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45" windowWidth="18825" windowHeight="77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Лист1!$A$15:$BL$2364</definedName>
  </definedNames>
  <calcPr calcId="125725"/>
</workbook>
</file>

<file path=xl/calcChain.xml><?xml version="1.0" encoding="utf-8"?>
<calcChain xmlns="http://schemas.openxmlformats.org/spreadsheetml/2006/main">
  <c r="T2249" i="1"/>
  <c r="U2249" s="1"/>
  <c r="T2248"/>
  <c r="U2248" s="1"/>
  <c r="T2247"/>
  <c r="U2247" s="1"/>
  <c r="T2246"/>
  <c r="U2246" s="1"/>
  <c r="U2366"/>
  <c r="T2245"/>
  <c r="U2245" s="1"/>
  <c r="T2244"/>
  <c r="U2244" s="1"/>
  <c r="T2243"/>
  <c r="U2243" s="1"/>
  <c r="T2242"/>
  <c r="U2242" s="1"/>
  <c r="T2241"/>
  <c r="U2241" s="1"/>
  <c r="T2240"/>
  <c r="U2240" s="1"/>
  <c r="T2239"/>
  <c r="U2239" s="1"/>
  <c r="T2238"/>
  <c r="U2238" s="1"/>
  <c r="T2237"/>
  <c r="U2237" s="1"/>
  <c r="T2236"/>
  <c r="U2236" s="1"/>
  <c r="T2235"/>
  <c r="U2235" s="1"/>
  <c r="T2234"/>
  <c r="U2234" s="1"/>
  <c r="U2365"/>
  <c r="T2233"/>
  <c r="U2233" s="1"/>
  <c r="T2232"/>
  <c r="U2232" s="1"/>
  <c r="T2231"/>
  <c r="U2231" s="1"/>
  <c r="T2230"/>
  <c r="U2230" s="1"/>
  <c r="T2229"/>
  <c r="U2229" s="1"/>
  <c r="T2228"/>
  <c r="U2228" s="1"/>
  <c r="T2227"/>
  <c r="U2227" s="1"/>
  <c r="T2226"/>
  <c r="U2226" s="1"/>
  <c r="T2225" l="1"/>
  <c r="U2225" s="1"/>
  <c r="T2224"/>
  <c r="U2224" s="1"/>
  <c r="T2223"/>
  <c r="U2223" s="1"/>
  <c r="T2222"/>
  <c r="U2222" s="1"/>
  <c r="U2364"/>
  <c r="T2221"/>
  <c r="U2221" s="1"/>
  <c r="T2220"/>
  <c r="U2220" s="1"/>
  <c r="T2219"/>
  <c r="U2219" s="1"/>
  <c r="T2218"/>
  <c r="U2218" s="1"/>
  <c r="T990"/>
  <c r="U990" s="1"/>
  <c r="U989"/>
  <c r="T2217"/>
  <c r="U2217" s="1"/>
  <c r="T2216"/>
  <c r="U2216" s="1"/>
  <c r="T2215"/>
  <c r="U2215" s="1"/>
  <c r="T2214"/>
  <c r="U2214" s="1"/>
  <c r="T2213"/>
  <c r="U2213" s="1"/>
  <c r="T2212"/>
  <c r="U2212" s="1"/>
  <c r="T2211"/>
  <c r="U2211" s="1"/>
  <c r="T2210"/>
  <c r="U2210" s="1"/>
  <c r="T2209"/>
  <c r="U2209" s="1"/>
  <c r="T2208"/>
  <c r="U2208" s="1"/>
  <c r="T2207"/>
  <c r="U2207" s="1"/>
  <c r="T2206"/>
  <c r="U2206" s="1"/>
  <c r="T2205"/>
  <c r="U2205" s="1"/>
  <c r="T2204"/>
  <c r="U2204" s="1"/>
  <c r="T2203"/>
  <c r="U2203" s="1"/>
  <c r="T2202"/>
  <c r="U2202" s="1"/>
  <c r="T2201"/>
  <c r="U2201" s="1"/>
  <c r="T2200"/>
  <c r="U2200" s="1"/>
  <c r="T2199"/>
  <c r="U2199" s="1"/>
  <c r="T2198"/>
  <c r="U2198" s="1"/>
  <c r="T2197"/>
  <c r="U2197" s="1"/>
  <c r="T2196"/>
  <c r="U2196" s="1"/>
  <c r="T2195"/>
  <c r="U2195" s="1"/>
  <c r="T2083" l="1"/>
  <c r="T2084"/>
  <c r="T2082"/>
  <c r="U2194" l="1"/>
  <c r="T2193"/>
  <c r="U2193" s="1"/>
  <c r="T2192"/>
  <c r="U2192" s="1"/>
  <c r="T2191"/>
  <c r="U2191" s="1"/>
  <c r="T2190"/>
  <c r="U2190" s="1"/>
  <c r="T2189"/>
  <c r="U2189" s="1"/>
  <c r="T2188"/>
  <c r="U2188" s="1"/>
  <c r="T2187"/>
  <c r="U2187" s="1"/>
  <c r="T1228"/>
  <c r="U1228" s="1"/>
  <c r="U1227"/>
  <c r="T2186"/>
  <c r="U2186" s="1"/>
  <c r="T2185"/>
  <c r="U2185" s="1"/>
  <c r="T2184"/>
  <c r="U2184" s="1"/>
  <c r="T2183"/>
  <c r="U2183" s="1"/>
  <c r="T2182"/>
  <c r="U2182" s="1"/>
  <c r="T2181"/>
  <c r="U2181" s="1"/>
  <c r="U2274"/>
  <c r="T2180"/>
  <c r="U2180" s="1"/>
  <c r="T2179"/>
  <c r="U2179" s="1"/>
  <c r="T2178"/>
  <c r="U2178" s="1"/>
  <c r="T2177"/>
  <c r="U2177" s="1"/>
  <c r="T2176"/>
  <c r="U2176" s="1"/>
  <c r="T2175"/>
  <c r="U2175" s="1"/>
  <c r="T2174"/>
  <c r="U2174" s="1"/>
  <c r="T2173"/>
  <c r="U2173" s="1"/>
  <c r="T2172"/>
  <c r="U2172" s="1"/>
  <c r="T2171"/>
  <c r="U2171" s="1"/>
  <c r="T2170"/>
  <c r="U2170" s="1"/>
  <c r="T2169"/>
  <c r="U2169" s="1"/>
  <c r="T2168"/>
  <c r="U2168" s="1"/>
  <c r="U2363"/>
  <c r="U2273"/>
  <c r="U2272"/>
  <c r="T2167"/>
  <c r="U2167" s="1"/>
  <c r="T2166"/>
  <c r="U2166" s="1"/>
  <c r="T2165"/>
  <c r="U2165" s="1"/>
  <c r="T2164"/>
  <c r="U2164" s="1"/>
  <c r="T2163"/>
  <c r="U2163" s="1"/>
  <c r="T2162"/>
  <c r="U2162" s="1"/>
  <c r="T2161"/>
  <c r="U2161" s="1"/>
  <c r="T2160"/>
  <c r="U2160" s="1"/>
  <c r="T263"/>
  <c r="U263" s="1"/>
  <c r="U262"/>
  <c r="T2114" l="1"/>
  <c r="U2114" s="1"/>
  <c r="U2362"/>
  <c r="T2159"/>
  <c r="U2159" s="1"/>
  <c r="T2158"/>
  <c r="U2158" s="1"/>
  <c r="T2157"/>
  <c r="U2157" s="1"/>
  <c r="T2156"/>
  <c r="U2156" s="1"/>
  <c r="T2155"/>
  <c r="U2155" s="1"/>
  <c r="T2154"/>
  <c r="U2154" s="1"/>
  <c r="T2153"/>
  <c r="U2153" s="1"/>
  <c r="T2152"/>
  <c r="U2152" s="1"/>
  <c r="T2151"/>
  <c r="U2151" s="1"/>
  <c r="T2150"/>
  <c r="U2150" s="1"/>
  <c r="T2149"/>
  <c r="U2149" s="1"/>
  <c r="T2148"/>
  <c r="U2148" s="1"/>
  <c r="T2147"/>
  <c r="U2147" s="1"/>
  <c r="T2146"/>
  <c r="U2146" s="1"/>
  <c r="T2145"/>
  <c r="U2145" s="1"/>
  <c r="T2144"/>
  <c r="U2144" s="1"/>
  <c r="T2143"/>
  <c r="U2143" s="1"/>
  <c r="T2142"/>
  <c r="U2142" s="1"/>
  <c r="T2141"/>
  <c r="U2141" s="1"/>
  <c r="T2140"/>
  <c r="U2140" s="1"/>
  <c r="U2361"/>
  <c r="T2139"/>
  <c r="U2139" s="1"/>
  <c r="T2138"/>
  <c r="U2138" s="1"/>
  <c r="T2137"/>
  <c r="U2137" s="1"/>
  <c r="T2136"/>
  <c r="U2136" s="1"/>
  <c r="T2135"/>
  <c r="U2135" s="1"/>
  <c r="T2134"/>
  <c r="U2134" s="1"/>
  <c r="T2133"/>
  <c r="U2133" s="1"/>
  <c r="T2132"/>
  <c r="U2132" s="1"/>
  <c r="T2131"/>
  <c r="U2131" s="1"/>
  <c r="T2130"/>
  <c r="U2130" s="1"/>
  <c r="T2129"/>
  <c r="U2129" s="1"/>
  <c r="T2128"/>
  <c r="U2128" s="1"/>
  <c r="T2127"/>
  <c r="U2127" s="1"/>
  <c r="T2126"/>
  <c r="U2126" s="1"/>
  <c r="T2125"/>
  <c r="U2125" s="1"/>
  <c r="T2124"/>
  <c r="U2124" s="1"/>
  <c r="T2123"/>
  <c r="U2123" s="1"/>
  <c r="T2122"/>
  <c r="U2122" s="1"/>
  <c r="T2121"/>
  <c r="U2121" s="1"/>
  <c r="T2120"/>
  <c r="U2120" s="1"/>
  <c r="T2119"/>
  <c r="U2119" s="1"/>
  <c r="T2118"/>
  <c r="U2118" s="1"/>
  <c r="T2117"/>
  <c r="U2117" s="1"/>
  <c r="T2116"/>
  <c r="U2116" s="1"/>
  <c r="T2115"/>
  <c r="U2115" s="1"/>
  <c r="T2113"/>
  <c r="U2113" s="1"/>
  <c r="T2112"/>
  <c r="U2112" s="1"/>
  <c r="T2111"/>
  <c r="U2111" s="1"/>
  <c r="T2110"/>
  <c r="U2110" s="1"/>
  <c r="T2109"/>
  <c r="U2109" s="1"/>
  <c r="T2108"/>
  <c r="U2108" s="1"/>
  <c r="T2107"/>
  <c r="U2107" s="1"/>
  <c r="T2106"/>
  <c r="U2106" s="1"/>
  <c r="T2105"/>
  <c r="U2105" s="1"/>
  <c r="T2104"/>
  <c r="U2104" s="1"/>
  <c r="T2103"/>
  <c r="U2103" s="1"/>
  <c r="T2102"/>
  <c r="U2102" s="1"/>
  <c r="T2101"/>
  <c r="U2101" s="1"/>
  <c r="T2100"/>
  <c r="U2100" s="1"/>
  <c r="T2099"/>
  <c r="U2099" s="1"/>
  <c r="T2098"/>
  <c r="U2098" s="1"/>
  <c r="T2097"/>
  <c r="U2097" s="1"/>
  <c r="T2096"/>
  <c r="U2096" s="1"/>
  <c r="T2095"/>
  <c r="U2095" s="1"/>
  <c r="T2094"/>
  <c r="U2094" s="1"/>
  <c r="T2093"/>
  <c r="U2093" s="1"/>
  <c r="T2092"/>
  <c r="U2092" s="1"/>
  <c r="T2091"/>
  <c r="U2091" s="1"/>
  <c r="T2090"/>
  <c r="U2090" s="1"/>
  <c r="T2089"/>
  <c r="U2089" s="1"/>
  <c r="T2088"/>
  <c r="U2088" s="1"/>
  <c r="T2087"/>
  <c r="U2087" s="1"/>
  <c r="T2086"/>
  <c r="U2086" s="1"/>
  <c r="U2308" l="1"/>
  <c r="U2084" l="1"/>
  <c r="U2083"/>
  <c r="U2082"/>
  <c r="T2081"/>
  <c r="U2081" s="1"/>
  <c r="T2080"/>
  <c r="U2080" s="1"/>
  <c r="T2079"/>
  <c r="U2079" s="1"/>
  <c r="T2078"/>
  <c r="U2078" s="1"/>
  <c r="T2077"/>
  <c r="U2077" s="1"/>
  <c r="T2076"/>
  <c r="U2076" s="1"/>
  <c r="T2075"/>
  <c r="U2075" s="1"/>
  <c r="T2074"/>
  <c r="U2074" s="1"/>
  <c r="T2073"/>
  <c r="U2073" s="1"/>
  <c r="T2072"/>
  <c r="U2072" s="1"/>
  <c r="T358"/>
  <c r="U358" s="1"/>
  <c r="U357"/>
  <c r="T2071"/>
  <c r="U2071" s="1"/>
  <c r="T2070"/>
  <c r="U2070" s="1"/>
  <c r="T2069"/>
  <c r="U2069" s="1"/>
  <c r="T2068"/>
  <c r="U2068" s="1"/>
  <c r="T2067"/>
  <c r="U2067" s="1"/>
  <c r="T2066"/>
  <c r="U2066" s="1"/>
  <c r="T2065"/>
  <c r="U2065" s="1"/>
  <c r="T2064"/>
  <c r="U2064" s="1"/>
  <c r="T2063"/>
  <c r="U2063" s="1"/>
  <c r="T2062"/>
  <c r="U2062" s="1"/>
  <c r="T2061" l="1"/>
  <c r="U2061" s="1"/>
  <c r="T2060"/>
  <c r="U2060" s="1"/>
  <c r="T2059"/>
  <c r="U2059" s="1"/>
  <c r="T2058"/>
  <c r="U2058" s="1"/>
  <c r="T2057"/>
  <c r="U2057" s="1"/>
  <c r="T1560"/>
  <c r="U1560" s="1"/>
  <c r="U1559"/>
  <c r="T2056"/>
  <c r="U2056" s="1"/>
  <c r="T2055"/>
  <c r="U2055" s="1"/>
  <c r="T2054"/>
  <c r="U2054" s="1"/>
  <c r="T2053"/>
  <c r="U2053" s="1"/>
  <c r="T2052"/>
  <c r="U2052" s="1"/>
  <c r="T508"/>
  <c r="U508" s="1"/>
  <c r="U507"/>
  <c r="T499"/>
  <c r="U499" s="1"/>
  <c r="U498"/>
  <c r="T497"/>
  <c r="U497" s="1"/>
  <c r="U496"/>
  <c r="T494"/>
  <c r="U494" s="1"/>
  <c r="U493"/>
  <c r="T488"/>
  <c r="U488" s="1"/>
  <c r="U487"/>
  <c r="T470"/>
  <c r="U470" s="1"/>
  <c r="U469"/>
  <c r="T450"/>
  <c r="U450" s="1"/>
  <c r="U449"/>
  <c r="T448"/>
  <c r="U448" s="1"/>
  <c r="U447"/>
  <c r="T521"/>
  <c r="U521" s="1"/>
  <c r="U520"/>
  <c r="T441"/>
  <c r="U441" s="1"/>
  <c r="U440"/>
  <c r="T436"/>
  <c r="U436" s="1"/>
  <c r="U435"/>
  <c r="T434"/>
  <c r="U434" s="1"/>
  <c r="U433"/>
  <c r="T432"/>
  <c r="U432" s="1"/>
  <c r="U431"/>
  <c r="T430"/>
  <c r="U430" s="1"/>
  <c r="U429"/>
  <c r="T428"/>
  <c r="U428" s="1"/>
  <c r="U427"/>
  <c r="T426"/>
  <c r="U426" s="1"/>
  <c r="U425"/>
  <c r="T424"/>
  <c r="U424" s="1"/>
  <c r="U423"/>
  <c r="T2051"/>
  <c r="U2051" s="1"/>
  <c r="T2050"/>
  <c r="U2050" s="1"/>
  <c r="T2049"/>
  <c r="U2049" s="1"/>
  <c r="T2048"/>
  <c r="U2048" s="1"/>
  <c r="T2047"/>
  <c r="U2047" s="1"/>
  <c r="T2046"/>
  <c r="U2046" s="1"/>
  <c r="T2045"/>
  <c r="U2045" s="1"/>
  <c r="T2044"/>
  <c r="U2044" s="1"/>
  <c r="T2043"/>
  <c r="U2043" s="1"/>
  <c r="T2042"/>
  <c r="U2042" s="1"/>
  <c r="T2041"/>
  <c r="U2041" s="1"/>
  <c r="T2040"/>
  <c r="U2040" s="1"/>
  <c r="T1323"/>
  <c r="U1323" s="1"/>
  <c r="U1322"/>
  <c r="T2039" l="1"/>
  <c r="U2039" s="1"/>
  <c r="T2038"/>
  <c r="U2038" s="1"/>
  <c r="T2037"/>
  <c r="U2037" s="1"/>
  <c r="T2036"/>
  <c r="U2036" s="1"/>
  <c r="T2035"/>
  <c r="U2035" s="1"/>
  <c r="T2034"/>
  <c r="U2034" s="1"/>
  <c r="T2033"/>
  <c r="U2033" s="1"/>
  <c r="T2032"/>
  <c r="U2032" s="1"/>
  <c r="T2031"/>
  <c r="U2031" s="1"/>
  <c r="T2030"/>
  <c r="U2030" s="1"/>
  <c r="T2029"/>
  <c r="U2029" s="1"/>
  <c r="T2028"/>
  <c r="U2028" s="1"/>
  <c r="T2027"/>
  <c r="U2027" s="1"/>
  <c r="T2026"/>
  <c r="U2026" s="1"/>
  <c r="T2025"/>
  <c r="U2025" s="1"/>
  <c r="T1235"/>
  <c r="U1235" s="1"/>
  <c r="U1234"/>
  <c r="T1233"/>
  <c r="U1233" s="1"/>
  <c r="U1232"/>
  <c r="T2024"/>
  <c r="U2024" s="1"/>
  <c r="T2023"/>
  <c r="U2023" s="1"/>
  <c r="T2022"/>
  <c r="U2022" s="1"/>
  <c r="T2021"/>
  <c r="U2021" s="1"/>
  <c r="T2020"/>
  <c r="U2020" s="1"/>
  <c r="T2019"/>
  <c r="U2019" s="1"/>
  <c r="T2018"/>
  <c r="U2018" s="1"/>
  <c r="T2017"/>
  <c r="U2017" s="1"/>
  <c r="T2016"/>
  <c r="U2016" s="1"/>
  <c r="T2015"/>
  <c r="U2015" s="1"/>
  <c r="T2014"/>
  <c r="U2014" s="1"/>
  <c r="T2013"/>
  <c r="U2013" s="1"/>
  <c r="T2012"/>
  <c r="U2012" s="1"/>
  <c r="T2011"/>
  <c r="U2011" s="1"/>
  <c r="T2010"/>
  <c r="U2010" s="1"/>
  <c r="T2009"/>
  <c r="U2009" s="1"/>
  <c r="T2008"/>
  <c r="U2008" s="1"/>
  <c r="U2360" l="1"/>
  <c r="U2359"/>
  <c r="U2358"/>
  <c r="U2357"/>
  <c r="U2356"/>
  <c r="U2355"/>
  <c r="U2354"/>
  <c r="U2353"/>
  <c r="U2352"/>
  <c r="U2351"/>
  <c r="U2350"/>
  <c r="U2349"/>
  <c r="U2348"/>
  <c r="U2347"/>
  <c r="U2346"/>
  <c r="U2345"/>
  <c r="U2344"/>
  <c r="U2343"/>
  <c r="U2342"/>
  <c r="U2341"/>
  <c r="U2340"/>
  <c r="U2339"/>
  <c r="U2338"/>
  <c r="U2337"/>
  <c r="T2336"/>
  <c r="U2336" s="1"/>
  <c r="T2335"/>
  <c r="U2335" s="1"/>
  <c r="U2334"/>
  <c r="T2333"/>
  <c r="U2333" s="1"/>
  <c r="U2332"/>
  <c r="U2331"/>
  <c r="U2330"/>
  <c r="U2329"/>
  <c r="U2328"/>
  <c r="U2327"/>
  <c r="U2326"/>
  <c r="U2325"/>
  <c r="U2324"/>
  <c r="U2323"/>
  <c r="U2322"/>
  <c r="U2321"/>
  <c r="T2320"/>
  <c r="U2320" s="1"/>
  <c r="U2319"/>
  <c r="U2318"/>
  <c r="T2317"/>
  <c r="U2317" s="1"/>
  <c r="U2316"/>
  <c r="U2315"/>
  <c r="U2314"/>
  <c r="U2313"/>
  <c r="U2312"/>
  <c r="U2311"/>
  <c r="T2310"/>
  <c r="U2310" s="1"/>
  <c r="U2309"/>
  <c r="U2307"/>
  <c r="U2306"/>
  <c r="U2305"/>
  <c r="U2304"/>
  <c r="U2303"/>
  <c r="U2302"/>
  <c r="U2301"/>
  <c r="U2300"/>
  <c r="U2299"/>
  <c r="T2298"/>
  <c r="U2298" s="1"/>
  <c r="U2297"/>
  <c r="U2296"/>
  <c r="U2295"/>
  <c r="U2294"/>
  <c r="T2293"/>
  <c r="U2293" s="1"/>
  <c r="U2292"/>
  <c r="U2291"/>
  <c r="U2290"/>
  <c r="U2289"/>
  <c r="U2288"/>
  <c r="U2287"/>
  <c r="T2286"/>
  <c r="U2286" s="1"/>
  <c r="U2285"/>
  <c r="T2284"/>
  <c r="U2283"/>
  <c r="U2282"/>
  <c r="U2281"/>
  <c r="U2280"/>
  <c r="U2279"/>
  <c r="U2278"/>
  <c r="U2271"/>
  <c r="U2270"/>
  <c r="U2269"/>
  <c r="U2268"/>
  <c r="U2267"/>
  <c r="U2266"/>
  <c r="U2265"/>
  <c r="U2264"/>
  <c r="U2263"/>
  <c r="U2262"/>
  <c r="U2261"/>
  <c r="U2260"/>
  <c r="U2259"/>
  <c r="U2258"/>
  <c r="U2257"/>
  <c r="T2256"/>
  <c r="T2276" s="1"/>
  <c r="U2255"/>
  <c r="U2254"/>
  <c r="U2253"/>
  <c r="T2007"/>
  <c r="U2007" s="1"/>
  <c r="T2006"/>
  <c r="U2006" s="1"/>
  <c r="T2005"/>
  <c r="U2005" s="1"/>
  <c r="T2004"/>
  <c r="U2004" s="1"/>
  <c r="T2003"/>
  <c r="U2003" s="1"/>
  <c r="T2002"/>
  <c r="U2002" s="1"/>
  <c r="T2001"/>
  <c r="U2001" s="1"/>
  <c r="T2000"/>
  <c r="U2000" s="1"/>
  <c r="T1999"/>
  <c r="U1999" s="1"/>
  <c r="T1998"/>
  <c r="U1998" s="1"/>
  <c r="T1997"/>
  <c r="U1997" s="1"/>
  <c r="T1996"/>
  <c r="U1996" s="1"/>
  <c r="T1995"/>
  <c r="U1995" s="1"/>
  <c r="T1994"/>
  <c r="U1994" s="1"/>
  <c r="T1993"/>
  <c r="U1993" s="1"/>
  <c r="T1992"/>
  <c r="U1992" s="1"/>
  <c r="T1991"/>
  <c r="U1991" s="1"/>
  <c r="T1990"/>
  <c r="U1990" s="1"/>
  <c r="T1989"/>
  <c r="U1989" s="1"/>
  <c r="T1988"/>
  <c r="U1988" s="1"/>
  <c r="T1987"/>
  <c r="U1987" s="1"/>
  <c r="T1986"/>
  <c r="U1986" s="1"/>
  <c r="T1985"/>
  <c r="U1985" s="1"/>
  <c r="T1984"/>
  <c r="U1984" s="1"/>
  <c r="T1983"/>
  <c r="U1983" s="1"/>
  <c r="T1982"/>
  <c r="U1982" s="1"/>
  <c r="T1981"/>
  <c r="U1981" s="1"/>
  <c r="T1980"/>
  <c r="U1980" s="1"/>
  <c r="T1979"/>
  <c r="U1979" s="1"/>
  <c r="T1978"/>
  <c r="U1978" s="1"/>
  <c r="T1977"/>
  <c r="U1977" s="1"/>
  <c r="T1976"/>
  <c r="U1976" s="1"/>
  <c r="T1975"/>
  <c r="U1975" s="1"/>
  <c r="T1974"/>
  <c r="U1974" s="1"/>
  <c r="T1973"/>
  <c r="U1973" s="1"/>
  <c r="T1972"/>
  <c r="U1972" s="1"/>
  <c r="T1971"/>
  <c r="U1971" s="1"/>
  <c r="T1970"/>
  <c r="U1970" s="1"/>
  <c r="T1969"/>
  <c r="U1969" s="1"/>
  <c r="T1968"/>
  <c r="U1968" s="1"/>
  <c r="T1967"/>
  <c r="U1967" s="1"/>
  <c r="T1966"/>
  <c r="U1966" s="1"/>
  <c r="T1965"/>
  <c r="U1965" s="1"/>
  <c r="T1964"/>
  <c r="U1964" s="1"/>
  <c r="T1963"/>
  <c r="U1963" s="1"/>
  <c r="T1962"/>
  <c r="U1962" s="1"/>
  <c r="T1961"/>
  <c r="U1961" s="1"/>
  <c r="T1960"/>
  <c r="U1960" s="1"/>
  <c r="T1959"/>
  <c r="U1959" s="1"/>
  <c r="T1958"/>
  <c r="U1958" s="1"/>
  <c r="T1957"/>
  <c r="U1957" s="1"/>
  <c r="T1956"/>
  <c r="U1956" s="1"/>
  <c r="T1955"/>
  <c r="U1955" s="1"/>
  <c r="T1954"/>
  <c r="U1954" s="1"/>
  <c r="T1953"/>
  <c r="U1953" s="1"/>
  <c r="T1952"/>
  <c r="U1952" s="1"/>
  <c r="T1951"/>
  <c r="U1951" s="1"/>
  <c r="T1950"/>
  <c r="U1950" s="1"/>
  <c r="T1949"/>
  <c r="U1949" s="1"/>
  <c r="T1948"/>
  <c r="U1948" s="1"/>
  <c r="T1947"/>
  <c r="U1947" s="1"/>
  <c r="T1946"/>
  <c r="U1946" s="1"/>
  <c r="T1945"/>
  <c r="U1945" s="1"/>
  <c r="T1944"/>
  <c r="U1944" s="1"/>
  <c r="T1943"/>
  <c r="U1943" s="1"/>
  <c r="T1942"/>
  <c r="U1942" s="1"/>
  <c r="T1941"/>
  <c r="U1941" s="1"/>
  <c r="T1940"/>
  <c r="U1940" s="1"/>
  <c r="T1939"/>
  <c r="U1939" s="1"/>
  <c r="T1938"/>
  <c r="U1938" s="1"/>
  <c r="T1937"/>
  <c r="U1937" s="1"/>
  <c r="T1936"/>
  <c r="U1936" s="1"/>
  <c r="T1935"/>
  <c r="U1935" s="1"/>
  <c r="T1934"/>
  <c r="U1934" s="1"/>
  <c r="T1933"/>
  <c r="U1933" s="1"/>
  <c r="T1932"/>
  <c r="U1932" s="1"/>
  <c r="T1931"/>
  <c r="U1931" s="1"/>
  <c r="T1930"/>
  <c r="U1930" s="1"/>
  <c r="T1929"/>
  <c r="U1929" s="1"/>
  <c r="T1928"/>
  <c r="U1928" s="1"/>
  <c r="T1927"/>
  <c r="U1927" s="1"/>
  <c r="T1926"/>
  <c r="U1926" s="1"/>
  <c r="T1925"/>
  <c r="U1925" s="1"/>
  <c r="T1924"/>
  <c r="U1924" s="1"/>
  <c r="T1923"/>
  <c r="U1923" s="1"/>
  <c r="T1922"/>
  <c r="U1922" s="1"/>
  <c r="T1921"/>
  <c r="U1921" s="1"/>
  <c r="T1920"/>
  <c r="U1920" s="1"/>
  <c r="T1919"/>
  <c r="U1919" s="1"/>
  <c r="T1918"/>
  <c r="U1918" s="1"/>
  <c r="T1917"/>
  <c r="U1917" s="1"/>
  <c r="T1916"/>
  <c r="U1916" s="1"/>
  <c r="T1915"/>
  <c r="U1915" s="1"/>
  <c r="T1914"/>
  <c r="U1914" s="1"/>
  <c r="T1913"/>
  <c r="U1913" s="1"/>
  <c r="T1912"/>
  <c r="U1912" s="1"/>
  <c r="T1911"/>
  <c r="U1911" s="1"/>
  <c r="T1910"/>
  <c r="U1910" s="1"/>
  <c r="T1909"/>
  <c r="U1909" s="1"/>
  <c r="T1908"/>
  <c r="U1908" s="1"/>
  <c r="T1907"/>
  <c r="U1907" s="1"/>
  <c r="T1906"/>
  <c r="U1906" s="1"/>
  <c r="T1905"/>
  <c r="U1905" s="1"/>
  <c r="T1904"/>
  <c r="U1904" s="1"/>
  <c r="T1903"/>
  <c r="U1903" s="1"/>
  <c r="T1902"/>
  <c r="U1902" s="1"/>
  <c r="T1901"/>
  <c r="U1901" s="1"/>
  <c r="T1900"/>
  <c r="U1900" s="1"/>
  <c r="T1899"/>
  <c r="U1899" s="1"/>
  <c r="T1898"/>
  <c r="U1898" s="1"/>
  <c r="T1897"/>
  <c r="U1897" s="1"/>
  <c r="T1896"/>
  <c r="U1896" s="1"/>
  <c r="T1895"/>
  <c r="U1895" s="1"/>
  <c r="T1894"/>
  <c r="U1894" s="1"/>
  <c r="T1893"/>
  <c r="U1893" s="1"/>
  <c r="T1892"/>
  <c r="U1892" s="1"/>
  <c r="T1891"/>
  <c r="U1891" s="1"/>
  <c r="T1890"/>
  <c r="U1890" s="1"/>
  <c r="T1889"/>
  <c r="U1889" s="1"/>
  <c r="T1888"/>
  <c r="U1888" s="1"/>
  <c r="T1887"/>
  <c r="U1887" s="1"/>
  <c r="T1886"/>
  <c r="U1886" s="1"/>
  <c r="T1885"/>
  <c r="U1885" s="1"/>
  <c r="T1884"/>
  <c r="U1884" s="1"/>
  <c r="T1883"/>
  <c r="U1883" s="1"/>
  <c r="T1882"/>
  <c r="U1882" s="1"/>
  <c r="T1881"/>
  <c r="U1881" s="1"/>
  <c r="T1880"/>
  <c r="U1880" s="1"/>
  <c r="T1879"/>
  <c r="U1879" s="1"/>
  <c r="T1878"/>
  <c r="U1878" s="1"/>
  <c r="T1877"/>
  <c r="U1877" s="1"/>
  <c r="T1876"/>
  <c r="U1876" s="1"/>
  <c r="T1875"/>
  <c r="U1875" s="1"/>
  <c r="T1874"/>
  <c r="U1874" s="1"/>
  <c r="T1873"/>
  <c r="U1873" s="1"/>
  <c r="T1872"/>
  <c r="U1872" s="1"/>
  <c r="T1871"/>
  <c r="U1871" s="1"/>
  <c r="T1870"/>
  <c r="U1870" s="1"/>
  <c r="T1869"/>
  <c r="U1869" s="1"/>
  <c r="T1868"/>
  <c r="U1868" s="1"/>
  <c r="T1867"/>
  <c r="U1867" s="1"/>
  <c r="T1866"/>
  <c r="U1866" s="1"/>
  <c r="T1865"/>
  <c r="U1865" s="1"/>
  <c r="T1864"/>
  <c r="U1864" s="1"/>
  <c r="T1863"/>
  <c r="U1863" s="1"/>
  <c r="T1862"/>
  <c r="U1862" s="1"/>
  <c r="T1861"/>
  <c r="U1861" s="1"/>
  <c r="T1860"/>
  <c r="U1860" s="1"/>
  <c r="T1859"/>
  <c r="U1859" s="1"/>
  <c r="T1858"/>
  <c r="U1858" s="1"/>
  <c r="T1857"/>
  <c r="U1857" s="1"/>
  <c r="T1856"/>
  <c r="U1856" s="1"/>
  <c r="T1855"/>
  <c r="U1855" s="1"/>
  <c r="T1854"/>
  <c r="U1854" s="1"/>
  <c r="T1853"/>
  <c r="U1853" s="1"/>
  <c r="T1852"/>
  <c r="U1852" s="1"/>
  <c r="T1851"/>
  <c r="U1851" s="1"/>
  <c r="T1850"/>
  <c r="U1850" s="1"/>
  <c r="T1849"/>
  <c r="U1849" s="1"/>
  <c r="T1848"/>
  <c r="U1848" s="1"/>
  <c r="T1847"/>
  <c r="U1847" s="1"/>
  <c r="T1846"/>
  <c r="U1846" s="1"/>
  <c r="T1845"/>
  <c r="U1845" s="1"/>
  <c r="T1844"/>
  <c r="U1844" s="1"/>
  <c r="T1843"/>
  <c r="U1843" s="1"/>
  <c r="T1842"/>
  <c r="U1842" s="1"/>
  <c r="T1841"/>
  <c r="U1841" s="1"/>
  <c r="T1840"/>
  <c r="U1840" s="1"/>
  <c r="T1839"/>
  <c r="U1839" s="1"/>
  <c r="T1838"/>
  <c r="U1838" s="1"/>
  <c r="T1837"/>
  <c r="U1837" s="1"/>
  <c r="T1836"/>
  <c r="U1836" s="1"/>
  <c r="T1835"/>
  <c r="U1835" s="1"/>
  <c r="T1834"/>
  <c r="U1834" s="1"/>
  <c r="T1833"/>
  <c r="U1833" s="1"/>
  <c r="T1832"/>
  <c r="U1832" s="1"/>
  <c r="T1831"/>
  <c r="U1831" s="1"/>
  <c r="T1830"/>
  <c r="U1830" s="1"/>
  <c r="T1829"/>
  <c r="U1829" s="1"/>
  <c r="T1828"/>
  <c r="U1828" s="1"/>
  <c r="T1827"/>
  <c r="U1827" s="1"/>
  <c r="T1826"/>
  <c r="U1826" s="1"/>
  <c r="T1825"/>
  <c r="U1825" s="1"/>
  <c r="T1824"/>
  <c r="U1824" s="1"/>
  <c r="T1823"/>
  <c r="U1823" s="1"/>
  <c r="T1822"/>
  <c r="U1822" s="1"/>
  <c r="T1821"/>
  <c r="U1821" s="1"/>
  <c r="T1820"/>
  <c r="U1820" s="1"/>
  <c r="T1819"/>
  <c r="U1819" s="1"/>
  <c r="T1818"/>
  <c r="U1818" s="1"/>
  <c r="T1817"/>
  <c r="U1817" s="1"/>
  <c r="T1816"/>
  <c r="U1816" s="1"/>
  <c r="T1815"/>
  <c r="U1815" s="1"/>
  <c r="T1814"/>
  <c r="U1814" s="1"/>
  <c r="T1813"/>
  <c r="U1813" s="1"/>
  <c r="T1812"/>
  <c r="U1812" s="1"/>
  <c r="T1811"/>
  <c r="U1811" s="1"/>
  <c r="T1810"/>
  <c r="U1810" s="1"/>
  <c r="T1809"/>
  <c r="U1809" s="1"/>
  <c r="T1808"/>
  <c r="U1808" s="1"/>
  <c r="T1807"/>
  <c r="U1807" s="1"/>
  <c r="T1806"/>
  <c r="U1806" s="1"/>
  <c r="T1805"/>
  <c r="U1805" s="1"/>
  <c r="T1804"/>
  <c r="U1804" s="1"/>
  <c r="T1803"/>
  <c r="U1803" s="1"/>
  <c r="T1802"/>
  <c r="U1802" s="1"/>
  <c r="T1801"/>
  <c r="U1801" s="1"/>
  <c r="T1800"/>
  <c r="U1800" s="1"/>
  <c r="T1799"/>
  <c r="U1799" s="1"/>
  <c r="T1798"/>
  <c r="U1798" s="1"/>
  <c r="T1797"/>
  <c r="U1797" s="1"/>
  <c r="T1796"/>
  <c r="U1796" s="1"/>
  <c r="T1795"/>
  <c r="U1795" s="1"/>
  <c r="T1794"/>
  <c r="U1794" s="1"/>
  <c r="T1793"/>
  <c r="U1793" s="1"/>
  <c r="T1792"/>
  <c r="U1792" s="1"/>
  <c r="T1791"/>
  <c r="U1791" s="1"/>
  <c r="T1790"/>
  <c r="U1790" s="1"/>
  <c r="T1789"/>
  <c r="U1789" s="1"/>
  <c r="T1788"/>
  <c r="U1788" s="1"/>
  <c r="T1787"/>
  <c r="U1787" s="1"/>
  <c r="T1786"/>
  <c r="U1786" s="1"/>
  <c r="T1785"/>
  <c r="U1785" s="1"/>
  <c r="T1784"/>
  <c r="U1784" s="1"/>
  <c r="T1783"/>
  <c r="U1783" s="1"/>
  <c r="T1782"/>
  <c r="U1782" s="1"/>
  <c r="T1781"/>
  <c r="U1781" s="1"/>
  <c r="T1780"/>
  <c r="U1780" s="1"/>
  <c r="T1779"/>
  <c r="U1779" s="1"/>
  <c r="T1778"/>
  <c r="U1778" s="1"/>
  <c r="T1777"/>
  <c r="U1777" s="1"/>
  <c r="T1776"/>
  <c r="U1776" s="1"/>
  <c r="T1775"/>
  <c r="U1775" s="1"/>
  <c r="T1774"/>
  <c r="U1774" s="1"/>
  <c r="T1773"/>
  <c r="U1773" s="1"/>
  <c r="T1772"/>
  <c r="U1772" s="1"/>
  <c r="T1771"/>
  <c r="U1771" s="1"/>
  <c r="T1770"/>
  <c r="U1770" s="1"/>
  <c r="T1769"/>
  <c r="U1769" s="1"/>
  <c r="T1768"/>
  <c r="U1768" s="1"/>
  <c r="T1767"/>
  <c r="U1767" s="1"/>
  <c r="T1766"/>
  <c r="U1766" s="1"/>
  <c r="T1765"/>
  <c r="U1765" s="1"/>
  <c r="T1764"/>
  <c r="U1764" s="1"/>
  <c r="T1763"/>
  <c r="U1763" s="1"/>
  <c r="T1762"/>
  <c r="U1762" s="1"/>
  <c r="T1761"/>
  <c r="U1761" s="1"/>
  <c r="T1760"/>
  <c r="U1760" s="1"/>
  <c r="T1759"/>
  <c r="U1759" s="1"/>
  <c r="T1758"/>
  <c r="U1758" s="1"/>
  <c r="T1757"/>
  <c r="U1757" s="1"/>
  <c r="T1756"/>
  <c r="U1756" s="1"/>
  <c r="T1755"/>
  <c r="U1755" s="1"/>
  <c r="T1754"/>
  <c r="U1754" s="1"/>
  <c r="T1753"/>
  <c r="U1753" s="1"/>
  <c r="T1752"/>
  <c r="U1752" s="1"/>
  <c r="T1751"/>
  <c r="U1751" s="1"/>
  <c r="T1750"/>
  <c r="U1750" s="1"/>
  <c r="T1749"/>
  <c r="U1749" s="1"/>
  <c r="T1748"/>
  <c r="U1748" s="1"/>
  <c r="T1747"/>
  <c r="U1747" s="1"/>
  <c r="T1746"/>
  <c r="U1746" s="1"/>
  <c r="T1745"/>
  <c r="U1745" s="1"/>
  <c r="T1744"/>
  <c r="U1744" s="1"/>
  <c r="T1743"/>
  <c r="U1743" s="1"/>
  <c r="T1742"/>
  <c r="U1742" s="1"/>
  <c r="T1741"/>
  <c r="U1741" s="1"/>
  <c r="T1740"/>
  <c r="U1740" s="1"/>
  <c r="T1739"/>
  <c r="U1739" s="1"/>
  <c r="T1738"/>
  <c r="U1738" s="1"/>
  <c r="T1737"/>
  <c r="U1737" s="1"/>
  <c r="T1736"/>
  <c r="U1736" s="1"/>
  <c r="T1735"/>
  <c r="U1735" s="1"/>
  <c r="T1734"/>
  <c r="U1734" s="1"/>
  <c r="T1733"/>
  <c r="U1733" s="1"/>
  <c r="T1732"/>
  <c r="U1732" s="1"/>
  <c r="T1731"/>
  <c r="U1731" s="1"/>
  <c r="T1730"/>
  <c r="U1730" s="1"/>
  <c r="T1729"/>
  <c r="U1729" s="1"/>
  <c r="T1728"/>
  <c r="U1728" s="1"/>
  <c r="T1727"/>
  <c r="U1727" s="1"/>
  <c r="T1726"/>
  <c r="U1726" s="1"/>
  <c r="T1725"/>
  <c r="U1725" s="1"/>
  <c r="T1724"/>
  <c r="U1724" s="1"/>
  <c r="T1723"/>
  <c r="U1723" s="1"/>
  <c r="T1722"/>
  <c r="U1722" s="1"/>
  <c r="T1721"/>
  <c r="U1721" s="1"/>
  <c r="T1720"/>
  <c r="U1720" s="1"/>
  <c r="T1719"/>
  <c r="U1719" s="1"/>
  <c r="T1718"/>
  <c r="U1718" s="1"/>
  <c r="T1717"/>
  <c r="U1717" s="1"/>
  <c r="T1716"/>
  <c r="U1716" s="1"/>
  <c r="T1715"/>
  <c r="U1715" s="1"/>
  <c r="T1714"/>
  <c r="U1714" s="1"/>
  <c r="T1713"/>
  <c r="U1713" s="1"/>
  <c r="T1712"/>
  <c r="U1712" s="1"/>
  <c r="T1711"/>
  <c r="U1711" s="1"/>
  <c r="T1710"/>
  <c r="U1710" s="1"/>
  <c r="T1709"/>
  <c r="U1709" s="1"/>
  <c r="T1708"/>
  <c r="U1708" s="1"/>
  <c r="T1707"/>
  <c r="U1707" s="1"/>
  <c r="T1706"/>
  <c r="T1705"/>
  <c r="U1705" s="1"/>
  <c r="T1704"/>
  <c r="U1704" s="1"/>
  <c r="T1703"/>
  <c r="U1703" s="1"/>
  <c r="T1702"/>
  <c r="U1702" s="1"/>
  <c r="T1701"/>
  <c r="U1701" s="1"/>
  <c r="T1700"/>
  <c r="U1700" s="1"/>
  <c r="T1699"/>
  <c r="U1699" s="1"/>
  <c r="T1698"/>
  <c r="U1698" s="1"/>
  <c r="T1697"/>
  <c r="U1697" s="1"/>
  <c r="T1696"/>
  <c r="U1696" s="1"/>
  <c r="T1695"/>
  <c r="U1695" s="1"/>
  <c r="T1694"/>
  <c r="U1694" s="1"/>
  <c r="T1693"/>
  <c r="U1693" s="1"/>
  <c r="T1692"/>
  <c r="U1692" s="1"/>
  <c r="T1691"/>
  <c r="U1691" s="1"/>
  <c r="T1690"/>
  <c r="U1690" s="1"/>
  <c r="T1689"/>
  <c r="U1689" s="1"/>
  <c r="T1688"/>
  <c r="U1688" s="1"/>
  <c r="T1687"/>
  <c r="U1687" s="1"/>
  <c r="T1686"/>
  <c r="U1686" s="1"/>
  <c r="T1685"/>
  <c r="U1685" s="1"/>
  <c r="T1684"/>
  <c r="U1684" s="1"/>
  <c r="T1683"/>
  <c r="U1683" s="1"/>
  <c r="T1682"/>
  <c r="U1682" s="1"/>
  <c r="T1681"/>
  <c r="U1681" s="1"/>
  <c r="T1680"/>
  <c r="U1680" s="1"/>
  <c r="T1679"/>
  <c r="U1679" s="1"/>
  <c r="T1678"/>
  <c r="U1678" s="1"/>
  <c r="T1677"/>
  <c r="U1677" s="1"/>
  <c r="T1676"/>
  <c r="U1676" s="1"/>
  <c r="T1675"/>
  <c r="U1675" s="1"/>
  <c r="T1674"/>
  <c r="U1674" s="1"/>
  <c r="T1673"/>
  <c r="U1673" s="1"/>
  <c r="T1672"/>
  <c r="U1672" s="1"/>
  <c r="T1671"/>
  <c r="U1671" s="1"/>
  <c r="T1670"/>
  <c r="U1670" s="1"/>
  <c r="T1669"/>
  <c r="U1669" s="1"/>
  <c r="T1668"/>
  <c r="U1668" s="1"/>
  <c r="T1667"/>
  <c r="U1667" s="1"/>
  <c r="T1666"/>
  <c r="U1666" s="1"/>
  <c r="T1665"/>
  <c r="U1665" s="1"/>
  <c r="T1664"/>
  <c r="U1664" s="1"/>
  <c r="T1663"/>
  <c r="U1663" s="1"/>
  <c r="T1662"/>
  <c r="U1662" s="1"/>
  <c r="T1661"/>
  <c r="U1661" s="1"/>
  <c r="T1660"/>
  <c r="U1660" s="1"/>
  <c r="T1659"/>
  <c r="U1659" s="1"/>
  <c r="T1658"/>
  <c r="U1658" s="1"/>
  <c r="T1657"/>
  <c r="U1657" s="1"/>
  <c r="T1656"/>
  <c r="U1656" s="1"/>
  <c r="T1655"/>
  <c r="U1655" s="1"/>
  <c r="T1654"/>
  <c r="U1654" s="1"/>
  <c r="T1653"/>
  <c r="U1653" s="1"/>
  <c r="T1652"/>
  <c r="U1652" s="1"/>
  <c r="T1651"/>
  <c r="U1651" s="1"/>
  <c r="T1650"/>
  <c r="U1650" s="1"/>
  <c r="T1649"/>
  <c r="U1649" s="1"/>
  <c r="T1648"/>
  <c r="U1648" s="1"/>
  <c r="T1647"/>
  <c r="U1647" s="1"/>
  <c r="T1646"/>
  <c r="U1646" s="1"/>
  <c r="T1645"/>
  <c r="U1645" s="1"/>
  <c r="T1644"/>
  <c r="U1644" s="1"/>
  <c r="T1643"/>
  <c r="U1643" s="1"/>
  <c r="T1642"/>
  <c r="U1642" s="1"/>
  <c r="T1641"/>
  <c r="U1641" s="1"/>
  <c r="T1640"/>
  <c r="U1640" s="1"/>
  <c r="T1639"/>
  <c r="U1639" s="1"/>
  <c r="T1638"/>
  <c r="U1638" s="1"/>
  <c r="T1637"/>
  <c r="U1637" s="1"/>
  <c r="T1636"/>
  <c r="U1636" s="1"/>
  <c r="T1635"/>
  <c r="U1635" s="1"/>
  <c r="T1634"/>
  <c r="U1634" s="1"/>
  <c r="T1633"/>
  <c r="U1633" s="1"/>
  <c r="T1632"/>
  <c r="U1632" s="1"/>
  <c r="T1631"/>
  <c r="U1631" s="1"/>
  <c r="T1630"/>
  <c r="U1630" s="1"/>
  <c r="T1629"/>
  <c r="U1629" s="1"/>
  <c r="T1628"/>
  <c r="U1628" s="1"/>
  <c r="T1627"/>
  <c r="U1627" s="1"/>
  <c r="T1626"/>
  <c r="U1626" s="1"/>
  <c r="T1625"/>
  <c r="U1625" s="1"/>
  <c r="T1624"/>
  <c r="U1624" s="1"/>
  <c r="T1623"/>
  <c r="U1623" s="1"/>
  <c r="T1622"/>
  <c r="U1622" s="1"/>
  <c r="T1621"/>
  <c r="U1621" s="1"/>
  <c r="T1620"/>
  <c r="U1620" s="1"/>
  <c r="T1619"/>
  <c r="U1619" s="1"/>
  <c r="T1618"/>
  <c r="U1618" s="1"/>
  <c r="T1617"/>
  <c r="U1617" s="1"/>
  <c r="T1616"/>
  <c r="U1616" s="1"/>
  <c r="T1615"/>
  <c r="U1615" s="1"/>
  <c r="T1614"/>
  <c r="U1614" s="1"/>
  <c r="T1613"/>
  <c r="U1613" s="1"/>
  <c r="T1612"/>
  <c r="U1612" s="1"/>
  <c r="T1611"/>
  <c r="U1611" s="1"/>
  <c r="T1610"/>
  <c r="U1610" s="1"/>
  <c r="T1609"/>
  <c r="U1609" s="1"/>
  <c r="U1608"/>
  <c r="T1607"/>
  <c r="U1607" s="1"/>
  <c r="T1606"/>
  <c r="U1606" s="1"/>
  <c r="T1605"/>
  <c r="U1605" s="1"/>
  <c r="T1604"/>
  <c r="U1604" s="1"/>
  <c r="T1603"/>
  <c r="U1603" s="1"/>
  <c r="T1602"/>
  <c r="U1602" s="1"/>
  <c r="T1601"/>
  <c r="U1601" s="1"/>
  <c r="T1600"/>
  <c r="U1600" s="1"/>
  <c r="T1599"/>
  <c r="U1599" s="1"/>
  <c r="T1598"/>
  <c r="U1598" s="1"/>
  <c r="T1597"/>
  <c r="U1597" s="1"/>
  <c r="T1596"/>
  <c r="U1596" s="1"/>
  <c r="T1595"/>
  <c r="U1595" s="1"/>
  <c r="T1594"/>
  <c r="U1594" s="1"/>
  <c r="T1593"/>
  <c r="U1593" s="1"/>
  <c r="T1592"/>
  <c r="U1592" s="1"/>
  <c r="T1591"/>
  <c r="U1591" s="1"/>
  <c r="T1590"/>
  <c r="U1590" s="1"/>
  <c r="T1589"/>
  <c r="U1589" s="1"/>
  <c r="T1588"/>
  <c r="U1588" s="1"/>
  <c r="T1587"/>
  <c r="U1587" s="1"/>
  <c r="T1586"/>
  <c r="U1586" s="1"/>
  <c r="T1585"/>
  <c r="U1585" s="1"/>
  <c r="T1584"/>
  <c r="U1584" s="1"/>
  <c r="T1583"/>
  <c r="U1583" s="1"/>
  <c r="T1582"/>
  <c r="U1582" s="1"/>
  <c r="T1581"/>
  <c r="U1581" s="1"/>
  <c r="T1580"/>
  <c r="U1580" s="1"/>
  <c r="T1579"/>
  <c r="U1579" s="1"/>
  <c r="T1578"/>
  <c r="U1578" s="1"/>
  <c r="T1577"/>
  <c r="U1577" s="1"/>
  <c r="T1576"/>
  <c r="U1576" s="1"/>
  <c r="T1575"/>
  <c r="U1575" s="1"/>
  <c r="T1574"/>
  <c r="U1574" s="1"/>
  <c r="T1573"/>
  <c r="U1573" s="1"/>
  <c r="T1572"/>
  <c r="U1572" s="1"/>
  <c r="T1571"/>
  <c r="U1571" s="1"/>
  <c r="T1570"/>
  <c r="U1570" s="1"/>
  <c r="T1569"/>
  <c r="U1569" s="1"/>
  <c r="T1568"/>
  <c r="U1568" s="1"/>
  <c r="T1567"/>
  <c r="U1567" s="1"/>
  <c r="T1566"/>
  <c r="U1566" s="1"/>
  <c r="T1565"/>
  <c r="U1565" s="1"/>
  <c r="T1564"/>
  <c r="U1564" s="1"/>
  <c r="T1563"/>
  <c r="U1563" s="1"/>
  <c r="T1562"/>
  <c r="U1562" s="1"/>
  <c r="T1561"/>
  <c r="U1561" s="1"/>
  <c r="T1558"/>
  <c r="U1558" s="1"/>
  <c r="T1557"/>
  <c r="U1557" s="1"/>
  <c r="T1556"/>
  <c r="U1556" s="1"/>
  <c r="T1555"/>
  <c r="U1555" s="1"/>
  <c r="T1554"/>
  <c r="U1554" s="1"/>
  <c r="T1553"/>
  <c r="U1553" s="1"/>
  <c r="T1552"/>
  <c r="U1552" s="1"/>
  <c r="T1551"/>
  <c r="U1551" s="1"/>
  <c r="T1550"/>
  <c r="U1550" s="1"/>
  <c r="T1549"/>
  <c r="U1549" s="1"/>
  <c r="T1548"/>
  <c r="U1548" s="1"/>
  <c r="T1547"/>
  <c r="U1547" s="1"/>
  <c r="T1546"/>
  <c r="U1546" s="1"/>
  <c r="T1545"/>
  <c r="U1545" s="1"/>
  <c r="T1544"/>
  <c r="U1544" s="1"/>
  <c r="T1543"/>
  <c r="U1543" s="1"/>
  <c r="T1542"/>
  <c r="U1542" s="1"/>
  <c r="T1541"/>
  <c r="U1541" s="1"/>
  <c r="T1540"/>
  <c r="U1540" s="1"/>
  <c r="T1539"/>
  <c r="U1539" s="1"/>
  <c r="T1538"/>
  <c r="U1538" s="1"/>
  <c r="T1537"/>
  <c r="U1537" s="1"/>
  <c r="T1536"/>
  <c r="U1536" s="1"/>
  <c r="U1535"/>
  <c r="T1534"/>
  <c r="U1534" s="1"/>
  <c r="T1533"/>
  <c r="U1533" s="1"/>
  <c r="T1532"/>
  <c r="U1532" s="1"/>
  <c r="T1531"/>
  <c r="U1531" s="1"/>
  <c r="U1530"/>
  <c r="T1529"/>
  <c r="U1529" s="1"/>
  <c r="U1528"/>
  <c r="T1527"/>
  <c r="U1527" s="1"/>
  <c r="U1526"/>
  <c r="T1525"/>
  <c r="U1525" s="1"/>
  <c r="U1524"/>
  <c r="T1523"/>
  <c r="U1523" s="1"/>
  <c r="U1522"/>
  <c r="S1521"/>
  <c r="T1521" s="1"/>
  <c r="U1521" s="1"/>
  <c r="T1520"/>
  <c r="U1520" s="1"/>
  <c r="U1519"/>
  <c r="T1518"/>
  <c r="U1518" s="1"/>
  <c r="T1517"/>
  <c r="U1517" s="1"/>
  <c r="T1516"/>
  <c r="U1516" s="1"/>
  <c r="T1515"/>
  <c r="U1515" s="1"/>
  <c r="T1514"/>
  <c r="U1514" s="1"/>
  <c r="T1513"/>
  <c r="U1513" s="1"/>
  <c r="T1512"/>
  <c r="U1512" s="1"/>
  <c r="T1511"/>
  <c r="U1511" s="1"/>
  <c r="T1510"/>
  <c r="U1510" s="1"/>
  <c r="T1509"/>
  <c r="U1509" s="1"/>
  <c r="T1508"/>
  <c r="U1508" s="1"/>
  <c r="T1507"/>
  <c r="U1507" s="1"/>
  <c r="T1506"/>
  <c r="U1506" s="1"/>
  <c r="T1505"/>
  <c r="U1505" s="1"/>
  <c r="T1504"/>
  <c r="U1504" s="1"/>
  <c r="T1503"/>
  <c r="U1503" s="1"/>
  <c r="T1502"/>
  <c r="U1502" s="1"/>
  <c r="T1501"/>
  <c r="U1501" s="1"/>
  <c r="T1500"/>
  <c r="U1500" s="1"/>
  <c r="T1499"/>
  <c r="U1499" s="1"/>
  <c r="T1498"/>
  <c r="U1498" s="1"/>
  <c r="T1497"/>
  <c r="U1497" s="1"/>
  <c r="T1496"/>
  <c r="U1496" s="1"/>
  <c r="T1495"/>
  <c r="U1495" s="1"/>
  <c r="T1494"/>
  <c r="U1494" s="1"/>
  <c r="T1493"/>
  <c r="U1493" s="1"/>
  <c r="T1492"/>
  <c r="U1492" s="1"/>
  <c r="T1491"/>
  <c r="U1491" s="1"/>
  <c r="T1490"/>
  <c r="U1490" s="1"/>
  <c r="T1489"/>
  <c r="U1489" s="1"/>
  <c r="T1488"/>
  <c r="U1488" s="1"/>
  <c r="T1487"/>
  <c r="U1487" s="1"/>
  <c r="T1486"/>
  <c r="U1486" s="1"/>
  <c r="T1485"/>
  <c r="U1485" s="1"/>
  <c r="T1484"/>
  <c r="U1484" s="1"/>
  <c r="T1483"/>
  <c r="U1483" s="1"/>
  <c r="T1482"/>
  <c r="U1482" s="1"/>
  <c r="T1481"/>
  <c r="U1481" s="1"/>
  <c r="T1480"/>
  <c r="U1480" s="1"/>
  <c r="T1479"/>
  <c r="U1479" s="1"/>
  <c r="T1478"/>
  <c r="U1478" s="1"/>
  <c r="T1477"/>
  <c r="U1477" s="1"/>
  <c r="T1476"/>
  <c r="U1476" s="1"/>
  <c r="T1475"/>
  <c r="U1475" s="1"/>
  <c r="T1474"/>
  <c r="U1474" s="1"/>
  <c r="T1473"/>
  <c r="U1473" s="1"/>
  <c r="T1472"/>
  <c r="U1472" s="1"/>
  <c r="T1471"/>
  <c r="U1471" s="1"/>
  <c r="T1470"/>
  <c r="U1470" s="1"/>
  <c r="T1469"/>
  <c r="U1469" s="1"/>
  <c r="T1468"/>
  <c r="U1468" s="1"/>
  <c r="T1467"/>
  <c r="U1467" s="1"/>
  <c r="T1466"/>
  <c r="U1466" s="1"/>
  <c r="T1465"/>
  <c r="U1465" s="1"/>
  <c r="R1464"/>
  <c r="T1464" s="1"/>
  <c r="U1464" s="1"/>
  <c r="T1463"/>
  <c r="U1463" s="1"/>
  <c r="T1462"/>
  <c r="U1462" s="1"/>
  <c r="T1461"/>
  <c r="U1461" s="1"/>
  <c r="T1460"/>
  <c r="U1460" s="1"/>
  <c r="T1459"/>
  <c r="U1459" s="1"/>
  <c r="T1458"/>
  <c r="U1458" s="1"/>
  <c r="T1457"/>
  <c r="U1457" s="1"/>
  <c r="T1456"/>
  <c r="U1456" s="1"/>
  <c r="T1455"/>
  <c r="U1455" s="1"/>
  <c r="T1454"/>
  <c r="U1454" s="1"/>
  <c r="T1453"/>
  <c r="U1453" s="1"/>
  <c r="U1451"/>
  <c r="T1450"/>
  <c r="U1450" s="1"/>
  <c r="T1449"/>
  <c r="U1449" s="1"/>
  <c r="T1448"/>
  <c r="U1448" s="1"/>
  <c r="T1447"/>
  <c r="U1447" s="1"/>
  <c r="T1446"/>
  <c r="U1446" s="1"/>
  <c r="U1445"/>
  <c r="T1444"/>
  <c r="U1444" s="1"/>
  <c r="U1443"/>
  <c r="T1442"/>
  <c r="U1442" s="1"/>
  <c r="T1441"/>
  <c r="U1441" s="1"/>
  <c r="T1440"/>
  <c r="U1440" s="1"/>
  <c r="T1439"/>
  <c r="U1439" s="1"/>
  <c r="T1438"/>
  <c r="U1438" s="1"/>
  <c r="S1437"/>
  <c r="T1437" s="1"/>
  <c r="U1437" s="1"/>
  <c r="T1436"/>
  <c r="U1436" s="1"/>
  <c r="T1435"/>
  <c r="U1435" s="1"/>
  <c r="T1434"/>
  <c r="U1434" s="1"/>
  <c r="T1433"/>
  <c r="U1433" s="1"/>
  <c r="T1432"/>
  <c r="U1432" s="1"/>
  <c r="T1431"/>
  <c r="U1431" s="1"/>
  <c r="T1430"/>
  <c r="U1430" s="1"/>
  <c r="T1429"/>
  <c r="U1429" s="1"/>
  <c r="T1428"/>
  <c r="U1428" s="1"/>
  <c r="U1427"/>
  <c r="T1426"/>
  <c r="U1426" s="1"/>
  <c r="U1425"/>
  <c r="T1424"/>
  <c r="U1424" s="1"/>
  <c r="U1423"/>
  <c r="T1422"/>
  <c r="U1422" s="1"/>
  <c r="T1421"/>
  <c r="U1421" s="1"/>
  <c r="T1420"/>
  <c r="U1420" s="1"/>
  <c r="T1419"/>
  <c r="U1419" s="1"/>
  <c r="T1418"/>
  <c r="U1418" s="1"/>
  <c r="T1417"/>
  <c r="U1417" s="1"/>
  <c r="T1416"/>
  <c r="U1416" s="1"/>
  <c r="T1415"/>
  <c r="U1415" s="1"/>
  <c r="T1414"/>
  <c r="U1414" s="1"/>
  <c r="T1413"/>
  <c r="U1413" s="1"/>
  <c r="T1412"/>
  <c r="U1412" s="1"/>
  <c r="S1411"/>
  <c r="T1411" s="1"/>
  <c r="U1411" s="1"/>
  <c r="T1410"/>
  <c r="U1410" s="1"/>
  <c r="T1409"/>
  <c r="U1409" s="1"/>
  <c r="T1408"/>
  <c r="U1408" s="1"/>
  <c r="T1407"/>
  <c r="U1407" s="1"/>
  <c r="T1406"/>
  <c r="U1406" s="1"/>
  <c r="T1405"/>
  <c r="U1405" s="1"/>
  <c r="U1404"/>
  <c r="T1403"/>
  <c r="U1403" s="1"/>
  <c r="U1402"/>
  <c r="T1401"/>
  <c r="U1401" s="1"/>
  <c r="T1400"/>
  <c r="U1400" s="1"/>
  <c r="T1399"/>
  <c r="U1399" s="1"/>
  <c r="T1398"/>
  <c r="U1398" s="1"/>
  <c r="T1397"/>
  <c r="U1397" s="1"/>
  <c r="T1396"/>
  <c r="U1396" s="1"/>
  <c r="T1395"/>
  <c r="U1395" s="1"/>
  <c r="T1394"/>
  <c r="U1394" s="1"/>
  <c r="T1393"/>
  <c r="U1393" s="1"/>
  <c r="U1392"/>
  <c r="T1391"/>
  <c r="U1391" s="1"/>
  <c r="T1390"/>
  <c r="U1390" s="1"/>
  <c r="T1389"/>
  <c r="U1389" s="1"/>
  <c r="T1388"/>
  <c r="U1388" s="1"/>
  <c r="T1387"/>
  <c r="U1387" s="1"/>
  <c r="U1386"/>
  <c r="T1385"/>
  <c r="U1385" s="1"/>
  <c r="T1384"/>
  <c r="U1384" s="1"/>
  <c r="T1383"/>
  <c r="U1383" s="1"/>
  <c r="U1382"/>
  <c r="T1381"/>
  <c r="U1381" s="1"/>
  <c r="T1380"/>
  <c r="U1380" s="1"/>
  <c r="U1379"/>
  <c r="T1378"/>
  <c r="U1378" s="1"/>
  <c r="S1377"/>
  <c r="T1377" s="1"/>
  <c r="U1377" s="1"/>
  <c r="T1376"/>
  <c r="U1376" s="1"/>
  <c r="T1375"/>
  <c r="U1375" s="1"/>
  <c r="T1374"/>
  <c r="U1374" s="1"/>
  <c r="T1373"/>
  <c r="U1373" s="1"/>
  <c r="T1372"/>
  <c r="U1372" s="1"/>
  <c r="T1371"/>
  <c r="U1371" s="1"/>
  <c r="T1370"/>
  <c r="U1370" s="1"/>
  <c r="T1369"/>
  <c r="U1369" s="1"/>
  <c r="T1368"/>
  <c r="U1368" s="1"/>
  <c r="T1367"/>
  <c r="U1367" s="1"/>
  <c r="T1366"/>
  <c r="U1366" s="1"/>
  <c r="T1365"/>
  <c r="U1365" s="1"/>
  <c r="T1364"/>
  <c r="U1364" s="1"/>
  <c r="T1363"/>
  <c r="U1363" s="1"/>
  <c r="T1362"/>
  <c r="U1362" s="1"/>
  <c r="T1361"/>
  <c r="U1361" s="1"/>
  <c r="T1360"/>
  <c r="U1360" s="1"/>
  <c r="T1359"/>
  <c r="U1359" s="1"/>
  <c r="T1358"/>
  <c r="U1358" s="1"/>
  <c r="T1357"/>
  <c r="U1357" s="1"/>
  <c r="T1356"/>
  <c r="U1356" s="1"/>
  <c r="T1355"/>
  <c r="U1355" s="1"/>
  <c r="T1354"/>
  <c r="U1354" s="1"/>
  <c r="T1353"/>
  <c r="U1353" s="1"/>
  <c r="T1352"/>
  <c r="U1352" s="1"/>
  <c r="T1351"/>
  <c r="U1351" s="1"/>
  <c r="U1350"/>
  <c r="T1349"/>
  <c r="U1349" s="1"/>
  <c r="T1348"/>
  <c r="U1348" s="1"/>
  <c r="T1347"/>
  <c r="U1347" s="1"/>
  <c r="T1346"/>
  <c r="U1346" s="1"/>
  <c r="T1345"/>
  <c r="U1345" s="1"/>
  <c r="T1344"/>
  <c r="U1344" s="1"/>
  <c r="T1343"/>
  <c r="U1343" s="1"/>
  <c r="T1338"/>
  <c r="U1338" s="1"/>
  <c r="T1337"/>
  <c r="U1337" s="1"/>
  <c r="T1336"/>
  <c r="U1336" s="1"/>
  <c r="T1335"/>
  <c r="U1335" s="1"/>
  <c r="U1334"/>
  <c r="T1333"/>
  <c r="U1333" s="1"/>
  <c r="T1332"/>
  <c r="U1332" s="1"/>
  <c r="T1331"/>
  <c r="U1331" s="1"/>
  <c r="T1330"/>
  <c r="U1330" s="1"/>
  <c r="T1329"/>
  <c r="U1329" s="1"/>
  <c r="T1328"/>
  <c r="U1328" s="1"/>
  <c r="T1327"/>
  <c r="U1327" s="1"/>
  <c r="T1326"/>
  <c r="U1326" s="1"/>
  <c r="T1325"/>
  <c r="U1325" s="1"/>
  <c r="T1324"/>
  <c r="U1324" s="1"/>
  <c r="T1321"/>
  <c r="U1321" s="1"/>
  <c r="T1320"/>
  <c r="U1320" s="1"/>
  <c r="T1319"/>
  <c r="U1319" s="1"/>
  <c r="T1318"/>
  <c r="U1318" s="1"/>
  <c r="T1316"/>
  <c r="U1316" s="1"/>
  <c r="T1315"/>
  <c r="U1315" s="1"/>
  <c r="T1314"/>
  <c r="U1314" s="1"/>
  <c r="T1313"/>
  <c r="U1313" s="1"/>
  <c r="T1312"/>
  <c r="U1312" s="1"/>
  <c r="T1311"/>
  <c r="U1311" s="1"/>
  <c r="T1310"/>
  <c r="U1310" s="1"/>
  <c r="T1309"/>
  <c r="U1309" s="1"/>
  <c r="T1308"/>
  <c r="U1308" s="1"/>
  <c r="T1307"/>
  <c r="U1307" s="1"/>
  <c r="T1306"/>
  <c r="U1306" s="1"/>
  <c r="T1305"/>
  <c r="U1305" s="1"/>
  <c r="U1304"/>
  <c r="T1303"/>
  <c r="U1303" s="1"/>
  <c r="T1302"/>
  <c r="U1302" s="1"/>
  <c r="T1301"/>
  <c r="U1301" s="1"/>
  <c r="T1300"/>
  <c r="U1300" s="1"/>
  <c r="T1299"/>
  <c r="U1299" s="1"/>
  <c r="U1298"/>
  <c r="T1297"/>
  <c r="U1297" s="1"/>
  <c r="U1296"/>
  <c r="T1295"/>
  <c r="U1295" s="1"/>
  <c r="T1294"/>
  <c r="U1294" s="1"/>
  <c r="T1293"/>
  <c r="U1293" s="1"/>
  <c r="U1292"/>
  <c r="T1291"/>
  <c r="U1291" s="1"/>
  <c r="T1290"/>
  <c r="U1290" s="1"/>
  <c r="T1289"/>
  <c r="U1289" s="1"/>
  <c r="T1288"/>
  <c r="U1288" s="1"/>
  <c r="T1287"/>
  <c r="U1287" s="1"/>
  <c r="T1286"/>
  <c r="U1286" s="1"/>
  <c r="T1285"/>
  <c r="U1285" s="1"/>
  <c r="T1284"/>
  <c r="U1284" s="1"/>
  <c r="T1283"/>
  <c r="U1283" s="1"/>
  <c r="T1282"/>
  <c r="U1282" s="1"/>
  <c r="T1281"/>
  <c r="U1281" s="1"/>
  <c r="T1280"/>
  <c r="U1280" s="1"/>
  <c r="T1279"/>
  <c r="U1279" s="1"/>
  <c r="T1278"/>
  <c r="U1278" s="1"/>
  <c r="T1277"/>
  <c r="U1277" s="1"/>
  <c r="T1276"/>
  <c r="U1276" s="1"/>
  <c r="T1275"/>
  <c r="U1275" s="1"/>
  <c r="T1274"/>
  <c r="U1274" s="1"/>
  <c r="T1273"/>
  <c r="U1273" s="1"/>
  <c r="T1272"/>
  <c r="U1272" s="1"/>
  <c r="T1271"/>
  <c r="U1271" s="1"/>
  <c r="T1270"/>
  <c r="U1270" s="1"/>
  <c r="T1269"/>
  <c r="U1269" s="1"/>
  <c r="T1268"/>
  <c r="U1268" s="1"/>
  <c r="T1267"/>
  <c r="U1267" s="1"/>
  <c r="T1266"/>
  <c r="U1266" s="1"/>
  <c r="T1265"/>
  <c r="U1265" s="1"/>
  <c r="U1264"/>
  <c r="T1263"/>
  <c r="U1263" s="1"/>
  <c r="T1262"/>
  <c r="U1262" s="1"/>
  <c r="U1261"/>
  <c r="T1260"/>
  <c r="U1260" s="1"/>
  <c r="U1259"/>
  <c r="T1258"/>
  <c r="U1258" s="1"/>
  <c r="U1257"/>
  <c r="T1256"/>
  <c r="U1256" s="1"/>
  <c r="T1255"/>
  <c r="U1255" s="1"/>
  <c r="T1254"/>
  <c r="U1254" s="1"/>
  <c r="T1253"/>
  <c r="U1253" s="1"/>
  <c r="T1252"/>
  <c r="U1252" s="1"/>
  <c r="T1251"/>
  <c r="U1251" s="1"/>
  <c r="T1250"/>
  <c r="U1250" s="1"/>
  <c r="U1249"/>
  <c r="T1248"/>
  <c r="U1248" s="1"/>
  <c r="U1247"/>
  <c r="T1246"/>
  <c r="U1246" s="1"/>
  <c r="U1245"/>
  <c r="T1244"/>
  <c r="U1244" s="1"/>
  <c r="U1243"/>
  <c r="T1242"/>
  <c r="U1242" s="1"/>
  <c r="U1241"/>
  <c r="T1240"/>
  <c r="U1240" s="1"/>
  <c r="U1239"/>
  <c r="T1238"/>
  <c r="U1238" s="1"/>
  <c r="U1237"/>
  <c r="S1237"/>
  <c r="T1236"/>
  <c r="U1236" s="1"/>
  <c r="T1231"/>
  <c r="U1231" s="1"/>
  <c r="U1230"/>
  <c r="T1229"/>
  <c r="U1229" s="1"/>
  <c r="T1226"/>
  <c r="U1226" s="1"/>
  <c r="S1225"/>
  <c r="T1225" s="1"/>
  <c r="U1225" s="1"/>
  <c r="T1224"/>
  <c r="U1224" s="1"/>
  <c r="T1223"/>
  <c r="U1223" s="1"/>
  <c r="T1222"/>
  <c r="U1222" s="1"/>
  <c r="T1221"/>
  <c r="U1221" s="1"/>
  <c r="T1220"/>
  <c r="U1220" s="1"/>
  <c r="T1219"/>
  <c r="U1219" s="1"/>
  <c r="T1218"/>
  <c r="U1218" s="1"/>
  <c r="T1217"/>
  <c r="U1217" s="1"/>
  <c r="T1216"/>
  <c r="U1216" s="1"/>
  <c r="T1215"/>
  <c r="U1215" s="1"/>
  <c r="T1214"/>
  <c r="U1214" s="1"/>
  <c r="T1213"/>
  <c r="U1213" s="1"/>
  <c r="U1212"/>
  <c r="T1211"/>
  <c r="U1211" s="1"/>
  <c r="U1210"/>
  <c r="T1209"/>
  <c r="U1209" s="1"/>
  <c r="T1208"/>
  <c r="U1208" s="1"/>
  <c r="T1207"/>
  <c r="U1207" s="1"/>
  <c r="T1206"/>
  <c r="U1206" s="1"/>
  <c r="T1205"/>
  <c r="U1205" s="1"/>
  <c r="T1204"/>
  <c r="U1204" s="1"/>
  <c r="T1203"/>
  <c r="U1203" s="1"/>
  <c r="T1202"/>
  <c r="U1202" s="1"/>
  <c r="T1201"/>
  <c r="U1201" s="1"/>
  <c r="T1200"/>
  <c r="U1200" s="1"/>
  <c r="T1199"/>
  <c r="U1199" s="1"/>
  <c r="T1198"/>
  <c r="U1198" s="1"/>
  <c r="T1197"/>
  <c r="U1197" s="1"/>
  <c r="T1196"/>
  <c r="U1196" s="1"/>
  <c r="T1195"/>
  <c r="U1195" s="1"/>
  <c r="T1194"/>
  <c r="U1194" s="1"/>
  <c r="T1193"/>
  <c r="U1193" s="1"/>
  <c r="T1192"/>
  <c r="U1192" s="1"/>
  <c r="T1191"/>
  <c r="U1191" s="1"/>
  <c r="T1190"/>
  <c r="U1190" s="1"/>
  <c r="T1189"/>
  <c r="U1189" s="1"/>
  <c r="T1188"/>
  <c r="U1188" s="1"/>
  <c r="T1187"/>
  <c r="U1187" s="1"/>
  <c r="T1186"/>
  <c r="U1186" s="1"/>
  <c r="T1185"/>
  <c r="U1185" s="1"/>
  <c r="T1184"/>
  <c r="U1184" s="1"/>
  <c r="T1183"/>
  <c r="U1183" s="1"/>
  <c r="T1182"/>
  <c r="U1182" s="1"/>
  <c r="T1181"/>
  <c r="U1181" s="1"/>
  <c r="T1180"/>
  <c r="U1180" s="1"/>
  <c r="T1179"/>
  <c r="U1179" s="1"/>
  <c r="T1178"/>
  <c r="U1178" s="1"/>
  <c r="S1177"/>
  <c r="T1177" s="1"/>
  <c r="U1177" s="1"/>
  <c r="S1176"/>
  <c r="T1176" s="1"/>
  <c r="U1176" s="1"/>
  <c r="S1175"/>
  <c r="T1175" s="1"/>
  <c r="U1175" s="1"/>
  <c r="T1174"/>
  <c r="U1174" s="1"/>
  <c r="U1173"/>
  <c r="T1172"/>
  <c r="U1172" s="1"/>
  <c r="U1171"/>
  <c r="T1170"/>
  <c r="U1170" s="1"/>
  <c r="U1169"/>
  <c r="T1168"/>
  <c r="U1168" s="1"/>
  <c r="U1167"/>
  <c r="T1166"/>
  <c r="U1166" s="1"/>
  <c r="T1165"/>
  <c r="U1165" s="1"/>
  <c r="U1164"/>
  <c r="U1163"/>
  <c r="T1162"/>
  <c r="U1162" s="1"/>
  <c r="U1161"/>
  <c r="T1160"/>
  <c r="U1160" s="1"/>
  <c r="T1159"/>
  <c r="U1159" s="1"/>
  <c r="T1158"/>
  <c r="U1158" s="1"/>
  <c r="T1157"/>
  <c r="U1157" s="1"/>
  <c r="U1156"/>
  <c r="T1155"/>
  <c r="U1155" s="1"/>
  <c r="T1154"/>
  <c r="U1154" s="1"/>
  <c r="T1153"/>
  <c r="U1153" s="1"/>
  <c r="U1152"/>
  <c r="T1151"/>
  <c r="U1151" s="1"/>
  <c r="T1150"/>
  <c r="U1150" s="1"/>
  <c r="U1149"/>
  <c r="T1148"/>
  <c r="U1148" s="1"/>
  <c r="U1147"/>
  <c r="T1146"/>
  <c r="U1146" s="1"/>
  <c r="U1145"/>
  <c r="T1144"/>
  <c r="U1144" s="1"/>
  <c r="T1143"/>
  <c r="U1143" s="1"/>
  <c r="T1142"/>
  <c r="U1142" s="1"/>
  <c r="T1141"/>
  <c r="U1141" s="1"/>
  <c r="T1140"/>
  <c r="U1140" s="1"/>
  <c r="T1139"/>
  <c r="U1139" s="1"/>
  <c r="T1138"/>
  <c r="U1138" s="1"/>
  <c r="T1137"/>
  <c r="U1137" s="1"/>
  <c r="T1136"/>
  <c r="U1136" s="1"/>
  <c r="T1135"/>
  <c r="U1135" s="1"/>
  <c r="T1134"/>
  <c r="U1134" s="1"/>
  <c r="T1133"/>
  <c r="U1133" s="1"/>
  <c r="T1132"/>
  <c r="U1132" s="1"/>
  <c r="T1131"/>
  <c r="U1131" s="1"/>
  <c r="T1130"/>
  <c r="U1130" s="1"/>
  <c r="T1129"/>
  <c r="U1129" s="1"/>
  <c r="T1128"/>
  <c r="U1128" s="1"/>
  <c r="T1127"/>
  <c r="U1127" s="1"/>
  <c r="T1126"/>
  <c r="U1126" s="1"/>
  <c r="T1125"/>
  <c r="U1125" s="1"/>
  <c r="T1124"/>
  <c r="U1124" s="1"/>
  <c r="T1123"/>
  <c r="U1123" s="1"/>
  <c r="T1122"/>
  <c r="U1122" s="1"/>
  <c r="T1121"/>
  <c r="U1121" s="1"/>
  <c r="T1120"/>
  <c r="U1120" s="1"/>
  <c r="T1119"/>
  <c r="U1119" s="1"/>
  <c r="T1118"/>
  <c r="U1118" s="1"/>
  <c r="T1117"/>
  <c r="U1117" s="1"/>
  <c r="T1116"/>
  <c r="U1116" s="1"/>
  <c r="T1115"/>
  <c r="U1115" s="1"/>
  <c r="T1114"/>
  <c r="U1114" s="1"/>
  <c r="T1113"/>
  <c r="U1113" s="1"/>
  <c r="T1112"/>
  <c r="U1112" s="1"/>
  <c r="T1111"/>
  <c r="U1111" s="1"/>
  <c r="T1110"/>
  <c r="U1110" s="1"/>
  <c r="T1109"/>
  <c r="U1109" s="1"/>
  <c r="T1108"/>
  <c r="U1108" s="1"/>
  <c r="T1107"/>
  <c r="U1107" s="1"/>
  <c r="T1106"/>
  <c r="U1106" s="1"/>
  <c r="T1105"/>
  <c r="U1105" s="1"/>
  <c r="T1104"/>
  <c r="U1104" s="1"/>
  <c r="T1103"/>
  <c r="U1103" s="1"/>
  <c r="T1102"/>
  <c r="U1102" s="1"/>
  <c r="T1101"/>
  <c r="U1101" s="1"/>
  <c r="T1100"/>
  <c r="U1100" s="1"/>
  <c r="T1099"/>
  <c r="U1099" s="1"/>
  <c r="T1098"/>
  <c r="U1098" s="1"/>
  <c r="T1097"/>
  <c r="U1097" s="1"/>
  <c r="T1096"/>
  <c r="U1096" s="1"/>
  <c r="T1095"/>
  <c r="U1095" s="1"/>
  <c r="T1094"/>
  <c r="U1094" s="1"/>
  <c r="T1093"/>
  <c r="U1093" s="1"/>
  <c r="T1092"/>
  <c r="U1092" s="1"/>
  <c r="T1091"/>
  <c r="U1091" s="1"/>
  <c r="T1090"/>
  <c r="U1090" s="1"/>
  <c r="T1089"/>
  <c r="U1089" s="1"/>
  <c r="T1088"/>
  <c r="U1088" s="1"/>
  <c r="T1087"/>
  <c r="U1087" s="1"/>
  <c r="T1086"/>
  <c r="U1086" s="1"/>
  <c r="T1085"/>
  <c r="U1085" s="1"/>
  <c r="T1084"/>
  <c r="U1084" s="1"/>
  <c r="T1083"/>
  <c r="U1083" s="1"/>
  <c r="T1082"/>
  <c r="U1082" s="1"/>
  <c r="T1081"/>
  <c r="U1081" s="1"/>
  <c r="T1080"/>
  <c r="U1080" s="1"/>
  <c r="T1079"/>
  <c r="U1079" s="1"/>
  <c r="T1078"/>
  <c r="U1078" s="1"/>
  <c r="T1077"/>
  <c r="U1077" s="1"/>
  <c r="T1076"/>
  <c r="U1076" s="1"/>
  <c r="T1075"/>
  <c r="U1075" s="1"/>
  <c r="T1074"/>
  <c r="U1074" s="1"/>
  <c r="T1073"/>
  <c r="U1073" s="1"/>
  <c r="T1072"/>
  <c r="U1072" s="1"/>
  <c r="T1071"/>
  <c r="U1071" s="1"/>
  <c r="T1070"/>
  <c r="U1070" s="1"/>
  <c r="T1069"/>
  <c r="U1069" s="1"/>
  <c r="S1068"/>
  <c r="T1068" s="1"/>
  <c r="U1068" s="1"/>
  <c r="T1067"/>
  <c r="U1067" s="1"/>
  <c r="T1066"/>
  <c r="U1066" s="1"/>
  <c r="T1065"/>
  <c r="U1065" s="1"/>
  <c r="T1064"/>
  <c r="U1064" s="1"/>
  <c r="T1063"/>
  <c r="U1063" s="1"/>
  <c r="T1062"/>
  <c r="U1062" s="1"/>
  <c r="T1061"/>
  <c r="U1061" s="1"/>
  <c r="T1060"/>
  <c r="U1060" s="1"/>
  <c r="T1059"/>
  <c r="U1059" s="1"/>
  <c r="T1058"/>
  <c r="U1058" s="1"/>
  <c r="T1057"/>
  <c r="U1057" s="1"/>
  <c r="T1056"/>
  <c r="U1056" s="1"/>
  <c r="T1055"/>
  <c r="U1055" s="1"/>
  <c r="T1054"/>
  <c r="U1054" s="1"/>
  <c r="T1053"/>
  <c r="U1053" s="1"/>
  <c r="T1052"/>
  <c r="U1052" s="1"/>
  <c r="T1051"/>
  <c r="U1051" s="1"/>
  <c r="T1050"/>
  <c r="U1050" s="1"/>
  <c r="T1049"/>
  <c r="U1049" s="1"/>
  <c r="T1048"/>
  <c r="U1048" s="1"/>
  <c r="T1047"/>
  <c r="U1047" s="1"/>
  <c r="T1046"/>
  <c r="U1046" s="1"/>
  <c r="T1045"/>
  <c r="U1045" s="1"/>
  <c r="T1044"/>
  <c r="U1044" s="1"/>
  <c r="T1043"/>
  <c r="U1043" s="1"/>
  <c r="T1042"/>
  <c r="U1042" s="1"/>
  <c r="U1041"/>
  <c r="T1040"/>
  <c r="U1040" s="1"/>
  <c r="U1039"/>
  <c r="T1038"/>
  <c r="U1038" s="1"/>
  <c r="T1036"/>
  <c r="U1036" s="1"/>
  <c r="T1035"/>
  <c r="U1035" s="1"/>
  <c r="T1034"/>
  <c r="U1034" s="1"/>
  <c r="T1033"/>
  <c r="U1033" s="1"/>
  <c r="T1032"/>
  <c r="U1032" s="1"/>
  <c r="T1031"/>
  <c r="U1031" s="1"/>
  <c r="T1030"/>
  <c r="U1030" s="1"/>
  <c r="T1029"/>
  <c r="U1029" s="1"/>
  <c r="T1028"/>
  <c r="U1028" s="1"/>
  <c r="T1027"/>
  <c r="U1027" s="1"/>
  <c r="T1026"/>
  <c r="U1026" s="1"/>
  <c r="T1025"/>
  <c r="U1025" s="1"/>
  <c r="T1024"/>
  <c r="U1024" s="1"/>
  <c r="T1023"/>
  <c r="U1023" s="1"/>
  <c r="T1022"/>
  <c r="U1022" s="1"/>
  <c r="T1021"/>
  <c r="U1021" s="1"/>
  <c r="T1020"/>
  <c r="U1020" s="1"/>
  <c r="T1019"/>
  <c r="U1019" s="1"/>
  <c r="T1018"/>
  <c r="U1018" s="1"/>
  <c r="T1017"/>
  <c r="U1017" s="1"/>
  <c r="T1016"/>
  <c r="U1016" s="1"/>
  <c r="T1015"/>
  <c r="U1015" s="1"/>
  <c r="T1014"/>
  <c r="U1014" s="1"/>
  <c r="T1013"/>
  <c r="U1013" s="1"/>
  <c r="T1012"/>
  <c r="U1012" s="1"/>
  <c r="T1011"/>
  <c r="U1011" s="1"/>
  <c r="T1010"/>
  <c r="U1010" s="1"/>
  <c r="T1009"/>
  <c r="U1009" s="1"/>
  <c r="U1008"/>
  <c r="T1007"/>
  <c r="U1007" s="1"/>
  <c r="T1006"/>
  <c r="U1006" s="1"/>
  <c r="T1005"/>
  <c r="U1005" s="1"/>
  <c r="U1004"/>
  <c r="T1003"/>
  <c r="U1003" s="1"/>
  <c r="T1002"/>
  <c r="U1002" s="1"/>
  <c r="T1001"/>
  <c r="U1001" s="1"/>
  <c r="T1000"/>
  <c r="U1000" s="1"/>
  <c r="T999"/>
  <c r="U999" s="1"/>
  <c r="T998"/>
  <c r="U998" s="1"/>
  <c r="U997"/>
  <c r="T996"/>
  <c r="U996" s="1"/>
  <c r="T995"/>
  <c r="U995" s="1"/>
  <c r="T994"/>
  <c r="U994" s="1"/>
  <c r="T993"/>
  <c r="U993" s="1"/>
  <c r="T992"/>
  <c r="U992" s="1"/>
  <c r="T991"/>
  <c r="U991" s="1"/>
  <c r="T988"/>
  <c r="U988" s="1"/>
  <c r="T987"/>
  <c r="U987" s="1"/>
  <c r="T986"/>
  <c r="U986" s="1"/>
  <c r="T985"/>
  <c r="U985" s="1"/>
  <c r="T984"/>
  <c r="U984" s="1"/>
  <c r="T983"/>
  <c r="U983" s="1"/>
  <c r="U982"/>
  <c r="T981"/>
  <c r="U981" s="1"/>
  <c r="T980"/>
  <c r="U980" s="1"/>
  <c r="T979"/>
  <c r="U979" s="1"/>
  <c r="T978"/>
  <c r="U978" s="1"/>
  <c r="T977"/>
  <c r="U977" s="1"/>
  <c r="T976"/>
  <c r="U976" s="1"/>
  <c r="T975"/>
  <c r="U975" s="1"/>
  <c r="T974"/>
  <c r="U974" s="1"/>
  <c r="T973"/>
  <c r="U973" s="1"/>
  <c r="T972"/>
  <c r="U972" s="1"/>
  <c r="T971"/>
  <c r="U971" s="1"/>
  <c r="T970"/>
  <c r="U970" s="1"/>
  <c r="T969"/>
  <c r="U969" s="1"/>
  <c r="T968"/>
  <c r="U968" s="1"/>
  <c r="T967"/>
  <c r="U967" s="1"/>
  <c r="T966"/>
  <c r="U966" s="1"/>
  <c r="T965"/>
  <c r="U965" s="1"/>
  <c r="T964"/>
  <c r="U964" s="1"/>
  <c r="T963"/>
  <c r="U963" s="1"/>
  <c r="T962"/>
  <c r="U962" s="1"/>
  <c r="T961"/>
  <c r="U961" s="1"/>
  <c r="T960"/>
  <c r="U960" s="1"/>
  <c r="T959"/>
  <c r="U959" s="1"/>
  <c r="T958"/>
  <c r="U958" s="1"/>
  <c r="T957"/>
  <c r="U957" s="1"/>
  <c r="T956"/>
  <c r="U956" s="1"/>
  <c r="T955"/>
  <c r="U955" s="1"/>
  <c r="T954"/>
  <c r="U954" s="1"/>
  <c r="T953"/>
  <c r="U953" s="1"/>
  <c r="T952"/>
  <c r="U952" s="1"/>
  <c r="U951"/>
  <c r="T950"/>
  <c r="U950" s="1"/>
  <c r="U949"/>
  <c r="T948"/>
  <c r="U948" s="1"/>
  <c r="T947"/>
  <c r="U947" s="1"/>
  <c r="T946"/>
  <c r="U946" s="1"/>
  <c r="T945"/>
  <c r="U945" s="1"/>
  <c r="T944"/>
  <c r="U944" s="1"/>
  <c r="U943"/>
  <c r="T942"/>
  <c r="U942" s="1"/>
  <c r="U941"/>
  <c r="T940"/>
  <c r="U940" s="1"/>
  <c r="U939"/>
  <c r="T938"/>
  <c r="U938" s="1"/>
  <c r="T937"/>
  <c r="U937" s="1"/>
  <c r="T936"/>
  <c r="U936" s="1"/>
  <c r="T935"/>
  <c r="U935" s="1"/>
  <c r="T934"/>
  <c r="U934" s="1"/>
  <c r="T933"/>
  <c r="U933" s="1"/>
  <c r="T932"/>
  <c r="U932" s="1"/>
  <c r="T931"/>
  <c r="U931" s="1"/>
  <c r="T930"/>
  <c r="U930" s="1"/>
  <c r="T929"/>
  <c r="U929" s="1"/>
  <c r="T928"/>
  <c r="U928" s="1"/>
  <c r="T927"/>
  <c r="U927" s="1"/>
  <c r="T926"/>
  <c r="U926" s="1"/>
  <c r="T925"/>
  <c r="U925" s="1"/>
  <c r="T924"/>
  <c r="U924" s="1"/>
  <c r="T923"/>
  <c r="U923" s="1"/>
  <c r="T922"/>
  <c r="U922" s="1"/>
  <c r="T921"/>
  <c r="U921" s="1"/>
  <c r="U920"/>
  <c r="T919"/>
  <c r="U919" s="1"/>
  <c r="U918"/>
  <c r="T917"/>
  <c r="U917" s="1"/>
  <c r="T916"/>
  <c r="U916" s="1"/>
  <c r="T915"/>
  <c r="U915" s="1"/>
  <c r="T914"/>
  <c r="U914" s="1"/>
  <c r="T913"/>
  <c r="U913" s="1"/>
  <c r="T912"/>
  <c r="U912" s="1"/>
  <c r="T911"/>
  <c r="U911" s="1"/>
  <c r="T910"/>
  <c r="U910" s="1"/>
  <c r="T909"/>
  <c r="U909" s="1"/>
  <c r="T908"/>
  <c r="U908" s="1"/>
  <c r="T907"/>
  <c r="U907" s="1"/>
  <c r="T906"/>
  <c r="U906" s="1"/>
  <c r="T905"/>
  <c r="U905" s="1"/>
  <c r="U904"/>
  <c r="T903"/>
  <c r="U903" s="1"/>
  <c r="U902"/>
  <c r="T901"/>
  <c r="U901" s="1"/>
  <c r="T900"/>
  <c r="U900" s="1"/>
  <c r="T899"/>
  <c r="U899" s="1"/>
  <c r="T898"/>
  <c r="U898" s="1"/>
  <c r="T897"/>
  <c r="U897" s="1"/>
  <c r="T896"/>
  <c r="U896" s="1"/>
  <c r="T895"/>
  <c r="U895" s="1"/>
  <c r="U894"/>
  <c r="T893"/>
  <c r="U893" s="1"/>
  <c r="T892"/>
  <c r="U892" s="1"/>
  <c r="T891"/>
  <c r="U891" s="1"/>
  <c r="T890"/>
  <c r="U890" s="1"/>
  <c r="T889"/>
  <c r="U889" s="1"/>
  <c r="T888"/>
  <c r="U888" s="1"/>
  <c r="T887"/>
  <c r="U887" s="1"/>
  <c r="U886"/>
  <c r="T885"/>
  <c r="U885" s="1"/>
  <c r="U884"/>
  <c r="T883"/>
  <c r="U883" s="1"/>
  <c r="T882"/>
  <c r="U882" s="1"/>
  <c r="T881"/>
  <c r="U881" s="1"/>
  <c r="U880"/>
  <c r="T879"/>
  <c r="U879" s="1"/>
  <c r="T878"/>
  <c r="U878" s="1"/>
  <c r="U877"/>
  <c r="T876"/>
  <c r="U876" s="1"/>
  <c r="U875"/>
  <c r="T874"/>
  <c r="U874" s="1"/>
  <c r="U873"/>
  <c r="T872"/>
  <c r="U872" s="1"/>
  <c r="U871"/>
  <c r="T870"/>
  <c r="U870" s="1"/>
  <c r="U869"/>
  <c r="T868"/>
  <c r="U868" s="1"/>
  <c r="T867"/>
  <c r="U867" s="1"/>
  <c r="U866"/>
  <c r="T865"/>
  <c r="U865" s="1"/>
  <c r="T864"/>
  <c r="U864" s="1"/>
  <c r="T863"/>
  <c r="U863" s="1"/>
  <c r="T862"/>
  <c r="U862" s="1"/>
  <c r="T861"/>
  <c r="U861" s="1"/>
  <c r="T860"/>
  <c r="U860" s="1"/>
  <c r="T859"/>
  <c r="U859" s="1"/>
  <c r="T858"/>
  <c r="U858" s="1"/>
  <c r="T857"/>
  <c r="U857" s="1"/>
  <c r="T856"/>
  <c r="U856" s="1"/>
  <c r="U855"/>
  <c r="T854"/>
  <c r="U854" s="1"/>
  <c r="U853"/>
  <c r="T852"/>
  <c r="U852" s="1"/>
  <c r="U851"/>
  <c r="T850"/>
  <c r="U850" s="1"/>
  <c r="U849"/>
  <c r="T848"/>
  <c r="U848" s="1"/>
  <c r="T847"/>
  <c r="U847" s="1"/>
  <c r="U846"/>
  <c r="T845"/>
  <c r="U845" s="1"/>
  <c r="T844"/>
  <c r="U844" s="1"/>
  <c r="T843"/>
  <c r="U843" s="1"/>
  <c r="T842"/>
  <c r="U842" s="1"/>
  <c r="T841"/>
  <c r="U841" s="1"/>
  <c r="T840"/>
  <c r="U840" s="1"/>
  <c r="T839"/>
  <c r="U839" s="1"/>
  <c r="T838"/>
  <c r="U838" s="1"/>
  <c r="T837"/>
  <c r="U837" s="1"/>
  <c r="T836"/>
  <c r="U836" s="1"/>
  <c r="T835"/>
  <c r="U835" s="1"/>
  <c r="T834"/>
  <c r="U834" s="1"/>
  <c r="T833"/>
  <c r="U833" s="1"/>
  <c r="T832"/>
  <c r="U832" s="1"/>
  <c r="T831"/>
  <c r="U831" s="1"/>
  <c r="T830"/>
  <c r="U830" s="1"/>
  <c r="T829"/>
  <c r="U829" s="1"/>
  <c r="T828"/>
  <c r="U828" s="1"/>
  <c r="T827"/>
  <c r="U827" s="1"/>
  <c r="T826"/>
  <c r="U826" s="1"/>
  <c r="T825"/>
  <c r="U825" s="1"/>
  <c r="T824"/>
  <c r="U824" s="1"/>
  <c r="T823"/>
  <c r="U823" s="1"/>
  <c r="T822"/>
  <c r="U822" s="1"/>
  <c r="T821"/>
  <c r="U821" s="1"/>
  <c r="T820"/>
  <c r="U820" s="1"/>
  <c r="T819"/>
  <c r="U819" s="1"/>
  <c r="T818"/>
  <c r="U818" s="1"/>
  <c r="T817"/>
  <c r="U817" s="1"/>
  <c r="T816"/>
  <c r="U816" s="1"/>
  <c r="T815"/>
  <c r="U815" s="1"/>
  <c r="T814"/>
  <c r="U814" s="1"/>
  <c r="T813"/>
  <c r="U813" s="1"/>
  <c r="T812"/>
  <c r="U812" s="1"/>
  <c r="T811"/>
  <c r="U811" s="1"/>
  <c r="T810"/>
  <c r="U810" s="1"/>
  <c r="T809"/>
  <c r="U809" s="1"/>
  <c r="T808"/>
  <c r="U808" s="1"/>
  <c r="T807"/>
  <c r="U807" s="1"/>
  <c r="T806"/>
  <c r="U806" s="1"/>
  <c r="T805"/>
  <c r="U805" s="1"/>
  <c r="T804"/>
  <c r="U804" s="1"/>
  <c r="U803"/>
  <c r="T802"/>
  <c r="U802" s="1"/>
  <c r="T801"/>
  <c r="U801" s="1"/>
  <c r="T800"/>
  <c r="U800" s="1"/>
  <c r="U799"/>
  <c r="T798"/>
  <c r="U798" s="1"/>
  <c r="T797"/>
  <c r="U797" s="1"/>
  <c r="T796"/>
  <c r="U796" s="1"/>
  <c r="T795"/>
  <c r="U795" s="1"/>
  <c r="T794"/>
  <c r="U794" s="1"/>
  <c r="T793"/>
  <c r="U793" s="1"/>
  <c r="T792"/>
  <c r="U792" s="1"/>
  <c r="T791"/>
  <c r="U791" s="1"/>
  <c r="T790"/>
  <c r="U790" s="1"/>
  <c r="T789"/>
  <c r="U789" s="1"/>
  <c r="T788"/>
  <c r="U788" s="1"/>
  <c r="T787"/>
  <c r="U787" s="1"/>
  <c r="U786"/>
  <c r="T785"/>
  <c r="U785" s="1"/>
  <c r="U784"/>
  <c r="T783"/>
  <c r="U783" s="1"/>
  <c r="T782"/>
  <c r="U782" s="1"/>
  <c r="T781"/>
  <c r="U781" s="1"/>
  <c r="U780"/>
  <c r="T779"/>
  <c r="U779" s="1"/>
  <c r="U778"/>
  <c r="T777"/>
  <c r="U777" s="1"/>
  <c r="T776"/>
  <c r="U776" s="1"/>
  <c r="U775"/>
  <c r="T774"/>
  <c r="U774" s="1"/>
  <c r="T773"/>
  <c r="U773" s="1"/>
  <c r="T772"/>
  <c r="U772" s="1"/>
  <c r="T771"/>
  <c r="U771" s="1"/>
  <c r="T770"/>
  <c r="U770" s="1"/>
  <c r="T769"/>
  <c r="U769" s="1"/>
  <c r="T768"/>
  <c r="U768" s="1"/>
  <c r="T767"/>
  <c r="U767" s="1"/>
  <c r="U766"/>
  <c r="T765"/>
  <c r="U765" s="1"/>
  <c r="T764"/>
  <c r="U764" s="1"/>
  <c r="T763"/>
  <c r="U763" s="1"/>
  <c r="U762"/>
  <c r="R761"/>
  <c r="T761" s="1"/>
  <c r="U761" s="1"/>
  <c r="R760"/>
  <c r="T760" s="1"/>
  <c r="U760" s="1"/>
  <c r="R759"/>
  <c r="T759" s="1"/>
  <c r="U759" s="1"/>
  <c r="R758"/>
  <c r="T758" s="1"/>
  <c r="U758" s="1"/>
  <c r="R757"/>
  <c r="T757" s="1"/>
  <c r="U757" s="1"/>
  <c r="R756"/>
  <c r="T756" s="1"/>
  <c r="U756" s="1"/>
  <c r="T755"/>
  <c r="U755" s="1"/>
  <c r="T754"/>
  <c r="U754" s="1"/>
  <c r="T753"/>
  <c r="U753" s="1"/>
  <c r="T752"/>
  <c r="U752" s="1"/>
  <c r="T751"/>
  <c r="U751" s="1"/>
  <c r="T750"/>
  <c r="U750" s="1"/>
  <c r="U749"/>
  <c r="T748"/>
  <c r="U748" s="1"/>
  <c r="U747"/>
  <c r="T746"/>
  <c r="U746" s="1"/>
  <c r="T745"/>
  <c r="U745" s="1"/>
  <c r="T744"/>
  <c r="U744" s="1"/>
  <c r="T743"/>
  <c r="U743" s="1"/>
  <c r="T742"/>
  <c r="U742" s="1"/>
  <c r="T741"/>
  <c r="U741" s="1"/>
  <c r="T740"/>
  <c r="U740" s="1"/>
  <c r="S739"/>
  <c r="T739" s="1"/>
  <c r="U739" s="1"/>
  <c r="T738"/>
  <c r="U738" s="1"/>
  <c r="T737"/>
  <c r="U737" s="1"/>
  <c r="T736"/>
  <c r="U736" s="1"/>
  <c r="T735"/>
  <c r="U735" s="1"/>
  <c r="T734"/>
  <c r="U734" s="1"/>
  <c r="U733"/>
  <c r="T732"/>
  <c r="U732" s="1"/>
  <c r="U731"/>
  <c r="T730"/>
  <c r="U730" s="1"/>
  <c r="T729"/>
  <c r="U729" s="1"/>
  <c r="T728"/>
  <c r="U728" s="1"/>
  <c r="T727"/>
  <c r="U727" s="1"/>
  <c r="T726"/>
  <c r="U726" s="1"/>
  <c r="T725"/>
  <c r="U725" s="1"/>
  <c r="T724"/>
  <c r="U724" s="1"/>
  <c r="T723"/>
  <c r="U723" s="1"/>
  <c r="T722"/>
  <c r="U722" s="1"/>
  <c r="T721"/>
  <c r="U721" s="1"/>
  <c r="T720"/>
  <c r="U720" s="1"/>
  <c r="T719"/>
  <c r="U719" s="1"/>
  <c r="T718"/>
  <c r="U718" s="1"/>
  <c r="T717"/>
  <c r="U717" s="1"/>
  <c r="T716"/>
  <c r="U716" s="1"/>
  <c r="T715"/>
  <c r="U715" s="1"/>
  <c r="T714"/>
  <c r="U714" s="1"/>
  <c r="T713"/>
  <c r="U713" s="1"/>
  <c r="T712"/>
  <c r="U712" s="1"/>
  <c r="T711"/>
  <c r="U711" s="1"/>
  <c r="T710"/>
  <c r="U710" s="1"/>
  <c r="T709"/>
  <c r="U709" s="1"/>
  <c r="T708"/>
  <c r="U708" s="1"/>
  <c r="T707"/>
  <c r="U707" s="1"/>
  <c r="T706"/>
  <c r="U706" s="1"/>
  <c r="T705"/>
  <c r="U705" s="1"/>
  <c r="T704"/>
  <c r="U704" s="1"/>
  <c r="T703"/>
  <c r="U703" s="1"/>
  <c r="T702"/>
  <c r="U702" s="1"/>
  <c r="T701"/>
  <c r="U701" s="1"/>
  <c r="T700"/>
  <c r="U700" s="1"/>
  <c r="T699"/>
  <c r="U699" s="1"/>
  <c r="T698"/>
  <c r="U698" s="1"/>
  <c r="T697"/>
  <c r="U697" s="1"/>
  <c r="T696"/>
  <c r="U696" s="1"/>
  <c r="T695"/>
  <c r="U695" s="1"/>
  <c r="T694"/>
  <c r="U694" s="1"/>
  <c r="T693"/>
  <c r="U693" s="1"/>
  <c r="T692"/>
  <c r="U692" s="1"/>
  <c r="T691"/>
  <c r="U691" s="1"/>
  <c r="T690"/>
  <c r="U690" s="1"/>
  <c r="T689"/>
  <c r="U689" s="1"/>
  <c r="T688"/>
  <c r="U688" s="1"/>
  <c r="T687"/>
  <c r="U687" s="1"/>
  <c r="T686"/>
  <c r="U686" s="1"/>
  <c r="T685"/>
  <c r="U685" s="1"/>
  <c r="T684"/>
  <c r="U684" s="1"/>
  <c r="T683"/>
  <c r="U683" s="1"/>
  <c r="T682"/>
  <c r="U682" s="1"/>
  <c r="T681"/>
  <c r="U681" s="1"/>
  <c r="T680"/>
  <c r="U680" s="1"/>
  <c r="T679"/>
  <c r="U679" s="1"/>
  <c r="T678"/>
  <c r="U678" s="1"/>
  <c r="T677"/>
  <c r="U677" s="1"/>
  <c r="T676"/>
  <c r="U676" s="1"/>
  <c r="T675"/>
  <c r="U675" s="1"/>
  <c r="T674"/>
  <c r="U674" s="1"/>
  <c r="T673"/>
  <c r="U673" s="1"/>
  <c r="T672"/>
  <c r="U672" s="1"/>
  <c r="T671"/>
  <c r="U671" s="1"/>
  <c r="T670"/>
  <c r="U670" s="1"/>
  <c r="T669"/>
  <c r="U669" s="1"/>
  <c r="T668"/>
  <c r="U668" s="1"/>
  <c r="T667"/>
  <c r="U667" s="1"/>
  <c r="T666"/>
  <c r="U666" s="1"/>
  <c r="T665"/>
  <c r="U665" s="1"/>
  <c r="T664"/>
  <c r="U664" s="1"/>
  <c r="T663"/>
  <c r="U663" s="1"/>
  <c r="T662"/>
  <c r="U662" s="1"/>
  <c r="T661"/>
  <c r="U661" s="1"/>
  <c r="T660"/>
  <c r="U660" s="1"/>
  <c r="T659"/>
  <c r="U659" s="1"/>
  <c r="T658"/>
  <c r="U658" s="1"/>
  <c r="T657"/>
  <c r="U657" s="1"/>
  <c r="T656"/>
  <c r="U656" s="1"/>
  <c r="T655"/>
  <c r="U655" s="1"/>
  <c r="T654"/>
  <c r="U654" s="1"/>
  <c r="T653"/>
  <c r="U653" s="1"/>
  <c r="T652"/>
  <c r="U652" s="1"/>
  <c r="T651"/>
  <c r="U651" s="1"/>
  <c r="T650"/>
  <c r="U650" s="1"/>
  <c r="T649"/>
  <c r="U649" s="1"/>
  <c r="T648"/>
  <c r="U648" s="1"/>
  <c r="T647"/>
  <c r="U647" s="1"/>
  <c r="T646"/>
  <c r="U646" s="1"/>
  <c r="T645"/>
  <c r="U645" s="1"/>
  <c r="T644"/>
  <c r="U644" s="1"/>
  <c r="T643"/>
  <c r="U643" s="1"/>
  <c r="T642"/>
  <c r="U642" s="1"/>
  <c r="T641"/>
  <c r="U641" s="1"/>
  <c r="T640"/>
  <c r="U640" s="1"/>
  <c r="T639"/>
  <c r="U639" s="1"/>
  <c r="T638"/>
  <c r="U638" s="1"/>
  <c r="T637"/>
  <c r="U637" s="1"/>
  <c r="T636"/>
  <c r="U636" s="1"/>
  <c r="T635"/>
  <c r="U635" s="1"/>
  <c r="T634"/>
  <c r="U634" s="1"/>
  <c r="T633"/>
  <c r="U633" s="1"/>
  <c r="T632"/>
  <c r="U632" s="1"/>
  <c r="T631"/>
  <c r="U631" s="1"/>
  <c r="T630"/>
  <c r="U630" s="1"/>
  <c r="T629"/>
  <c r="U629" s="1"/>
  <c r="U628"/>
  <c r="T627"/>
  <c r="U627" s="1"/>
  <c r="U626"/>
  <c r="T625"/>
  <c r="U625" s="1"/>
  <c r="T624"/>
  <c r="U624" s="1"/>
  <c r="U623"/>
  <c r="T622"/>
  <c r="U622" s="1"/>
  <c r="T621"/>
  <c r="U621" s="1"/>
  <c r="T620"/>
  <c r="U620" s="1"/>
  <c r="T619"/>
  <c r="U619" s="1"/>
  <c r="T618"/>
  <c r="U618" s="1"/>
  <c r="T617"/>
  <c r="U617" s="1"/>
  <c r="T616"/>
  <c r="U616" s="1"/>
  <c r="T615"/>
  <c r="U615" s="1"/>
  <c r="T614"/>
  <c r="U614" s="1"/>
  <c r="T613"/>
  <c r="U613" s="1"/>
  <c r="T612"/>
  <c r="U612" s="1"/>
  <c r="U611"/>
  <c r="T610"/>
  <c r="U610" s="1"/>
  <c r="T609"/>
  <c r="U609" s="1"/>
  <c r="T608"/>
  <c r="U608" s="1"/>
  <c r="T607"/>
  <c r="U607" s="1"/>
  <c r="T606"/>
  <c r="U606" s="1"/>
  <c r="T605"/>
  <c r="U605" s="1"/>
  <c r="T604"/>
  <c r="U604" s="1"/>
  <c r="T603"/>
  <c r="U603" s="1"/>
  <c r="T602"/>
  <c r="U602" s="1"/>
  <c r="T601"/>
  <c r="U601" s="1"/>
  <c r="T600"/>
  <c r="U600" s="1"/>
  <c r="T599"/>
  <c r="U599" s="1"/>
  <c r="T598"/>
  <c r="U598" s="1"/>
  <c r="T597"/>
  <c r="U597" s="1"/>
  <c r="T596"/>
  <c r="U596" s="1"/>
  <c r="T595"/>
  <c r="U595" s="1"/>
  <c r="T594"/>
  <c r="U594" s="1"/>
  <c r="T593"/>
  <c r="U593" s="1"/>
  <c r="U592"/>
  <c r="T591"/>
  <c r="U591" s="1"/>
  <c r="T590"/>
  <c r="U590" s="1"/>
  <c r="T589"/>
  <c r="U589" s="1"/>
  <c r="T588"/>
  <c r="U588" s="1"/>
  <c r="T587"/>
  <c r="U587" s="1"/>
  <c r="T586"/>
  <c r="U586" s="1"/>
  <c r="T585"/>
  <c r="U585" s="1"/>
  <c r="T584"/>
  <c r="U584" s="1"/>
  <c r="T583"/>
  <c r="U583" s="1"/>
  <c r="T582"/>
  <c r="U582" s="1"/>
  <c r="T581"/>
  <c r="U581" s="1"/>
  <c r="T580"/>
  <c r="U580" s="1"/>
  <c r="T579"/>
  <c r="U579" s="1"/>
  <c r="T578"/>
  <c r="U578" s="1"/>
  <c r="T577"/>
  <c r="U577" s="1"/>
  <c r="T576"/>
  <c r="U576" s="1"/>
  <c r="T575"/>
  <c r="U575" s="1"/>
  <c r="T574"/>
  <c r="U574" s="1"/>
  <c r="T573"/>
  <c r="U573" s="1"/>
  <c r="T572"/>
  <c r="U572" s="1"/>
  <c r="T571"/>
  <c r="U571" s="1"/>
  <c r="T570"/>
  <c r="U570" s="1"/>
  <c r="T569"/>
  <c r="U569" s="1"/>
  <c r="T568"/>
  <c r="U568" s="1"/>
  <c r="T567"/>
  <c r="U567" s="1"/>
  <c r="T566"/>
  <c r="U566" s="1"/>
  <c r="T565"/>
  <c r="U565" s="1"/>
  <c r="T564"/>
  <c r="U564" s="1"/>
  <c r="T563"/>
  <c r="U563" s="1"/>
  <c r="T562"/>
  <c r="U562" s="1"/>
  <c r="T561"/>
  <c r="U561" s="1"/>
  <c r="T560"/>
  <c r="U560" s="1"/>
  <c r="T559"/>
  <c r="U559" s="1"/>
  <c r="T558"/>
  <c r="U558" s="1"/>
  <c r="T557"/>
  <c r="U557" s="1"/>
  <c r="T556"/>
  <c r="U556" s="1"/>
  <c r="T555"/>
  <c r="U555" s="1"/>
  <c r="T554"/>
  <c r="U554" s="1"/>
  <c r="T553"/>
  <c r="U553" s="1"/>
  <c r="T552"/>
  <c r="U552" s="1"/>
  <c r="T551"/>
  <c r="U551" s="1"/>
  <c r="T550"/>
  <c r="U550" s="1"/>
  <c r="T549"/>
  <c r="U549" s="1"/>
  <c r="T548"/>
  <c r="U548" s="1"/>
  <c r="T547"/>
  <c r="U547" s="1"/>
  <c r="T546"/>
  <c r="U546" s="1"/>
  <c r="T545"/>
  <c r="U545" s="1"/>
  <c r="T544"/>
  <c r="U544" s="1"/>
  <c r="T543"/>
  <c r="U543" s="1"/>
  <c r="T542"/>
  <c r="U542" s="1"/>
  <c r="T541"/>
  <c r="U541" s="1"/>
  <c r="T540"/>
  <c r="U540" s="1"/>
  <c r="T539"/>
  <c r="U539" s="1"/>
  <c r="T538"/>
  <c r="U538" s="1"/>
  <c r="S537"/>
  <c r="T537" s="1"/>
  <c r="U537" s="1"/>
  <c r="T536"/>
  <c r="U536" s="1"/>
  <c r="T535"/>
  <c r="U535" s="1"/>
  <c r="T534"/>
  <c r="U534" s="1"/>
  <c r="T533"/>
  <c r="U533" s="1"/>
  <c r="T532"/>
  <c r="U532" s="1"/>
  <c r="T531"/>
  <c r="U531" s="1"/>
  <c r="T530"/>
  <c r="U530" s="1"/>
  <c r="T529"/>
  <c r="U529" s="1"/>
  <c r="T528"/>
  <c r="U528" s="1"/>
  <c r="T527"/>
  <c r="U527" s="1"/>
  <c r="T526"/>
  <c r="U526" s="1"/>
  <c r="T525"/>
  <c r="U525" s="1"/>
  <c r="U524"/>
  <c r="T523"/>
  <c r="U523" s="1"/>
  <c r="T522"/>
  <c r="U522" s="1"/>
  <c r="T519"/>
  <c r="U519" s="1"/>
  <c r="T518"/>
  <c r="U518" s="1"/>
  <c r="T517"/>
  <c r="U517" s="1"/>
  <c r="T516"/>
  <c r="U516" s="1"/>
  <c r="T515"/>
  <c r="U515" s="1"/>
  <c r="T514"/>
  <c r="U514" s="1"/>
  <c r="T513"/>
  <c r="U513" s="1"/>
  <c r="T512"/>
  <c r="U512" s="1"/>
  <c r="T511"/>
  <c r="U511" s="1"/>
  <c r="T510"/>
  <c r="U510" s="1"/>
  <c r="U509"/>
  <c r="T506"/>
  <c r="U506" s="1"/>
  <c r="T505"/>
  <c r="U505" s="1"/>
  <c r="T504"/>
  <c r="U504" s="1"/>
  <c r="T503"/>
  <c r="U503" s="1"/>
  <c r="U502"/>
  <c r="T501"/>
  <c r="U501" s="1"/>
  <c r="T500"/>
  <c r="U500" s="1"/>
  <c r="T495"/>
  <c r="U495" s="1"/>
  <c r="T492"/>
  <c r="U492" s="1"/>
  <c r="T491"/>
  <c r="U491" s="1"/>
  <c r="U490"/>
  <c r="T489"/>
  <c r="U489" s="1"/>
  <c r="T486"/>
  <c r="U486" s="1"/>
  <c r="T485"/>
  <c r="U485" s="1"/>
  <c r="T484"/>
  <c r="U484" s="1"/>
  <c r="U483"/>
  <c r="T482"/>
  <c r="U482" s="1"/>
  <c r="T481"/>
  <c r="U481" s="1"/>
  <c r="T480"/>
  <c r="U480" s="1"/>
  <c r="T479"/>
  <c r="U479" s="1"/>
  <c r="U478"/>
  <c r="T477"/>
  <c r="U477" s="1"/>
  <c r="T476"/>
  <c r="U476" s="1"/>
  <c r="T475"/>
  <c r="U475" s="1"/>
  <c r="T474"/>
  <c r="U474" s="1"/>
  <c r="T473"/>
  <c r="U473" s="1"/>
  <c r="U472"/>
  <c r="T471"/>
  <c r="U471" s="1"/>
  <c r="T468"/>
  <c r="U468" s="1"/>
  <c r="T467"/>
  <c r="U467" s="1"/>
  <c r="T466"/>
  <c r="U466" s="1"/>
  <c r="T465"/>
  <c r="U465" s="1"/>
  <c r="T464"/>
  <c r="U464" s="1"/>
  <c r="U463"/>
  <c r="T462"/>
  <c r="U462" s="1"/>
  <c r="T461"/>
  <c r="U461" s="1"/>
  <c r="T460"/>
  <c r="U460" s="1"/>
  <c r="T459"/>
  <c r="U459" s="1"/>
  <c r="U458"/>
  <c r="T457"/>
  <c r="U457" s="1"/>
  <c r="T456"/>
  <c r="U456" s="1"/>
  <c r="T455"/>
  <c r="U455" s="1"/>
  <c r="T454"/>
  <c r="U454" s="1"/>
  <c r="T453"/>
  <c r="U453" s="1"/>
  <c r="U452"/>
  <c r="T451"/>
  <c r="U451" s="1"/>
  <c r="T446"/>
  <c r="U446" s="1"/>
  <c r="T445"/>
  <c r="U445" s="1"/>
  <c r="T444"/>
  <c r="U444" s="1"/>
  <c r="U443"/>
  <c r="T442"/>
  <c r="U442" s="1"/>
  <c r="T439"/>
  <c r="U439" s="1"/>
  <c r="T438"/>
  <c r="U438" s="1"/>
  <c r="U437"/>
  <c r="T422"/>
  <c r="U422" s="1"/>
  <c r="T421"/>
  <c r="U421" s="1"/>
  <c r="T420"/>
  <c r="U420" s="1"/>
  <c r="T419"/>
  <c r="U419" s="1"/>
  <c r="T418"/>
  <c r="U418" s="1"/>
  <c r="T417"/>
  <c r="U417" s="1"/>
  <c r="T416"/>
  <c r="U416" s="1"/>
  <c r="T415"/>
  <c r="U415" s="1"/>
  <c r="T414"/>
  <c r="U414" s="1"/>
  <c r="T413"/>
  <c r="U413" s="1"/>
  <c r="T412"/>
  <c r="U412" s="1"/>
  <c r="T411"/>
  <c r="U411" s="1"/>
  <c r="T410"/>
  <c r="U410" s="1"/>
  <c r="T409"/>
  <c r="U409" s="1"/>
  <c r="T408"/>
  <c r="U408" s="1"/>
  <c r="T407"/>
  <c r="U407" s="1"/>
  <c r="T406"/>
  <c r="U406" s="1"/>
  <c r="T405"/>
  <c r="U405" s="1"/>
  <c r="T404"/>
  <c r="U404" s="1"/>
  <c r="T403"/>
  <c r="U403" s="1"/>
  <c r="T402"/>
  <c r="U402" s="1"/>
  <c r="T401"/>
  <c r="U401" s="1"/>
  <c r="T400"/>
  <c r="U400" s="1"/>
  <c r="T399"/>
  <c r="U399" s="1"/>
  <c r="T398"/>
  <c r="U398" s="1"/>
  <c r="T397"/>
  <c r="U397" s="1"/>
  <c r="T396"/>
  <c r="U396" s="1"/>
  <c r="T395"/>
  <c r="U395" s="1"/>
  <c r="T394"/>
  <c r="U394" s="1"/>
  <c r="T393"/>
  <c r="U393" s="1"/>
  <c r="T392"/>
  <c r="U392" s="1"/>
  <c r="T391"/>
  <c r="U391" s="1"/>
  <c r="T390"/>
  <c r="U390" s="1"/>
  <c r="T389"/>
  <c r="U389" s="1"/>
  <c r="T388"/>
  <c r="U388" s="1"/>
  <c r="T387"/>
  <c r="U387" s="1"/>
  <c r="T386"/>
  <c r="U386" s="1"/>
  <c r="T385"/>
  <c r="U385" s="1"/>
  <c r="T384"/>
  <c r="U384" s="1"/>
  <c r="T383"/>
  <c r="U383" s="1"/>
  <c r="T382"/>
  <c r="U382" s="1"/>
  <c r="T381"/>
  <c r="U381" s="1"/>
  <c r="T380"/>
  <c r="U380" s="1"/>
  <c r="T379"/>
  <c r="U379" s="1"/>
  <c r="T378"/>
  <c r="U378" s="1"/>
  <c r="T377"/>
  <c r="U377" s="1"/>
  <c r="T376"/>
  <c r="U376" s="1"/>
  <c r="T375"/>
  <c r="U375" s="1"/>
  <c r="T374"/>
  <c r="U374" s="1"/>
  <c r="T373"/>
  <c r="U373" s="1"/>
  <c r="T372"/>
  <c r="U372" s="1"/>
  <c r="T371"/>
  <c r="U371" s="1"/>
  <c r="T370"/>
  <c r="U370" s="1"/>
  <c r="T369"/>
  <c r="U369" s="1"/>
  <c r="T368"/>
  <c r="U368" s="1"/>
  <c r="T367"/>
  <c r="U367" s="1"/>
  <c r="T366"/>
  <c r="U366" s="1"/>
  <c r="T365"/>
  <c r="U365" s="1"/>
  <c r="T364"/>
  <c r="U364" s="1"/>
  <c r="U363"/>
  <c r="T362"/>
  <c r="U362" s="1"/>
  <c r="T361"/>
  <c r="U361" s="1"/>
  <c r="T360"/>
  <c r="U360" s="1"/>
  <c r="T359"/>
  <c r="U359" s="1"/>
  <c r="T356"/>
  <c r="U356" s="1"/>
  <c r="T355"/>
  <c r="U355" s="1"/>
  <c r="T354"/>
  <c r="U354" s="1"/>
  <c r="T353"/>
  <c r="U353" s="1"/>
  <c r="T352"/>
  <c r="U352" s="1"/>
  <c r="T351"/>
  <c r="U351" s="1"/>
  <c r="U350"/>
  <c r="T349"/>
  <c r="U349" s="1"/>
  <c r="U348"/>
  <c r="T347"/>
  <c r="U347" s="1"/>
  <c r="T346"/>
  <c r="U346" s="1"/>
  <c r="T345"/>
  <c r="U345" s="1"/>
  <c r="T344"/>
  <c r="U344" s="1"/>
  <c r="T343"/>
  <c r="U343" s="1"/>
  <c r="T342"/>
  <c r="U342" s="1"/>
  <c r="T341"/>
  <c r="U341" s="1"/>
  <c r="T340"/>
  <c r="U340" s="1"/>
  <c r="T339"/>
  <c r="U339" s="1"/>
  <c r="T338"/>
  <c r="U338" s="1"/>
  <c r="T337"/>
  <c r="U337" s="1"/>
  <c r="T336"/>
  <c r="U336" s="1"/>
  <c r="T335"/>
  <c r="U335" s="1"/>
  <c r="T334"/>
  <c r="U334" s="1"/>
  <c r="T333"/>
  <c r="U333" s="1"/>
  <c r="T332"/>
  <c r="U332" s="1"/>
  <c r="T331"/>
  <c r="U331" s="1"/>
  <c r="T330"/>
  <c r="U330" s="1"/>
  <c r="T329"/>
  <c r="U329" s="1"/>
  <c r="T328"/>
  <c r="U328" s="1"/>
  <c r="T327"/>
  <c r="U327" s="1"/>
  <c r="T326"/>
  <c r="U326" s="1"/>
  <c r="T325"/>
  <c r="U325" s="1"/>
  <c r="T324"/>
  <c r="U324" s="1"/>
  <c r="T323"/>
  <c r="U323" s="1"/>
  <c r="T322"/>
  <c r="U322" s="1"/>
  <c r="T321"/>
  <c r="U321" s="1"/>
  <c r="T320"/>
  <c r="U320" s="1"/>
  <c r="U319"/>
  <c r="T318"/>
  <c r="U318" s="1"/>
  <c r="U317"/>
  <c r="T316"/>
  <c r="U316" s="1"/>
  <c r="T315"/>
  <c r="U315" s="1"/>
  <c r="S314"/>
  <c r="T314" s="1"/>
  <c r="U314" s="1"/>
  <c r="T313"/>
  <c r="U313" s="1"/>
  <c r="T312"/>
  <c r="U312" s="1"/>
  <c r="T311"/>
  <c r="U311" s="1"/>
  <c r="T310"/>
  <c r="U310" s="1"/>
  <c r="U309"/>
  <c r="T308"/>
  <c r="U308" s="1"/>
  <c r="T307"/>
  <c r="U307" s="1"/>
  <c r="T306"/>
  <c r="U306" s="1"/>
  <c r="T305"/>
  <c r="U305" s="1"/>
  <c r="T304"/>
  <c r="U304" s="1"/>
  <c r="T303"/>
  <c r="U303" s="1"/>
  <c r="T302"/>
  <c r="U302" s="1"/>
  <c r="T301"/>
  <c r="U301" s="1"/>
  <c r="T300"/>
  <c r="U300" s="1"/>
  <c r="T299"/>
  <c r="U299" s="1"/>
  <c r="T298"/>
  <c r="U298" s="1"/>
  <c r="T297"/>
  <c r="U297" s="1"/>
  <c r="T296"/>
  <c r="U296" s="1"/>
  <c r="T295"/>
  <c r="U295" s="1"/>
  <c r="T294"/>
  <c r="U294" s="1"/>
  <c r="T293"/>
  <c r="U293" s="1"/>
  <c r="T292"/>
  <c r="U292" s="1"/>
  <c r="T291"/>
  <c r="U291" s="1"/>
  <c r="T290"/>
  <c r="U290" s="1"/>
  <c r="T289"/>
  <c r="U289" s="1"/>
  <c r="T288"/>
  <c r="U288" s="1"/>
  <c r="T287"/>
  <c r="U287" s="1"/>
  <c r="T286"/>
  <c r="U286" s="1"/>
  <c r="S285"/>
  <c r="T285" s="1"/>
  <c r="U285" s="1"/>
  <c r="T284"/>
  <c r="U284" s="1"/>
  <c r="T283"/>
  <c r="U283" s="1"/>
  <c r="T282"/>
  <c r="U282" s="1"/>
  <c r="T281"/>
  <c r="U281" s="1"/>
  <c r="T280"/>
  <c r="U280" s="1"/>
  <c r="S279"/>
  <c r="T279" s="1"/>
  <c r="U279" s="1"/>
  <c r="T278"/>
  <c r="U278" s="1"/>
  <c r="T277"/>
  <c r="U277" s="1"/>
  <c r="T276"/>
  <c r="U276" s="1"/>
  <c r="T275"/>
  <c r="U275" s="1"/>
  <c r="T274"/>
  <c r="U274" s="1"/>
  <c r="T273"/>
  <c r="U273" s="1"/>
  <c r="U272"/>
  <c r="T271"/>
  <c r="U271" s="1"/>
  <c r="T270"/>
  <c r="U270" s="1"/>
  <c r="T269"/>
  <c r="U269" s="1"/>
  <c r="T268"/>
  <c r="U268" s="1"/>
  <c r="T267"/>
  <c r="U267" s="1"/>
  <c r="T266"/>
  <c r="U266" s="1"/>
  <c r="T265"/>
  <c r="U265" s="1"/>
  <c r="T264"/>
  <c r="U264" s="1"/>
  <c r="T261"/>
  <c r="U261" s="1"/>
  <c r="T260"/>
  <c r="U260" s="1"/>
  <c r="T259"/>
  <c r="U259" s="1"/>
  <c r="T258"/>
  <c r="U258" s="1"/>
  <c r="U257"/>
  <c r="T256"/>
  <c r="U256" s="1"/>
  <c r="T255"/>
  <c r="U255" s="1"/>
  <c r="T254"/>
  <c r="U254" s="1"/>
  <c r="T253"/>
  <c r="U253" s="1"/>
  <c r="T252"/>
  <c r="U252" s="1"/>
  <c r="U251"/>
  <c r="T250"/>
  <c r="U250" s="1"/>
  <c r="U249"/>
  <c r="T248"/>
  <c r="U248" s="1"/>
  <c r="U247"/>
  <c r="T246"/>
  <c r="U246" s="1"/>
  <c r="T245"/>
  <c r="U245" s="1"/>
  <c r="U244"/>
  <c r="T243"/>
  <c r="U243" s="1"/>
  <c r="U242"/>
  <c r="T241"/>
  <c r="U241" s="1"/>
  <c r="T240"/>
  <c r="U240" s="1"/>
  <c r="T239"/>
  <c r="U239" s="1"/>
  <c r="T238"/>
  <c r="U238" s="1"/>
  <c r="T237"/>
  <c r="U237" s="1"/>
  <c r="T236"/>
  <c r="U236" s="1"/>
  <c r="T235"/>
  <c r="U235" s="1"/>
  <c r="T234"/>
  <c r="U234" s="1"/>
  <c r="T233"/>
  <c r="U233" s="1"/>
  <c r="T232"/>
  <c r="U232" s="1"/>
  <c r="T231"/>
  <c r="U231" s="1"/>
  <c r="T230"/>
  <c r="U230" s="1"/>
  <c r="T229"/>
  <c r="U229" s="1"/>
  <c r="T228"/>
  <c r="U228" s="1"/>
  <c r="T227"/>
  <c r="U227" s="1"/>
  <c r="T226"/>
  <c r="U226" s="1"/>
  <c r="T225"/>
  <c r="U225" s="1"/>
  <c r="T224"/>
  <c r="U224" s="1"/>
  <c r="T223"/>
  <c r="U223" s="1"/>
  <c r="T222"/>
  <c r="U222" s="1"/>
  <c r="T221"/>
  <c r="U221" s="1"/>
  <c r="T220"/>
  <c r="U220" s="1"/>
  <c r="T219"/>
  <c r="U219" s="1"/>
  <c r="T218"/>
  <c r="U218" s="1"/>
  <c r="T217"/>
  <c r="U217" s="1"/>
  <c r="T216"/>
  <c r="U216" s="1"/>
  <c r="T215"/>
  <c r="U215" s="1"/>
  <c r="T214"/>
  <c r="U214" s="1"/>
  <c r="T213"/>
  <c r="U213" s="1"/>
  <c r="T212"/>
  <c r="U212" s="1"/>
  <c r="U211"/>
  <c r="T210"/>
  <c r="U210" s="1"/>
  <c r="T209"/>
  <c r="U209" s="1"/>
  <c r="T208"/>
  <c r="U208" s="1"/>
  <c r="T207"/>
  <c r="U207" s="1"/>
  <c r="T206"/>
  <c r="U206" s="1"/>
  <c r="T205"/>
  <c r="U205" s="1"/>
  <c r="T204"/>
  <c r="U204" s="1"/>
  <c r="T203"/>
  <c r="U203" s="1"/>
  <c r="T202"/>
  <c r="U202" s="1"/>
  <c r="T201"/>
  <c r="U201" s="1"/>
  <c r="T200"/>
  <c r="U200" s="1"/>
  <c r="T199"/>
  <c r="U199" s="1"/>
  <c r="T198"/>
  <c r="U198" s="1"/>
  <c r="T197"/>
  <c r="U197" s="1"/>
  <c r="T196"/>
  <c r="U196" s="1"/>
  <c r="T195"/>
  <c r="U195" s="1"/>
  <c r="T194"/>
  <c r="U194" s="1"/>
  <c r="T193"/>
  <c r="U193" s="1"/>
  <c r="T192"/>
  <c r="U192" s="1"/>
  <c r="T191"/>
  <c r="U191" s="1"/>
  <c r="T190"/>
  <c r="U190" s="1"/>
  <c r="T189"/>
  <c r="U189" s="1"/>
  <c r="T188"/>
  <c r="U188" s="1"/>
  <c r="T187"/>
  <c r="U187" s="1"/>
  <c r="T186"/>
  <c r="U186" s="1"/>
  <c r="T185"/>
  <c r="U185" s="1"/>
  <c r="T184"/>
  <c r="U184" s="1"/>
  <c r="T183"/>
  <c r="U183" s="1"/>
  <c r="T182"/>
  <c r="U182" s="1"/>
  <c r="T181"/>
  <c r="U181" s="1"/>
  <c r="T180"/>
  <c r="U180" s="1"/>
  <c r="T179"/>
  <c r="U179" s="1"/>
  <c r="T178"/>
  <c r="U178" s="1"/>
  <c r="U177"/>
  <c r="T176"/>
  <c r="U176" s="1"/>
  <c r="T175"/>
  <c r="U175" s="1"/>
  <c r="T174"/>
  <c r="U174" s="1"/>
  <c r="T173"/>
  <c r="U173" s="1"/>
  <c r="T172"/>
  <c r="U172" s="1"/>
  <c r="T171"/>
  <c r="U171" s="1"/>
  <c r="T170"/>
  <c r="U170" s="1"/>
  <c r="T169"/>
  <c r="U169" s="1"/>
  <c r="T168"/>
  <c r="U168" s="1"/>
  <c r="T167"/>
  <c r="U167" s="1"/>
  <c r="S166"/>
  <c r="T166" s="1"/>
  <c r="U166" s="1"/>
  <c r="T165"/>
  <c r="U165" s="1"/>
  <c r="T164"/>
  <c r="U164" s="1"/>
  <c r="T163"/>
  <c r="U163" s="1"/>
  <c r="T162"/>
  <c r="U162" s="1"/>
  <c r="T161"/>
  <c r="U161" s="1"/>
  <c r="T160"/>
  <c r="U160" s="1"/>
  <c r="T159"/>
  <c r="U159" s="1"/>
  <c r="T158"/>
  <c r="U158" s="1"/>
  <c r="T157"/>
  <c r="U157" s="1"/>
  <c r="T156"/>
  <c r="U156" s="1"/>
  <c r="T155"/>
  <c r="U155" s="1"/>
  <c r="T154"/>
  <c r="U154" s="1"/>
  <c r="U153"/>
  <c r="T152"/>
  <c r="U152" s="1"/>
  <c r="T151"/>
  <c r="U151" s="1"/>
  <c r="T150"/>
  <c r="U150" s="1"/>
  <c r="T149"/>
  <c r="U149" s="1"/>
  <c r="T148"/>
  <c r="U148" s="1"/>
  <c r="T147"/>
  <c r="U147" s="1"/>
  <c r="S146"/>
  <c r="T146" s="1"/>
  <c r="U146" s="1"/>
  <c r="T145"/>
  <c r="U145" s="1"/>
  <c r="T144"/>
  <c r="U144" s="1"/>
  <c r="T143"/>
  <c r="U143" s="1"/>
  <c r="T142"/>
  <c r="U142" s="1"/>
  <c r="T141"/>
  <c r="U141" s="1"/>
  <c r="T140"/>
  <c r="U140" s="1"/>
  <c r="T139"/>
  <c r="U139" s="1"/>
  <c r="S138"/>
  <c r="T138" s="1"/>
  <c r="U138" s="1"/>
  <c r="T137"/>
  <c r="U137" s="1"/>
  <c r="U136"/>
  <c r="T135"/>
  <c r="U135" s="1"/>
  <c r="T134"/>
  <c r="U134" s="1"/>
  <c r="T133"/>
  <c r="U133" s="1"/>
  <c r="T132"/>
  <c r="U132" s="1"/>
  <c r="T131"/>
  <c r="U131" s="1"/>
  <c r="T130"/>
  <c r="U130" s="1"/>
  <c r="U129"/>
  <c r="T128"/>
  <c r="U128" s="1"/>
  <c r="T127"/>
  <c r="U127" s="1"/>
  <c r="U126"/>
  <c r="T125"/>
  <c r="U125" s="1"/>
  <c r="T124"/>
  <c r="U124" s="1"/>
  <c r="T123"/>
  <c r="U123" s="1"/>
  <c r="T122"/>
  <c r="U122" s="1"/>
  <c r="T121"/>
  <c r="U121" s="1"/>
  <c r="T120"/>
  <c r="U120" s="1"/>
  <c r="T119"/>
  <c r="U119" s="1"/>
  <c r="T118"/>
  <c r="U118" s="1"/>
  <c r="T117"/>
  <c r="U117" s="1"/>
  <c r="T116"/>
  <c r="U116" s="1"/>
  <c r="T115"/>
  <c r="U115" s="1"/>
  <c r="T114"/>
  <c r="U114" s="1"/>
  <c r="T113"/>
  <c r="U113" s="1"/>
  <c r="T112"/>
  <c r="U112" s="1"/>
  <c r="T111"/>
  <c r="U111" s="1"/>
  <c r="T110"/>
  <c r="U110" s="1"/>
  <c r="T109"/>
  <c r="U109" s="1"/>
  <c r="T108"/>
  <c r="U108" s="1"/>
  <c r="T107"/>
  <c r="U107" s="1"/>
  <c r="T106"/>
  <c r="U106" s="1"/>
  <c r="T105"/>
  <c r="U105" s="1"/>
  <c r="T104"/>
  <c r="U104" s="1"/>
  <c r="T103"/>
  <c r="U103" s="1"/>
  <c r="T102"/>
  <c r="U102" s="1"/>
  <c r="T101"/>
  <c r="U101" s="1"/>
  <c r="T100"/>
  <c r="U100" s="1"/>
  <c r="T99"/>
  <c r="U99" s="1"/>
  <c r="T98"/>
  <c r="U98" s="1"/>
  <c r="T97"/>
  <c r="U97" s="1"/>
  <c r="T96"/>
  <c r="U96" s="1"/>
  <c r="T95"/>
  <c r="U95" s="1"/>
  <c r="T94"/>
  <c r="U94" s="1"/>
  <c r="T93"/>
  <c r="U93" s="1"/>
  <c r="T92"/>
  <c r="U92" s="1"/>
  <c r="T91"/>
  <c r="U91" s="1"/>
  <c r="T90"/>
  <c r="U90" s="1"/>
  <c r="S89"/>
  <c r="T89" s="1"/>
  <c r="U89" s="1"/>
  <c r="T88"/>
  <c r="U88" s="1"/>
  <c r="T87"/>
  <c r="U87" s="1"/>
  <c r="T86"/>
  <c r="U86" s="1"/>
  <c r="T85"/>
  <c r="U85" s="1"/>
  <c r="T84"/>
  <c r="U84" s="1"/>
  <c r="T83"/>
  <c r="U83" s="1"/>
  <c r="T82"/>
  <c r="U82" s="1"/>
  <c r="T81"/>
  <c r="U81" s="1"/>
  <c r="T80"/>
  <c r="U80" s="1"/>
  <c r="T79"/>
  <c r="U79" s="1"/>
  <c r="T78"/>
  <c r="U78" s="1"/>
  <c r="U77"/>
  <c r="T76"/>
  <c r="U76" s="1"/>
  <c r="T75"/>
  <c r="U75" s="1"/>
  <c r="T74"/>
  <c r="U74" s="1"/>
  <c r="T73"/>
  <c r="U73" s="1"/>
  <c r="U72"/>
  <c r="T71"/>
  <c r="U71" s="1"/>
  <c r="T70"/>
  <c r="U70" s="1"/>
  <c r="T69"/>
  <c r="U69" s="1"/>
  <c r="T68"/>
  <c r="U68" s="1"/>
  <c r="T67"/>
  <c r="U67" s="1"/>
  <c r="T66"/>
  <c r="U66" s="1"/>
  <c r="T65"/>
  <c r="U65" s="1"/>
  <c r="T64"/>
  <c r="U64" s="1"/>
  <c r="T63"/>
  <c r="U63" s="1"/>
  <c r="T62"/>
  <c r="U62" s="1"/>
  <c r="T61"/>
  <c r="U61" s="1"/>
  <c r="T60"/>
  <c r="U60" s="1"/>
  <c r="T59"/>
  <c r="U59" s="1"/>
  <c r="T58"/>
  <c r="U58" s="1"/>
  <c r="T57"/>
  <c r="U57" s="1"/>
  <c r="T56"/>
  <c r="U56" s="1"/>
  <c r="T55"/>
  <c r="U55" s="1"/>
  <c r="T54"/>
  <c r="U54" s="1"/>
  <c r="T53"/>
  <c r="U53" s="1"/>
  <c r="T52"/>
  <c r="U52" s="1"/>
  <c r="T51"/>
  <c r="U51" s="1"/>
  <c r="S50"/>
  <c r="T50" s="1"/>
  <c r="U50" s="1"/>
  <c r="T49"/>
  <c r="U49" s="1"/>
  <c r="T48"/>
  <c r="U48" s="1"/>
  <c r="T47"/>
  <c r="U47" s="1"/>
  <c r="T46"/>
  <c r="U46" s="1"/>
  <c r="T45"/>
  <c r="U45" s="1"/>
  <c r="T44"/>
  <c r="U44" s="1"/>
  <c r="T43"/>
  <c r="U43" s="1"/>
  <c r="T42"/>
  <c r="U42" s="1"/>
  <c r="T41"/>
  <c r="U41" s="1"/>
  <c r="T40"/>
  <c r="U40" s="1"/>
  <c r="T39"/>
  <c r="U39" s="1"/>
  <c r="T38"/>
  <c r="U38" s="1"/>
  <c r="T37"/>
  <c r="U37" s="1"/>
  <c r="T36"/>
  <c r="U36" s="1"/>
  <c r="T35"/>
  <c r="U35" s="1"/>
  <c r="T34"/>
  <c r="U34" s="1"/>
  <c r="T33"/>
  <c r="U33" s="1"/>
  <c r="T32"/>
  <c r="U32" s="1"/>
  <c r="T31"/>
  <c r="U31" s="1"/>
  <c r="T30"/>
  <c r="U30" s="1"/>
  <c r="T29"/>
  <c r="U29" s="1"/>
  <c r="T28"/>
  <c r="U28" s="1"/>
  <c r="T27"/>
  <c r="U27" s="1"/>
  <c r="U26"/>
  <c r="T25"/>
  <c r="U25" s="1"/>
  <c r="T24"/>
  <c r="U24" s="1"/>
  <c r="T23"/>
  <c r="U23" s="1"/>
  <c r="T22"/>
  <c r="U22" s="1"/>
  <c r="T21"/>
  <c r="U21" s="1"/>
  <c r="T20"/>
  <c r="U20" s="1"/>
  <c r="T19"/>
  <c r="U19" s="1"/>
  <c r="T18"/>
  <c r="U18" s="1"/>
  <c r="T17"/>
  <c r="U17" s="1"/>
  <c r="U2256" l="1"/>
  <c r="T2368"/>
  <c r="U2276"/>
  <c r="T2251"/>
  <c r="S986"/>
  <c r="U1706"/>
  <c r="U2284"/>
  <c r="U2368" l="1"/>
  <c r="U2251"/>
  <c r="U2370" s="1"/>
  <c r="T2370"/>
</calcChain>
</file>

<file path=xl/sharedStrings.xml><?xml version="1.0" encoding="utf-8"?>
<sst xmlns="http://schemas.openxmlformats.org/spreadsheetml/2006/main" count="33045" uniqueCount="7700">
  <si>
    <t>Плана закупок товаров, работ и услуг на 2017 год по АО "Петропавловский завод тяжелого машиностроения2</t>
  </si>
  <si>
    <t xml:space="preserve">                                                                                                                                                                                  </t>
  </si>
  <si>
    <t>Реквизиты   (№ приказа и дата утверждения плана закупок) 1з от 4.01.2017г.</t>
  </si>
  <si>
    <t xml:space="preserve">С изменениями и дополнениями от № 18 от 10.01.2017г., № 19 от 12.01.2017г., № 23 от 16.01.2017г., № 32 от 18.01.2017г.,№ 33 от 18.01.2017г., № 43 от 23.01.2017г., № 44 от 23.01.2017г., № 46 от 23.01.2017г., № 47 от 24.01.2017г., № 48 от 24.01.2017г., № 50 от 25.01.2017г., № 51 от 25.01.2017г., № 52 от 25.01.2017г., № 66 от 27.01.2017г., № 70 от 27.01.2017г., № 71 от 27.01.2017г., № 72 от 27.01.2017г., № 89 от 31.01.2017г., № 92 от 31.01.2017г., № 94 от 31.01.2017г., № 95 от 31.01.2017г, </t>
  </si>
  <si>
    <t>№ 106 от 01.02.2017г., № 107 от 01.02.2017г., № 115 от 02.02.2017г., № 116 от 02.02.2017г.№ 117 от 02.02.2017г., № 131 от 06.02.2017г., № 132 от 06.02.2017г., № 133 от 06.02.2017г., № 135 от 07.02.2017г., № 143 от 07.02.2017г., № 144 от 07.02.2017г., № 145 от 07.02.2017г., № 146 от 07.02.2017г., № 147 от 08.02.2017г., № 158 от 08.02.2017г., № 159 от 08.02.2017г., № 160 от 09.02.2017г., № 168 от 09.02.2017г., № 169 от 09.02.2017г., № 170 от 09.02.2017г., № 171 от 09.02.2017г., № 172 от 10.02.2017г., № 173 от 10.02.2017г., № 187 от 10.02.2017г., № 189 от 10.02.2017г., № 190 от 13.02.2017г., № 191 от 13.02.2017г., № 194 от 14.02.2017г., № 195 от 14.02.2017г., № 196 от 14.02.2017г., № 201 от 14.02.2017г., № 202 от 14.02.2017г., № 205 от 15.02.2017г., № 212 от 17.02.2017г., № 213 от 17.02.2017г., № 219 от 20.02.2017г., № 220 от 20.02.2017г., № 221 от 20.02.2017г., № 227 от 21.02.2017г., № 228 от 21.02.2017г., № 234 от 22.02.2017г., № 235 от 22.02.2017г., № 240 от 23.02.2017г., № 241 от 23.02.2017г., № 242 от 24.02.2017г., № 252 от 25.02.2017г., № 253 от 25.02.2017г., № 254 от 25.02.2017г., № 255 от 25.02.2017г., № 256 от 25.02.2017г., № 258 от 27.02.2017г., № 259 от 27.02.2017г., № 266 от 27.02.2017г., № 267 от 28.02.2017г., № 268 от 28.02.2017г., № 278 от 28.02.2017г., № 279 от 28.02.2017 г., № 280 от 28.02.2017г., № 281 от 28.02.2017г.</t>
  </si>
  <si>
    <t>№ 301 от 06.03.2017г., № 302 от 06.03.2017г., № 303 от 06.03.2017г., № 304 от 07.03.2017г., № 305 от 07.03.2017г., № 313 от 07.03.2017г., № 315 от 07.03.2017г., № 317 от 07.03.2017г., № 318 от 07.03.2017г., № 319 от 07.03.2017г., № 326 от 09.03.2017г., № 327 от 09.03.2017г., № 328 от 09.03.2017г.,№ 329 от 09.03.2017г., № 330 от 09.03.2017г., № 332 от 09.03.2017г.,№ 333 от 10.03.2017г., № 343 от 13.03.2017г., № 344 от 13.03.2017г., № 347 от 13.03.2017г., № 348 от 13.03.2017г., № 349 от 13.03.2017г., № 350 от 13.03.2017г., № 351 от 13.03.2017г., № 359 от 14.03.2017г., № 360 от 14.03.2017г., № 361 от 15.03.2017г., № 362 от 15.03.2017г., № 363 от 15.03.2017г., № 364 от 15.03.2017г., № 365 от 15.03.2017г., № 369 от 16.03.2017г., № 383 от 16.03.2017г., № 384 от 16.03.2017г., № 385 от 16.03.2017г., № 388 от 16.03.2017г., № 389 от 16.03.2017г., № 391 от 17.03.2017г.,№ 404 от 18.03.2017г., № 405 от 18.03.2017г., № 406 от 18.03.2017г., № 407 от 18.03.2017г., № 409 от 18.03.2017г., № 410 от 24.03.2017г, № 418 от 25.03.2017г., № 423 от 25.03.2017г., № 424 от 25.03.2017г., № 427 от 27.03.2017г.,№ 431 от 27.03.2017г., № 432 от 27.03.2017г, № 433 от 27.03.2017г., № 434 от 28.03.2017г., № 439 от 28.03.2017г., № 440 от 28.03.2017г, № 441 от 28.03.2017г.,№ 442 от 28.03.2017г., № 443 от 28.03.2017г., № 444 от 28.03.2017г., № 445 от 29.03.2017г., № 461 от 30.03.2017г., № 462 от 30.03.2017г., № 463 от 30.03.2017г., № 464 от 30.03.2017г.,№ 474 от 31.03.2017г., № 475 от 31.03.2017г., № 479 от 31.03.2017г., № 480 от 31.03.2017г., № 481 от 31.03.2017г., ,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</si>
  <si>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</si>
  <si>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</si>
  <si>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</si>
  <si>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</si>
  <si>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</si>
  <si>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</si>
  <si>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</si>
  <si>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</si>
  <si>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</si>
  <si>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</si>
  <si>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</si>
  <si>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</si>
  <si>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</si>
  <si>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</si>
  <si>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</si>
  <si>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</si>
  <si>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</si>
  <si>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</si>
  <si>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</si>
  <si>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</si>
  <si>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</si>
  <si>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</si>
  <si>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</si>
  <si>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</si>
  <si>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1.Товары</t>
  </si>
  <si>
    <t>1 Т</t>
  </si>
  <si>
    <t>АО ПЗТМ</t>
  </si>
  <si>
    <t>20.52.10.900.006.00.0796.000000000000</t>
  </si>
  <si>
    <t>Автогерметик</t>
  </si>
  <si>
    <t>для герметизации</t>
  </si>
  <si>
    <t>ОИ</t>
  </si>
  <si>
    <t>Северо-Казахстанская область, г.Петропавловск пр.Я.Гашека,1</t>
  </si>
  <si>
    <t>февраль,март,апрель,май,июнь,июль,август,сентябрь,октябрь,ноябрь</t>
  </si>
  <si>
    <t>Северо-Казахстанская область, г.Петропавловск</t>
  </si>
  <si>
    <t>EXW</t>
  </si>
  <si>
    <t>поставка в течение 5 дней</t>
  </si>
  <si>
    <t>Авансовый платеж - 100%</t>
  </si>
  <si>
    <t>Штука</t>
  </si>
  <si>
    <t/>
  </si>
  <si>
    <t>2 Т</t>
  </si>
  <si>
    <t>20.11.11.600.000.00.0113.000000000010</t>
  </si>
  <si>
    <t>Азот</t>
  </si>
  <si>
    <t>жидкий, технический, сорт 1, ГОСТ 9293-74</t>
  </si>
  <si>
    <t>Жидкий азот для охлаждения</t>
  </si>
  <si>
    <t>Северо-Казахстанская область, г.Петропавловск, пр. Я.Гашека 1</t>
  </si>
  <si>
    <t>Метр кубический</t>
  </si>
  <si>
    <t>3 Т</t>
  </si>
  <si>
    <t>27.20.21.100.000.00.0796.000000000007</t>
  </si>
  <si>
    <t>Аккумулятор</t>
  </si>
  <si>
    <t>стартерный, марка 6СТ-190, напряжение 12 В, емкость 190 А/ч, ГОСТ 959-2002</t>
  </si>
  <si>
    <t>для грузовых автомобилей</t>
  </si>
  <si>
    <t xml:space="preserve">февраль, март, апрель, май, июнь,июль, август, сентябрь,октябрь, ноябрь </t>
  </si>
  <si>
    <t>DDP</t>
  </si>
  <si>
    <t>4 Т</t>
  </si>
  <si>
    <t>27.20.21.100.000.00.0796.000000000021</t>
  </si>
  <si>
    <t>стартерный, марка 6СТ-90, напряжение 12 В, емкость 90 А/ч, кислотный, ГОСТ 959-2002</t>
  </si>
  <si>
    <t>июнь, август</t>
  </si>
  <si>
    <t>5 Т</t>
  </si>
  <si>
    <t>27.20.21.100.000.00.0796.000000000024</t>
  </si>
  <si>
    <t>стартерный, марка 6СТ-75, напряжение 12 В, емкость 75 А/ч, кислотный, ГОСТ 959-2002</t>
  </si>
  <si>
    <t>для легковых и грузовых автомобилей</t>
  </si>
  <si>
    <t xml:space="preserve">март, апрель,  июнь, июль </t>
  </si>
  <si>
    <t>6 Т</t>
  </si>
  <si>
    <t>27.20.22.900.000.00.0796.000000000006</t>
  </si>
  <si>
    <t>напряжение 12 В, емкость 1,2-50 А/ч</t>
  </si>
  <si>
    <t>Для автономного источника питания</t>
  </si>
  <si>
    <t>поставка в течение 2-х дней</t>
  </si>
  <si>
    <t xml:space="preserve">авансовый платеж 50%  </t>
  </si>
  <si>
    <t>7 Т</t>
  </si>
  <si>
    <t>27.90.31.900.011.00.0796.000000000000</t>
  </si>
  <si>
    <t>Аппарат сварочный</t>
  </si>
  <si>
    <t>для точечно-контактной сварки и микросварки</t>
  </si>
  <si>
    <t>сварочный аппарат</t>
  </si>
  <si>
    <t>январь</t>
  </si>
  <si>
    <t>Северо-Казахстанская область г.Петропавловск, пр. Я.Гашека 1</t>
  </si>
  <si>
    <t>DAP</t>
  </si>
  <si>
    <t>поставка в течение 3 дней</t>
  </si>
  <si>
    <t>авансовый платеж- 100%</t>
  </si>
  <si>
    <t>8 Т</t>
  </si>
  <si>
    <t>20.11.11.250.000.00.5108.000000000000</t>
  </si>
  <si>
    <t>Аргон</t>
  </si>
  <si>
    <t>газообразный, сорт высший, ГОСТ 10157-79</t>
  </si>
  <si>
    <t>1 бал. 6.5 куб.м</t>
  </si>
  <si>
    <t>ЭОТТ</t>
  </si>
  <si>
    <t>ежемесячно</t>
  </si>
  <si>
    <t xml:space="preserve">авансовый платеж 30%  </t>
  </si>
  <si>
    <t>5108</t>
  </si>
  <si>
    <t>Один баллон</t>
  </si>
  <si>
    <t>9 Т</t>
  </si>
  <si>
    <t>20.14.62.110.000.00.0166.000000000001</t>
  </si>
  <si>
    <t>Ацетон</t>
  </si>
  <si>
    <t>чистый для анализа, ГОСТ 2603-79</t>
  </si>
  <si>
    <t>FCA</t>
  </si>
  <si>
    <t>поставка в течение 10 дней</t>
  </si>
  <si>
    <t>Килограмм</t>
  </si>
  <si>
    <t>10 Т</t>
  </si>
  <si>
    <t>24.10.71.000.003.01.0166.000000000004</t>
  </si>
  <si>
    <t>Балка</t>
  </si>
  <si>
    <t>стальная, двутавровая, марка Ст.3, размер 24 м, ГОСТ 19425-74</t>
  </si>
  <si>
    <t>январь, февраль, март, апрель, май</t>
  </si>
  <si>
    <t>15-20 дней</t>
  </si>
  <si>
    <t>авансовый платеж 0%, оплата по факту</t>
  </si>
  <si>
    <t>10-1 Т</t>
  </si>
  <si>
    <t>март, апрель, май, июнь, июль</t>
  </si>
  <si>
    <t>11 Т</t>
  </si>
  <si>
    <t>24.10.71.000.004.00.0168.000000000003</t>
  </si>
  <si>
    <t>Балки</t>
  </si>
  <si>
    <t>стальная, нормальная (Б), размер 12, двутавровая</t>
  </si>
  <si>
    <t>Тонна (метрическая)</t>
  </si>
  <si>
    <t>12 Т</t>
  </si>
  <si>
    <t>26.30.60.000.015.00.0796.000000000000</t>
  </si>
  <si>
    <t>Батарея</t>
  </si>
  <si>
    <t>резервная</t>
  </si>
  <si>
    <t>для ПК</t>
  </si>
  <si>
    <t>13 Т</t>
  </si>
  <si>
    <t>19.20.21.510.000.00.0112.000000000001</t>
  </si>
  <si>
    <t>Бензин</t>
  </si>
  <si>
    <t>для двигателей с искровым зажиганием, марка АИ-80, неэтилированный и этилированный</t>
  </si>
  <si>
    <t>ГОСТ  Р 51105-97</t>
  </si>
  <si>
    <t>январь, февраль, март, апрель, май, июнь, июль,август, сентябрь,октябрь, ноябрь</t>
  </si>
  <si>
    <t>Литр (куб. дм.)</t>
  </si>
  <si>
    <t>14 Т</t>
  </si>
  <si>
    <t>19.20.21.530.000.00.0112.000000000001</t>
  </si>
  <si>
    <t>для двигателей с искровым зажиганием, марка АИ-92, неэтилированный и этилированный</t>
  </si>
  <si>
    <t>15 Т</t>
  </si>
  <si>
    <t>20.13.51.310.000.00.0166.000000000001</t>
  </si>
  <si>
    <t>Бихромат натрия</t>
  </si>
  <si>
    <t>технический, сорт высший, ГОСТ 2651-78</t>
  </si>
  <si>
    <t>16 Т</t>
  </si>
  <si>
    <t>17.23.13.700.000.00.0796.000000000001</t>
  </si>
  <si>
    <t>Бланк</t>
  </si>
  <si>
    <t>конкретного вида документа</t>
  </si>
  <si>
    <t>Комплектовочная документация (формуляр) паспорт</t>
  </si>
  <si>
    <t>январь,февраль,март,апрель,май,июнь,июль,август,сентябрь,октябрь,ноябрь</t>
  </si>
  <si>
    <t>поставка в течение 30 дней</t>
  </si>
  <si>
    <t>17 Т</t>
  </si>
  <si>
    <t>Комплектовочная документация (формуляр) каталог</t>
  </si>
  <si>
    <t>18 Т</t>
  </si>
  <si>
    <t>Вспомогательный документ (формат А6 односторонние)</t>
  </si>
  <si>
    <t>19 Т</t>
  </si>
  <si>
    <t>Вспомогательный документ (формат А6 ватман)</t>
  </si>
  <si>
    <t>20 Т</t>
  </si>
  <si>
    <t>Вспомогательный документ (формат А4 нумерацией)</t>
  </si>
  <si>
    <t>21 Т</t>
  </si>
  <si>
    <t>личная карточка (ватман А5)</t>
  </si>
  <si>
    <t>22 Т</t>
  </si>
  <si>
    <t>личная карточка (маленькая, картон А4)</t>
  </si>
  <si>
    <t>23 Т</t>
  </si>
  <si>
    <t>личная карточка (большая, картон А3)</t>
  </si>
  <si>
    <t>24 Т</t>
  </si>
  <si>
    <t>Карточка складского учета Форма М-17 (формат А5, с двух сторон)</t>
  </si>
  <si>
    <t>25 Т</t>
  </si>
  <si>
    <t>Лимитно-заборная карта ФМУ-28</t>
  </si>
  <si>
    <t>26 Т</t>
  </si>
  <si>
    <t>ярлыки для ТМЗ (формат А3 односторонние, А4 с двух сторон)</t>
  </si>
  <si>
    <t>27 Т</t>
  </si>
  <si>
    <t>Табель учета раб времени ФТУ-3 (формат А4, с двух сторон)</t>
  </si>
  <si>
    <t>28 Т</t>
  </si>
  <si>
    <t>Бланки для сводки (формат А3, с двух сторон)</t>
  </si>
  <si>
    <t>29 Т</t>
  </si>
  <si>
    <t>Бланки для сводки (формат А4 односторонние, А5 двусторонние)</t>
  </si>
  <si>
    <t>30 Т</t>
  </si>
  <si>
    <t>31 Т</t>
  </si>
  <si>
    <t>Бланки для сводки (формат А5 односторонние)</t>
  </si>
  <si>
    <t>32 Т</t>
  </si>
  <si>
    <t>26.30.30.900.010.00.0796.000000000000</t>
  </si>
  <si>
    <t>Бокс кабельный</t>
  </si>
  <si>
    <t>емкость 10 пар</t>
  </si>
  <si>
    <t>февраль,июнь,октябрь</t>
  </si>
  <si>
    <t>в течение15 дней</t>
  </si>
  <si>
    <t>33 Т</t>
  </si>
  <si>
    <t>25.73.30.500.005.00.0796.000000000000</t>
  </si>
  <si>
    <t>Бородок</t>
  </si>
  <si>
    <t>ручной, слесарный, ГОСТ 7214-72</t>
  </si>
  <si>
    <t>7851-0156 Ц15хр ГОСТ7214-72 БОРОДОК</t>
  </si>
  <si>
    <t>август,сентябрь,октябрь, ноябрь</t>
  </si>
  <si>
    <t>авансовый платеж 50 %</t>
  </si>
  <si>
    <t>34 Т</t>
  </si>
  <si>
    <t>15.20.31.500.000.00.0715.000000000009</t>
  </si>
  <si>
    <t>Ботинки</t>
  </si>
  <si>
    <t>мужские, из кирзового верха, на подошве из резины, утепленные, с подноском защитным металлическим</t>
  </si>
  <si>
    <t>ботинки мужские с металлическим подноском</t>
  </si>
  <si>
    <t>ЭЦПП</t>
  </si>
  <si>
    <t>апрель, май, июнь, сентябрь, октябрь, ноябрь</t>
  </si>
  <si>
    <t xml:space="preserve">поставка в течение 30 дней </t>
  </si>
  <si>
    <t>Пара</t>
  </si>
  <si>
    <t>35 Т</t>
  </si>
  <si>
    <t>15.20.32.920.001.00.0715.000000000006</t>
  </si>
  <si>
    <t>мужские, для защиты от механических воздействий, из комбинированного материала, ГОСТ 28507-99</t>
  </si>
  <si>
    <t>ботинки мужские</t>
  </si>
  <si>
    <t>36 Т</t>
  </si>
  <si>
    <t>17.23.14.500.000.00.5111.000000000073</t>
  </si>
  <si>
    <t>Бумага</t>
  </si>
  <si>
    <t>для офисного оборудования, формат А4, плотность 200 г/м2, ГОСТ 6656-76</t>
  </si>
  <si>
    <t>А4 200 г/м2, 21х29,5 см, глянцевая</t>
  </si>
  <si>
    <t>февраль,март,апрель</t>
  </si>
  <si>
    <t>5111</t>
  </si>
  <si>
    <t>Одна пачка</t>
  </si>
  <si>
    <t>37 Т</t>
  </si>
  <si>
    <t>А4 200 г/м2, 21х29,5 см, обычная</t>
  </si>
  <si>
    <t>февраль,март,апрель,май</t>
  </si>
  <si>
    <t>38 Т</t>
  </si>
  <si>
    <t>17.23.14.500.000.00.5111.000000000075</t>
  </si>
  <si>
    <t>для офисного оборудования, формат А4, плотность 250 г/м2, ГОСТ 6656-76</t>
  </si>
  <si>
    <t>А4 250г/м2, 21х29,5см/глянцевая</t>
  </si>
  <si>
    <t>февраль</t>
  </si>
  <si>
    <t>39 Т</t>
  </si>
  <si>
    <t>А4 250г/м2, 21х29,5см/обычная</t>
  </si>
  <si>
    <t>40 Т</t>
  </si>
  <si>
    <t>25.73.40.300.000.00.0796.000000000001</t>
  </si>
  <si>
    <t>Бур</t>
  </si>
  <si>
    <t>для перфоратора, диаметр 8</t>
  </si>
  <si>
    <t>Северо-Казахстанская область, г.Петропавловск, пр. Я.Гашека, 1</t>
  </si>
  <si>
    <t>в течение 10 дней</t>
  </si>
  <si>
    <t>авансовый платеж - 100%</t>
  </si>
  <si>
    <t>41 Т</t>
  </si>
  <si>
    <t>42 Т</t>
  </si>
  <si>
    <t>25.73.40.300.000.00.0796.000000000003</t>
  </si>
  <si>
    <t>для перфоратора, диаметр 10</t>
  </si>
  <si>
    <t>43 Т</t>
  </si>
  <si>
    <t>44 Т</t>
  </si>
  <si>
    <t>25.73.40.300.000.00.0796.000000000014</t>
  </si>
  <si>
    <t>для перфоратора, диаметр 5 мм</t>
  </si>
  <si>
    <t>45 Т</t>
  </si>
  <si>
    <t>46 Т</t>
  </si>
  <si>
    <t>28.30.93.700.000.00.0796.000000000000</t>
  </si>
  <si>
    <t>Вал</t>
  </si>
  <si>
    <t>коленчатый, вращающееся звено кривошипного механизма, состоящее из нескольких соосных коренных шеек</t>
  </si>
  <si>
    <t>Н320.01.01.005 ВАЛ КОЛЕНЧАТЫЙ</t>
  </si>
  <si>
    <t>февраль, март, апрель, май,июль,август,сентябрь,октябрь,ноябрь</t>
  </si>
  <si>
    <t>поставка в течение 45 рабочих дней</t>
  </si>
  <si>
    <t>47 Т</t>
  </si>
  <si>
    <t>29.32.30.300.004.00.0796.000000000063</t>
  </si>
  <si>
    <t>карданный, для грузового автомобиля, промежуточный, с шарниром неравных угловых скоростей, с шарниром, фланцами, промежуточной опорой</t>
  </si>
  <si>
    <t>130К-2201011А3 ВАЛ КАРДАННЫЙ</t>
  </si>
  <si>
    <t>январь, февраль, март, апрель, май,июль,август,сентябрь</t>
  </si>
  <si>
    <t>48 Т</t>
  </si>
  <si>
    <t>210Г-2204010-17 ВАЛ КАРДАННЫЙ</t>
  </si>
  <si>
    <t>август,сентябрь,октябрь</t>
  </si>
  <si>
    <t>49 Т</t>
  </si>
  <si>
    <t>255Б-2204010-07 ВАЛ КАРДАННЫЙ</t>
  </si>
  <si>
    <t>август,сентябрь,октябрь,ноябрь</t>
  </si>
  <si>
    <t>50 Т</t>
  </si>
  <si>
    <t>260-2218010-20 ВАЛ КАРДАННЫЙ</t>
  </si>
  <si>
    <t>51 Т</t>
  </si>
  <si>
    <t>69-2201010-05 ВАЛ КАРДАННЫЙ</t>
  </si>
  <si>
    <t>52 Т</t>
  </si>
  <si>
    <t>29.32.30.990.049.00.0796.000000000001</t>
  </si>
  <si>
    <t>гибкий спидометра, для грузового автомобиля</t>
  </si>
  <si>
    <t>ГВ300-05-L=2350 ВАЛ ГИБКИЙ СПИДОМЕТРА(ОТ А/М ЗИЛ)</t>
  </si>
  <si>
    <t>53 Т</t>
  </si>
  <si>
    <t>15.20.32.990.005.00.0715.000000000002</t>
  </si>
  <si>
    <t>Валенки</t>
  </si>
  <si>
    <t>мужские, общего назначения, из грубой овечьей натуральной шерсти, тонкие, ГОСТ 18724-88</t>
  </si>
  <si>
    <t xml:space="preserve">валенки войлочные </t>
  </si>
  <si>
    <t xml:space="preserve">поставка в течение 10 дней </t>
  </si>
  <si>
    <t>54 Т</t>
  </si>
  <si>
    <t>27.90.82.000.003.00.0796.000000000000</t>
  </si>
  <si>
    <t>Ввод потенциометра</t>
  </si>
  <si>
    <t>для ввода электричества</t>
  </si>
  <si>
    <t>ВК12-В1,5-Exe II U ПИНЮ.687153.002ТУ ВВОД КАБЕЛЬНЫЙ М18х1,5</t>
  </si>
  <si>
    <t>январь, февраль, март, апрель, май,июнь,август,октябрь,декабрь</t>
  </si>
  <si>
    <t>55 Т</t>
  </si>
  <si>
    <t>32.91.11.900.005.00.0796.000000000001</t>
  </si>
  <si>
    <t>Веник</t>
  </si>
  <si>
    <t>из материалов растительного происхождения</t>
  </si>
  <si>
    <t>веник из материалов растительного происхождения</t>
  </si>
  <si>
    <t xml:space="preserve">поставка в течение 5 дней </t>
  </si>
  <si>
    <t>55-1 Т</t>
  </si>
  <si>
    <t>февраль,март,апрель, май, июнь, сентябрь, октябрь, ноябрь</t>
  </si>
  <si>
    <t>авансовый платеж 30%</t>
  </si>
  <si>
    <t>56 Т</t>
  </si>
  <si>
    <t>28.14.13.530.000.00.0796.000000000002</t>
  </si>
  <si>
    <t>Вентиль</t>
  </si>
  <si>
    <t>чугунный, проходной, условный диаметр 15 мм, условное давление 1,6 МПа</t>
  </si>
  <si>
    <t>15Б1бк Dу15 Р=1,6МПа ВЕНТИЛЬ МУФТОВЫЙ</t>
  </si>
  <si>
    <t>январь, февраль, март, август,сентябрь,октябрь,ноябрь</t>
  </si>
  <si>
    <t>57 Т</t>
  </si>
  <si>
    <t>28.25.20.900.000.00.0796.000000000001</t>
  </si>
  <si>
    <t>Вентилятор</t>
  </si>
  <si>
    <t>вытяжной</t>
  </si>
  <si>
    <t>вентилятор крышный  WD-135 вытяжной</t>
  </si>
  <si>
    <t>февраль,май,август, ноябрь</t>
  </si>
  <si>
    <t>поставка в течение 15 рабочих дней</t>
  </si>
  <si>
    <t>58 Т</t>
  </si>
  <si>
    <t>27.33.13.500.001.00.0796.000000000000</t>
  </si>
  <si>
    <t>Вилка</t>
  </si>
  <si>
    <t>серия 2РМГД</t>
  </si>
  <si>
    <t>ВП40-4В1К ТУ16-434.142-86 ВИЛКА</t>
  </si>
  <si>
    <t>59 Т</t>
  </si>
  <si>
    <t>ПС300А3-150 ГОСТ9200-76 ВИЛКА</t>
  </si>
  <si>
    <t>поставка в течение 45 дней</t>
  </si>
  <si>
    <t>15,18,19</t>
  </si>
  <si>
    <t>59-1 Т</t>
  </si>
  <si>
    <t>Северо-Казахстанская область, г.Петропавловск, пр.Я.Гашека 1</t>
  </si>
  <si>
    <t>март</t>
  </si>
  <si>
    <t xml:space="preserve"> Северо-Казахстанская область г.Петропавловск</t>
  </si>
  <si>
    <t>60 Т</t>
  </si>
  <si>
    <t>ШР16П2НГ5 ГЕО.364.107ТУ ВИЛКА</t>
  </si>
  <si>
    <t>61 Т</t>
  </si>
  <si>
    <t>28.11.41.500.003.02.0796.000000000005</t>
  </si>
  <si>
    <t>Вкладыш</t>
  </si>
  <si>
    <t>коленчатого вала, для специальной и специализированной техники, шатунный</t>
  </si>
  <si>
    <t>А23.01-7102.01 ВКЛАДЫШ</t>
  </si>
  <si>
    <t>январь, февраль, март,апрель,май,июнь,июль,август,сентябрь,октябрь,ноябрь</t>
  </si>
  <si>
    <t>62 Т</t>
  </si>
  <si>
    <t xml:space="preserve">Н320.01.00.011 ВКЛАДЫШ </t>
  </si>
  <si>
    <t>63 Т</t>
  </si>
  <si>
    <t>28.22.19.300.016.00.0796.000000000000</t>
  </si>
  <si>
    <t>для подъемно-транспортного оборудования, фрикционный</t>
  </si>
  <si>
    <t>Вкладыш фрикционный</t>
  </si>
  <si>
    <t>поставка в течение 20 дней</t>
  </si>
  <si>
    <t>64 Т</t>
  </si>
  <si>
    <t>29.32.30.990.094.00.0796.000000000001</t>
  </si>
  <si>
    <t>Влагоотделитель</t>
  </si>
  <si>
    <t>для грузового автомобиля</t>
  </si>
  <si>
    <t xml:space="preserve">март, апрель, май, октябрь, ноябрь </t>
  </si>
  <si>
    <t>65 Т</t>
  </si>
  <si>
    <t>29.32.30.910.014.00.0796.000000000001</t>
  </si>
  <si>
    <t>Водоотделитель</t>
  </si>
  <si>
    <t>14.35.12.010 ВОДООТДЕЛИТЕЛЬ</t>
  </si>
  <si>
    <t>август, сентябрь, октябрь, ноябрь</t>
  </si>
  <si>
    <t>66 Т</t>
  </si>
  <si>
    <t>20.13.24.130.000.00.0166.000000000000</t>
  </si>
  <si>
    <t>Водород хлорид (кислота соляная)</t>
  </si>
  <si>
    <t>синтетический технический, марка А, ГОСТ 857-95</t>
  </si>
  <si>
    <t>67 Т</t>
  </si>
  <si>
    <t>28.21.14.300.004.00.0796.000000000000</t>
  </si>
  <si>
    <t>Вставка</t>
  </si>
  <si>
    <t>плавкая, для унифицированного моторного подогревателя (УМП)</t>
  </si>
  <si>
    <t>ВП2Б-1В,10А,250В ОЮО.481.005ТУ ВСТАВКА ПЛАВКАЯ</t>
  </si>
  <si>
    <t>февраль, май, апрель, май, июнь, сентябрь, октябрь, ноябрь</t>
  </si>
  <si>
    <t>68 Т</t>
  </si>
  <si>
    <t>ВП2Б-1В,1А,250В ОЮО.481.005ТУ ВСТАВКА ПЛАВКАЯ</t>
  </si>
  <si>
    <t xml:space="preserve">январь, февраль, март, август, сен </t>
  </si>
  <si>
    <t>69 Т</t>
  </si>
  <si>
    <t>ВПТ6-26 5А ОЮО.481.021ТУ ВСТАВКА ПЛАВКАЯ</t>
  </si>
  <si>
    <t>70 Т</t>
  </si>
  <si>
    <t>27.12.22.900.001.00.0796.000000000000</t>
  </si>
  <si>
    <t>Выключатель</t>
  </si>
  <si>
    <t>автоматический, тип А, однополюсный, с тепловым размыкателем</t>
  </si>
  <si>
    <t>В45М ТУ16-526.016-73 ВЫКЛЮЧАТЕЛЬ</t>
  </si>
  <si>
    <t>71 Т</t>
  </si>
  <si>
    <t>ВК317 ВЫКЛЮЧАТЕЛЬ</t>
  </si>
  <si>
    <t>январь, февраль, март, апрель, май,июнь,июль,август,сентябрь,октябрь</t>
  </si>
  <si>
    <t>72 Т</t>
  </si>
  <si>
    <t>ВБИ-М30-76К-1131-Л ВЫКЛЮЧАТЕЛЬ БЕСКОНТАКТНЫЙ</t>
  </si>
  <si>
    <t>январь, февраль, март,июль,август,сентябрь,октябрь,ноябрь</t>
  </si>
  <si>
    <t>73 Т</t>
  </si>
  <si>
    <t>Выключатель автоматический,ВА47-29,5А</t>
  </si>
  <si>
    <t>январь,февраль,март,апрель</t>
  </si>
  <si>
    <t>74 Т</t>
  </si>
  <si>
    <t>Выключатель автоматический,ВА47-29  63А</t>
  </si>
  <si>
    <t>75 Т</t>
  </si>
  <si>
    <t>Выключатель автоматический,ВА47-29 25А</t>
  </si>
  <si>
    <t>76 Т</t>
  </si>
  <si>
    <t>27.12.22.900.001.00.0796.000000000001</t>
  </si>
  <si>
    <t>автоматический, тип В, однополюсный, с тепловым размыкателем</t>
  </si>
  <si>
    <t>АЗС-30 ТУ16-526.015-73 АВТОМАТ</t>
  </si>
  <si>
    <t>77 Т</t>
  </si>
  <si>
    <t>27.12.22.900.001.00.0796.000000000026</t>
  </si>
  <si>
    <t>автоматический, тип С, двухполюсный, с тепловым размыкателем</t>
  </si>
  <si>
    <t>ВК50-21-10110 1з 54 УХЛ2,КРАСНЫЙ ВЫКЛЮЧАТЕЛЬ</t>
  </si>
  <si>
    <t>78 Т</t>
  </si>
  <si>
    <t>ВК50-21-11110 1з+1р 54 УХЛ2,ЧЕРНЫЙ ВЫКЛЮЧАТЕЛЬ</t>
  </si>
  <si>
    <t>79 Т</t>
  </si>
  <si>
    <t>КЕ011 У3 ИСП1,ЧЕРНЫЙ ТУ16-642.015-84 ВЫКЛЮЧАТЕЛЬ</t>
  </si>
  <si>
    <t>январь, февраль, март, апрель,июнь,июль,август,сентябрь</t>
  </si>
  <si>
    <t>80 Т</t>
  </si>
  <si>
    <t>27.12.22.900.001.00.0796.000000000036</t>
  </si>
  <si>
    <t>автоматический, тип А, трехполюсный, с тепловым размыкателем</t>
  </si>
  <si>
    <t>Автомат АЕ 100А</t>
  </si>
  <si>
    <t>январь, февраль, апрель, май, июнь, август, сентябрь, ноябрь</t>
  </si>
  <si>
    <t>81 Т</t>
  </si>
  <si>
    <t>Автомат АЕ 20А</t>
  </si>
  <si>
    <t>82 Т</t>
  </si>
  <si>
    <t>Автомат АЕ 40А</t>
  </si>
  <si>
    <t>83 Т</t>
  </si>
  <si>
    <t>Автомат АЕ 160А</t>
  </si>
  <si>
    <t>84 Т</t>
  </si>
  <si>
    <t>февраль,октябрь</t>
  </si>
  <si>
    <t>85 Т</t>
  </si>
  <si>
    <t>86 Т</t>
  </si>
  <si>
    <t>в течение 5 дней</t>
  </si>
  <si>
    <t>87 Т</t>
  </si>
  <si>
    <t>88 Т</t>
  </si>
  <si>
    <t>27.12.22.900.001.00.0796.000000000073</t>
  </si>
  <si>
    <t>автоматический, тип ВА, однополюсный</t>
  </si>
  <si>
    <t xml:space="preserve">Автомат ВА 40А </t>
  </si>
  <si>
    <t>89 Т</t>
  </si>
  <si>
    <t xml:space="preserve">Автомат ВА 32 А </t>
  </si>
  <si>
    <t>90 Т</t>
  </si>
  <si>
    <t xml:space="preserve">Автомат ВА 25 А </t>
  </si>
  <si>
    <t>91 Т</t>
  </si>
  <si>
    <t xml:space="preserve">Автомат ВА 16 А </t>
  </si>
  <si>
    <t>февраль, апрель, май, июнь, август, сентябрь, ноябрь</t>
  </si>
  <si>
    <t>92 Т</t>
  </si>
  <si>
    <t>93 Т</t>
  </si>
  <si>
    <t xml:space="preserve">Автомат ВА 63 А </t>
  </si>
  <si>
    <t>94 Т</t>
  </si>
  <si>
    <t>95 Т</t>
  </si>
  <si>
    <t>27.33.11.900.000.00.0796.000000000011</t>
  </si>
  <si>
    <t>пакетный, ПВ 2-40 А</t>
  </si>
  <si>
    <t>ПВ2-40 М3 III ИСПОЛНЕНИЕ ТУ16-642.051-86 ВЫКЛЮЧАТЕЛЬ ПАКЕТНЫЙ</t>
  </si>
  <si>
    <t>январь, февраль, март,апрель,май,июнь,август,сентябрь,октябрь</t>
  </si>
  <si>
    <t>96 Т</t>
  </si>
  <si>
    <t>27.33.11.900.000.00.0796.000000000022</t>
  </si>
  <si>
    <t>пакетный, ПВ 1-32 А</t>
  </si>
  <si>
    <t>ВПВ-1А11У1 ТУ16-91 ПИЖЦ.642236.003ТУ ВЫКЛЮЧАТЕЛЬ</t>
  </si>
  <si>
    <t>97 Т</t>
  </si>
  <si>
    <t>27.33.11.900.000.00.0796.000000000025</t>
  </si>
  <si>
    <t>пакетный, ПК25Б-12С2029 - 25 А</t>
  </si>
  <si>
    <t>ВПК2110БУ2 ТУ16-526.433-78 ВЫКЛЮЧАТЕЛЬ</t>
  </si>
  <si>
    <t>98 Т</t>
  </si>
  <si>
    <t>29.32.30.990.074.00.0796.000000000002</t>
  </si>
  <si>
    <t>зажигания, для легкового автомобиля</t>
  </si>
  <si>
    <t>ВК350.ВЫКЛЮЧАТЕЛЬ ЗАЖИГАНИЯ</t>
  </si>
  <si>
    <t>октябрь, ноябрь, декабрь</t>
  </si>
  <si>
    <t>поставка в течение 20 рабочих дней</t>
  </si>
  <si>
    <t>99 Т</t>
  </si>
  <si>
    <t>25.93.14.900.000.00.0166.000000000051</t>
  </si>
  <si>
    <t>Гвоздь</t>
  </si>
  <si>
    <t>строительный, с плоской головкой, диаметр 1,6 мм, длина 40 мм, ГОСТ 4028-63</t>
  </si>
  <si>
    <t>январь, февраль, март</t>
  </si>
  <si>
    <t>Северо Казахстанская обл.г. Петропавловск  пр. Я.Гашека 1</t>
  </si>
  <si>
    <t>5  дней</t>
  </si>
  <si>
    <t>авансовый платеж- 0%</t>
  </si>
  <si>
    <t>166</t>
  </si>
  <si>
    <t>100 Т</t>
  </si>
  <si>
    <t>25.93.14.900.000.00.0166.000000000069</t>
  </si>
  <si>
    <t>строительный, с плоской головкой, диаметр 8,0 мм, длина 250 мм, ГОСТ 4028-63</t>
  </si>
  <si>
    <t>101 Т</t>
  </si>
  <si>
    <t>20.52.10.400.000.00.0796.000000000001</t>
  </si>
  <si>
    <t>Герметик</t>
  </si>
  <si>
    <t>гелевый, стойкий к растворителям, быстросохнущий</t>
  </si>
  <si>
    <t>авкариумного типа прозрачный</t>
  </si>
  <si>
    <t>102 Т</t>
  </si>
  <si>
    <t>20.52.10.900.011.00.0796.000000000001</t>
  </si>
  <si>
    <t>Герметик силиконовый</t>
  </si>
  <si>
    <t>марка УТ-31, ГОСТ 13489-79</t>
  </si>
  <si>
    <t>103 Т</t>
  </si>
  <si>
    <t xml:space="preserve">ОИ </t>
  </si>
  <si>
    <t>104 Т</t>
  </si>
  <si>
    <t>32.99.59.900.020.00.0166.000000000000</t>
  </si>
  <si>
    <t>Гетинакс</t>
  </si>
  <si>
    <t>электротехнический, листовой, марка I</t>
  </si>
  <si>
    <t>Гетинакс листовой</t>
  </si>
  <si>
    <t>105 Т</t>
  </si>
  <si>
    <t>гетинакс б-0,8мм</t>
  </si>
  <si>
    <t>106 Т</t>
  </si>
  <si>
    <t>107 Т</t>
  </si>
  <si>
    <t>20.13.25.213.000.00.0166.000000000000</t>
  </si>
  <si>
    <t>Гидроксид натрия</t>
  </si>
  <si>
    <t>марка ТР, ГОСТ 2263-79</t>
  </si>
  <si>
    <t>технический, сода каустич.</t>
  </si>
  <si>
    <t>107-1 Т</t>
  </si>
  <si>
    <t>февраль, март, апрель, май, июнь, июль, август, сентябрь, октябрь, ноябрь</t>
  </si>
  <si>
    <t>108 Т</t>
  </si>
  <si>
    <t>28.12.12.300.001.00.0796.000000000027</t>
  </si>
  <si>
    <t>Гидромотор</t>
  </si>
  <si>
    <t>шестеренный, с внутренним зацеплением, одинарный, частота вращения 3000 об/мин</t>
  </si>
  <si>
    <t>310.3.112.00.06 ТУ22-1.020-100-95 ГИДРОМОТОР</t>
  </si>
  <si>
    <t>109 Т</t>
  </si>
  <si>
    <t>29.32.30.990.093.00.0796.000000000000</t>
  </si>
  <si>
    <t>Гидрораспределитель</t>
  </si>
  <si>
    <t>Гидрораспределитель  64 RG-DCH-07-E-64G-24VDC/Z5L-Y</t>
  </si>
  <si>
    <t>6,15,19</t>
  </si>
  <si>
    <t>109-1 Т</t>
  </si>
  <si>
    <t>ВЕХ16.64/Г.24.НМЕН50 ХЛ1 г/распред. ГОСТ24679-81 с комплектом ЗИП</t>
  </si>
  <si>
    <t xml:space="preserve">март </t>
  </si>
  <si>
    <t>авансовый платеж - 30%</t>
  </si>
  <si>
    <t>110 Т</t>
  </si>
  <si>
    <t>SN-4/6S-3/18ED3L/C1/18ED3L/KE2SO/18L(4р) ГИДРОРАСПРЕДЕЛИТЕЛЬ(…G-4-6/M3-24VDC)</t>
  </si>
  <si>
    <t>111 Т</t>
  </si>
  <si>
    <t>23.99.13.900.019.00.0736.000000000001</t>
  </si>
  <si>
    <t>Гидростеклоизол</t>
  </si>
  <si>
    <t>марка ХПП</t>
  </si>
  <si>
    <t>Бикрост  без посыпки</t>
  </si>
  <si>
    <t xml:space="preserve"> май, июнь, июль.</t>
  </si>
  <si>
    <t>Рулон</t>
  </si>
  <si>
    <t>112 Т</t>
  </si>
  <si>
    <t>23.99.13.900.019.00.0736.000000000003</t>
  </si>
  <si>
    <t>марка ХКП</t>
  </si>
  <si>
    <t>Бикрост  с посыпкой</t>
  </si>
  <si>
    <t>113 Т</t>
  </si>
  <si>
    <t>20.14.24.300.005.00.0166.000000000000</t>
  </si>
  <si>
    <t>Гидрохинон (хинол, п-дигидроксибензол)</t>
  </si>
  <si>
    <t>хлопья</t>
  </si>
  <si>
    <t>Гидрохинон</t>
  </si>
  <si>
    <t>май</t>
  </si>
  <si>
    <t>114 Т</t>
  </si>
  <si>
    <t>20.14.23.600.000.00.0166.000000000000</t>
  </si>
  <si>
    <t>Глицерин</t>
  </si>
  <si>
    <t>чистый для анализа, ГОСТ 6259-75</t>
  </si>
  <si>
    <t>Глецирин чистый</t>
  </si>
  <si>
    <t>115 Т</t>
  </si>
  <si>
    <t>30.20.40.300.929.00.0796.000000000000</t>
  </si>
  <si>
    <t>Гнездо</t>
  </si>
  <si>
    <t>для подвижного состава</t>
  </si>
  <si>
    <t>4573738006 02-6,3-12 ОСТ37.003.032-88 ГНЕЗДО</t>
  </si>
  <si>
    <t>115-1 Т</t>
  </si>
  <si>
    <t xml:space="preserve">март, апрель, май, июнь, сентябрь, октябрь, ноябрь </t>
  </si>
  <si>
    <t xml:space="preserve">авансовый платеж - 50% </t>
  </si>
  <si>
    <t>116 Т</t>
  </si>
  <si>
    <t>4573738007 02-6,3-13 ОСТ37.003.032-88 ГНЕЗДО</t>
  </si>
  <si>
    <t>ОТП</t>
  </si>
  <si>
    <t>117 Т</t>
  </si>
  <si>
    <t>27.90.31.500.000.00.0796.000000000000</t>
  </si>
  <si>
    <t>Головка</t>
  </si>
  <si>
    <t>для плазменной горелки</t>
  </si>
  <si>
    <t>Т-8955 (Ref.№ 1353) Горелка</t>
  </si>
  <si>
    <t>20 календарных дней</t>
  </si>
  <si>
    <t>118 Т</t>
  </si>
  <si>
    <t>27.90.31.900.025.00.0796.000000000001</t>
  </si>
  <si>
    <t>Горелка</t>
  </si>
  <si>
    <t>сварочная, инжекторная, мощность 25-700 л/ч</t>
  </si>
  <si>
    <t>Горелка TTC 250WS 4M TIG-TORCH_KEMPPI 627025704</t>
  </si>
  <si>
    <t>60 дней</t>
  </si>
  <si>
    <t>119 Т</t>
  </si>
  <si>
    <t>Горелка MMT 42, 4,5 м  МIG-TORCH_KEMPPI 6254214 MMT</t>
  </si>
  <si>
    <t>120 Т</t>
  </si>
  <si>
    <t>Горелка FE 42, 5м MIG TORCH_KEMPPI 6604204</t>
  </si>
  <si>
    <t>10 дней</t>
  </si>
  <si>
    <t>121 Т</t>
  </si>
  <si>
    <t>20.30.22.100.001.00.0166.000000000000</t>
  </si>
  <si>
    <t>Грунтовка</t>
  </si>
  <si>
    <t>однокомпонентный состав, антикоррозионная</t>
  </si>
  <si>
    <t>ГФ-021, массовая доля нелетучих веществ 54-60%, ГОСТ 25129-82</t>
  </si>
  <si>
    <t xml:space="preserve">январь, февраль, март </t>
  </si>
  <si>
    <t>122 Т</t>
  </si>
  <si>
    <t>грунтовка ХС-010 кр.коричневая ГОСТ 9355 (ТУ 6-21-51-90)</t>
  </si>
  <si>
    <t xml:space="preserve">январь, февраль, </t>
  </si>
  <si>
    <t>123 Т</t>
  </si>
  <si>
    <t>20.30.22.100.001.00.0166.000000000002</t>
  </si>
  <si>
    <t>марка ФЛ-03К, для грунтования поверхностей из черных металлов/медных /титановых сплавов/ деревянных поверхностей, ГОСТ 9109-81</t>
  </si>
  <si>
    <t>грунтовка ФЛ-03 К ГОСТ 9109-81</t>
  </si>
  <si>
    <t>124 Т</t>
  </si>
  <si>
    <t>26.51.51.790.000.00.0796.000000000009</t>
  </si>
  <si>
    <t>Датчик давления</t>
  </si>
  <si>
    <t>для легкового автомобиля, масла</t>
  </si>
  <si>
    <t>ММ124Б ТУ37.003546-76 ДАТЧИК СИГНАЛИЗАТОРА ДАВЛЕНИЯ</t>
  </si>
  <si>
    <t>125 Т</t>
  </si>
  <si>
    <t>26.51.51.700.007.00.0796.000000000001</t>
  </si>
  <si>
    <t>Датчик температуры</t>
  </si>
  <si>
    <t>охлаждающей жидкости</t>
  </si>
  <si>
    <t>ТМ100В ТУ37.003.800-77 ДАТЧИК УКАЗАТЕЛЯ ТЕМПЕРАТУРЫ</t>
  </si>
  <si>
    <t>126 Т</t>
  </si>
  <si>
    <t>28.11.13.330.000.00.0796.000000000000</t>
  </si>
  <si>
    <t>Двигатель</t>
  </si>
  <si>
    <t>внутреннего сгорания, для промышленного применения, мощность 15-30 кВт</t>
  </si>
  <si>
    <t>Д120-44 с приводом тахометра ДИЗЕЛЬ</t>
  </si>
  <si>
    <t>сентябрь,октябрь,ноябрь</t>
  </si>
  <si>
    <t>127 Т</t>
  </si>
  <si>
    <t>26.51.41.000.016.00.0796.000000000000</t>
  </si>
  <si>
    <t>Детектор</t>
  </si>
  <si>
    <t>полупроводниковый</t>
  </si>
  <si>
    <t>Детектор скрытой проводки 968</t>
  </si>
  <si>
    <t>128 Т</t>
  </si>
  <si>
    <t>26.51.12.300.000.00.0839.000000000000</t>
  </si>
  <si>
    <t>Динамометр</t>
  </si>
  <si>
    <t>для буровых установок, электронный, в комплект входит: модуль управления, датчик нагрузки, звуковой оповещатель с кабелем, кабель блокировки, кабель датчика силы, кабель питания</t>
  </si>
  <si>
    <t>ДИНАМОМЕТР ЭЛЕКТРОННЫЙ</t>
  </si>
  <si>
    <t>январь,февраль,март,апрель,июль,август,сентябрь</t>
  </si>
  <si>
    <t>поставка в течение 40 рабочих дней</t>
  </si>
  <si>
    <t>Комплект</t>
  </si>
  <si>
    <t>129 Т</t>
  </si>
  <si>
    <t>26.11.21.200.000.00.0796.000000000002</t>
  </si>
  <si>
    <t>Диод</t>
  </si>
  <si>
    <t>полупроводниковый, детекторный</t>
  </si>
  <si>
    <t>Диод Д243А</t>
  </si>
  <si>
    <t>январь,февраль</t>
  </si>
  <si>
    <t>130 Т</t>
  </si>
  <si>
    <t>26.11.21.200.000.00.0796.000000000023</t>
  </si>
  <si>
    <t>Выпрямительный столб, полупроводниковый, ГОСТ 17465-80</t>
  </si>
  <si>
    <t>Д246 ДИОД</t>
  </si>
  <si>
    <t>131 Т</t>
  </si>
  <si>
    <t>КД205К ДИОД</t>
  </si>
  <si>
    <t>131-1 Т</t>
  </si>
  <si>
    <t>132 Т</t>
  </si>
  <si>
    <t>20.11.12.350.000.00.0166.000000000000</t>
  </si>
  <si>
    <t>Диоксид углерода</t>
  </si>
  <si>
    <t>газообразный, сорт высший, ГОСТ 8050-85</t>
  </si>
  <si>
    <t>углекислота баллон 30кг</t>
  </si>
  <si>
    <t>133 Т</t>
  </si>
  <si>
    <t>23.91.11.800.000.00.0796.000000000000</t>
  </si>
  <si>
    <t>Диск</t>
  </si>
  <si>
    <t>по бетону, алмазный, диаметр 230 мм, содержание алмаза 35%</t>
  </si>
  <si>
    <t>круг алмазный турбо</t>
  </si>
  <si>
    <t>134 Т</t>
  </si>
  <si>
    <t>29.32.30.650.018.00.0796.000000000003</t>
  </si>
  <si>
    <t>для легкового автомобиля, сцепления</t>
  </si>
  <si>
    <t>для легковых автомобилей</t>
  </si>
  <si>
    <t xml:space="preserve">  апрель, июнь, август, сентябрь, октябрь, ноябрь</t>
  </si>
  <si>
    <t>135 Т</t>
  </si>
  <si>
    <t>29.32.30.650.018.00.0796.000000000004</t>
  </si>
  <si>
    <t>для грузового автомобиля, сцепления</t>
  </si>
  <si>
    <t>апрель, июнь, август, сентябрь, октябрь, ноябрь</t>
  </si>
  <si>
    <t>136 Т</t>
  </si>
  <si>
    <t>26.80.12.000.017.00.0796.000000000000</t>
  </si>
  <si>
    <t>Диск DVD-R</t>
  </si>
  <si>
    <t>емкость 4,7 Гб</t>
  </si>
  <si>
    <t>DVD-R BOX</t>
  </si>
  <si>
    <t>февраль,май, июль,август,сентябрь, ноябрь</t>
  </si>
  <si>
    <t>137 Т</t>
  </si>
  <si>
    <t>26.80.12.000.015.00.0796.000000000000</t>
  </si>
  <si>
    <t>Диск DVD-RW</t>
  </si>
  <si>
    <t>DVD-RW BOX</t>
  </si>
  <si>
    <t>138 Т</t>
  </si>
  <si>
    <t>20.59.59.600.028.00.0166.000000000003</t>
  </si>
  <si>
    <t>Добавка</t>
  </si>
  <si>
    <t>блескообразующая, марка С</t>
  </si>
  <si>
    <t>Блескообразователь Ликонда С</t>
  </si>
  <si>
    <t>139 Т</t>
  </si>
  <si>
    <t>25.73.60.300.002.00.0796.000000000000</t>
  </si>
  <si>
    <t>Долото</t>
  </si>
  <si>
    <t>резцовое, буровое</t>
  </si>
  <si>
    <t>долото "лопатка"</t>
  </si>
  <si>
    <t>140 Т</t>
  </si>
  <si>
    <t>долото "пика"</t>
  </si>
  <si>
    <t>141 Т</t>
  </si>
  <si>
    <t>22.19.72.000.005.00.0166.000000000000</t>
  </si>
  <si>
    <t>Дорожка</t>
  </si>
  <si>
    <t>резиновая</t>
  </si>
  <si>
    <t>Автомобильная</t>
  </si>
  <si>
    <t>142 Т</t>
  </si>
  <si>
    <t>25.73.30.930.037.00.0796.000000000000</t>
  </si>
  <si>
    <t>Дрель</t>
  </si>
  <si>
    <t>электрическая, мощность не менее 1000 Вт, диаметр сверления до 50 мм</t>
  </si>
  <si>
    <t>дрель ударная</t>
  </si>
  <si>
    <t>143 Т</t>
  </si>
  <si>
    <t>25.73.30.930.037.00.0796.000000000001</t>
  </si>
  <si>
    <t>электрическая, мощность не менее 500 Вт, диаметр сверления до 50 мм</t>
  </si>
  <si>
    <t>январь, февраль, март, апрель</t>
  </si>
  <si>
    <t>144 Т</t>
  </si>
  <si>
    <t>27.12.40.300.003.00.0796.000000000001</t>
  </si>
  <si>
    <t>Дроссель</t>
  </si>
  <si>
    <t>для люминисцентных ламп</t>
  </si>
  <si>
    <t>Дроссель ДРЛ 125</t>
  </si>
  <si>
    <t>145 Т</t>
  </si>
  <si>
    <t xml:space="preserve">Дроссель ДРЛ 250 </t>
  </si>
  <si>
    <t>146 Т</t>
  </si>
  <si>
    <t>Дроссель ДРЛ 400</t>
  </si>
  <si>
    <t>147 Т</t>
  </si>
  <si>
    <t>25.94.13.900.004.00.0796.000000000000</t>
  </si>
  <si>
    <t>Дюбель-гвоздь</t>
  </si>
  <si>
    <t>с резьбой</t>
  </si>
  <si>
    <t>148 Т</t>
  </si>
  <si>
    <t>17.23.12.700.005.00.0796.000000000000</t>
  </si>
  <si>
    <t>ежедневник</t>
  </si>
  <si>
    <t>формат А5, датированный</t>
  </si>
  <si>
    <t>Ежедневник датированный</t>
  </si>
  <si>
    <t>август,сентябрь,ноябрь</t>
  </si>
  <si>
    <t>149 Т</t>
  </si>
  <si>
    <t>20.59.41.990.000.00.0112.000000000000</t>
  </si>
  <si>
    <t>Жидкость</t>
  </si>
  <si>
    <t>трансмиссионная, смазочная, гидравлическая</t>
  </si>
  <si>
    <t>Dexron III, для легковых автомобилей</t>
  </si>
  <si>
    <t>февраль,март, апрель, май, июнь,июль, август, сентябрь,октябрь, ноябрь</t>
  </si>
  <si>
    <t>150 Т</t>
  </si>
  <si>
    <t>20.59.43.990.001.00.0112.000000000000</t>
  </si>
  <si>
    <t>Жидкость для омывателя стекол</t>
  </si>
  <si>
    <t>для мытья автомобильных стекол при нормальных и пониженных температурах воздуха</t>
  </si>
  <si>
    <t>март, апрель,октябрь, ноябрь,декабрь</t>
  </si>
  <si>
    <t>151 Т</t>
  </si>
  <si>
    <t>20.59.43.960.001.00.0112.000000000001</t>
  </si>
  <si>
    <t>Жидкость охлаждающая</t>
  </si>
  <si>
    <t>температура начала замерзания не ниже -40°С, ГОСТ 28084-89</t>
  </si>
  <si>
    <t>тосол А-40М ТУ 6-02-751-86</t>
  </si>
  <si>
    <t>152 Т</t>
  </si>
  <si>
    <t>антифриз зеленый, красный</t>
  </si>
  <si>
    <t>153 Т</t>
  </si>
  <si>
    <t>154 Т</t>
  </si>
  <si>
    <t>20.59.43.960.000.00.0166.000000000000</t>
  </si>
  <si>
    <t>Жидкость смазочно-охлаждающая</t>
  </si>
  <si>
    <t>водосмешиваемая</t>
  </si>
  <si>
    <t>Экол – Б 2  ТУ 0258-005-23693454-2003 Полусинтетическая СОЖ для лезвийной и абразивной обработки углеродистых, легированных сталей и алюминиевых сплавов. Тара 215 кг.</t>
  </si>
  <si>
    <t>февраль, март, апрель, май</t>
  </si>
  <si>
    <t>13, 15</t>
  </si>
  <si>
    <t>154-1 Т</t>
  </si>
  <si>
    <t xml:space="preserve">авансовый платеж - 100%  </t>
  </si>
  <si>
    <t>155 Т</t>
  </si>
  <si>
    <t>20.59.43.300.000.00.0796.000000000001</t>
  </si>
  <si>
    <t>Жидкость тормозная</t>
  </si>
  <si>
    <t>гидравлическая, температура кипения не менее 260°С, вязкость 900</t>
  </si>
  <si>
    <t>тормозная жидкость 0,455 л.</t>
  </si>
  <si>
    <t>350</t>
  </si>
  <si>
    <t>156 Т</t>
  </si>
  <si>
    <t>20.59.43.300.000.00.0868.000000000002</t>
  </si>
  <si>
    <t>гидравлическая, температура кипения не менее 230°С, вязкость 1800</t>
  </si>
  <si>
    <t>0,455 кг.,            для легковых и грузовых автомобилей</t>
  </si>
  <si>
    <t>Бутылка</t>
  </si>
  <si>
    <t>157 Т</t>
  </si>
  <si>
    <t>17.23.13.130.000.00.0796.000000000001</t>
  </si>
  <si>
    <t>Журнал</t>
  </si>
  <si>
    <t>учета</t>
  </si>
  <si>
    <t>Журналы прочие (формат А4, 100 л, с двух сторон)</t>
  </si>
  <si>
    <t>158 Т</t>
  </si>
  <si>
    <t>Журналы прочие (формат А4, 50 л, с двух сторон)</t>
  </si>
  <si>
    <t>159 Т</t>
  </si>
  <si>
    <t>Журнал распоряжений книга 200 л</t>
  </si>
  <si>
    <t>160 Т</t>
  </si>
  <si>
    <t>28.29.86.000.013.00.0796.000000000000</t>
  </si>
  <si>
    <t>Завихритель</t>
  </si>
  <si>
    <t>для оборудования газоплазменной резки</t>
  </si>
  <si>
    <t>Т-0407 (Ref.№ 1377) Вихревое кольцо</t>
  </si>
  <si>
    <t>2400</t>
  </si>
  <si>
    <t>161 Т</t>
  </si>
  <si>
    <t xml:space="preserve">Т-10296 (Ref.№220353) Вихревое кольцо/ Swirl Ring, 200А, Mild Steel </t>
  </si>
  <si>
    <t>162 Т</t>
  </si>
  <si>
    <t>Т-10271 (Ref.№220436) Вихревое кольцо/ Swirl Ring, 260А, Mild Steel</t>
  </si>
  <si>
    <t>163 Т</t>
  </si>
  <si>
    <t>ВР-21008 (220353) Завихритель 200А</t>
  </si>
  <si>
    <t>164 Т</t>
  </si>
  <si>
    <t>ВР-21009 (220436) Завихритель 260А</t>
  </si>
  <si>
    <t>165 Т</t>
  </si>
  <si>
    <t>28.14.13.350.001.00.0796.000000000021</t>
  </si>
  <si>
    <t>Задвижка</t>
  </si>
  <si>
    <t>стальная, тип присоединения к трубопроводу - под приварку, давление - 10 Мпа, ГОСТ 9698-86</t>
  </si>
  <si>
    <t>10-Ду20мм,Ру16МПа ТУ3741-001-71634056-10 ЗАДВИЖКА КЛИНОВАЯ РТЗК20(СВ.ВСТЫК,Т425С)</t>
  </si>
  <si>
    <t>январь,февраль,март,апрель,июль,август,сентябрь,октябрь,ноябрь</t>
  </si>
  <si>
    <t>166 Т</t>
  </si>
  <si>
    <t>25.73.60.300.000.00.0796.000000000000</t>
  </si>
  <si>
    <t>Зажим</t>
  </si>
  <si>
    <t>на металлический профиль, клеммный</t>
  </si>
  <si>
    <t>Клеммный зажим ЗНИ-2, серый</t>
  </si>
  <si>
    <t>167 Т</t>
  </si>
  <si>
    <t>Клеммный зажим ЗНИ-4 синий</t>
  </si>
  <si>
    <t>168 Т</t>
  </si>
  <si>
    <t>Клеммный зажим ЗНИ-16, серый</t>
  </si>
  <si>
    <t>январь,февраль,март,апрель,май,июнь,июль</t>
  </si>
  <si>
    <t>169 Т</t>
  </si>
  <si>
    <t>Клеммный зажим ЗНИ-16, синий</t>
  </si>
  <si>
    <t>январь,февраль,март,апрель,май</t>
  </si>
  <si>
    <t>170 Т</t>
  </si>
  <si>
    <t>27.33.13.900.013.00.0796.000000000219</t>
  </si>
  <si>
    <t>ответвительный, с компенсатором температурных расширений, аппаратный, тип АА-212 (заглушка)</t>
  </si>
  <si>
    <t>Заглушка 12 модулей, белая, ИЭК</t>
  </si>
  <si>
    <t>171 Т</t>
  </si>
  <si>
    <t>Заглушка боковая для клеммного зажима ЗНИ-16, серый</t>
  </si>
  <si>
    <t>172 Т</t>
  </si>
  <si>
    <t>Заглушка боковая для клеммного зажима ЗНИ-16, синий</t>
  </si>
  <si>
    <t>173 Т</t>
  </si>
  <si>
    <t>Заглушка боковая для клеммного зажима ЗНИ-4, серый</t>
  </si>
  <si>
    <t>174 Т</t>
  </si>
  <si>
    <t>Заглушка боковая для клеммного зажима ЗНИ-4,синий</t>
  </si>
  <si>
    <t>175 Т</t>
  </si>
  <si>
    <t>176 Т</t>
  </si>
  <si>
    <t>25.93.14.800.004.00.0796.000000000000</t>
  </si>
  <si>
    <t>Заклепка</t>
  </si>
  <si>
    <t>из алюминия</t>
  </si>
  <si>
    <t>2,4х6 ЗАКЛЕПКА ВЫТЯЖНАЯ</t>
  </si>
  <si>
    <t>177 Т</t>
  </si>
  <si>
    <t>3,2х6 ЗАКЛЕПКА ВЫТЯЖНАЯ</t>
  </si>
  <si>
    <t>178 Т</t>
  </si>
  <si>
    <t>3,2х8 ЗАКЛЕПКА ВЫТЯЖНАЯ</t>
  </si>
  <si>
    <t>179 Т</t>
  </si>
  <si>
    <t>4х12.ЗАКЛЕПКА ВЫТЯЖНАЯ</t>
  </si>
  <si>
    <t>180 Т</t>
  </si>
  <si>
    <t>4х12 С ПРИЛЕГАЮЩИМ БУРТИКОМ ЗАКЛЕПКА ВЫТЯЖНАЯ</t>
  </si>
  <si>
    <t>181 Т</t>
  </si>
  <si>
    <t>4х8 ЗАКЛЕПКА ВЫТЯЖНАЯ</t>
  </si>
  <si>
    <t>182 Т</t>
  </si>
  <si>
    <t>4х8 С ПРИЛЕГАЮЩИМ БУРТИКОМ ЗАКЛЕПКА ВЫТЯЖНАЯ</t>
  </si>
  <si>
    <t>183 Т</t>
  </si>
  <si>
    <t>3х12 (С БУРТИКОМ) ЗАКЛЕПКА ВЫТЯЖНАЯ С ПРИЛЕГАЮЩИМ БУРТИКОМ</t>
  </si>
  <si>
    <t>184 Т</t>
  </si>
  <si>
    <t>3х8 (С БУРТИКОМ) ЗАКЛЕПКА ВЫТЯЖНАЯ С ПРИЛЕГАЮЩИМ БУРТИКОМ</t>
  </si>
  <si>
    <t>185 Т</t>
  </si>
  <si>
    <t>25.72.12.990.000.00.0796.000000000002</t>
  </si>
  <si>
    <t>Замок</t>
  </si>
  <si>
    <t>врезной</t>
  </si>
  <si>
    <t xml:space="preserve"> апрель,  сентябрь.</t>
  </si>
  <si>
    <t>186 Т</t>
  </si>
  <si>
    <t>ЗВ 4-3/60 "БУЛАТ" ЗАМОК ВРЕЗНОЙ ЦИЛИНДРОВЫЙ</t>
  </si>
  <si>
    <t>187 Т</t>
  </si>
  <si>
    <t>23.52.10.330.000.00.0166.000000000000</t>
  </si>
  <si>
    <t>Известь</t>
  </si>
  <si>
    <t>негашеная, 1 сорт, комовая, кальциевая, быстрогасящаяся, ГОСТ 9179-77</t>
  </si>
  <si>
    <t xml:space="preserve"> май,  сентябрь</t>
  </si>
  <si>
    <t>6,11,13,15,18</t>
  </si>
  <si>
    <t>187-1 Т</t>
  </si>
  <si>
    <t>Известь строительная</t>
  </si>
  <si>
    <t>март, апрель</t>
  </si>
  <si>
    <t>188 Т</t>
  </si>
  <si>
    <t>13.99.19.900.007.00.0736.000000000000</t>
  </si>
  <si>
    <t>Изолента</t>
  </si>
  <si>
    <t>хлопчатобумажная, односторонняя, ГОСТ 2162-97</t>
  </si>
  <si>
    <t>189 Т</t>
  </si>
  <si>
    <t>Изолента ХБ</t>
  </si>
  <si>
    <t>март,апрель,май,июнь,июль,август,сентябрь,октябрь,ноябрь</t>
  </si>
  <si>
    <t>190 Т</t>
  </si>
  <si>
    <t>26.51.45.200.029.00.0796.000000000000</t>
  </si>
  <si>
    <t>Индикатор напряжения</t>
  </si>
  <si>
    <t>для проверки наличия или отсутствия напряжения между неизолированными токоведущими частями, а также между ними и заземленными частями в электроустановках переменного и постоянного тока</t>
  </si>
  <si>
    <t>Пробник электрический 130 мм</t>
  </si>
  <si>
    <t>191 Т</t>
  </si>
  <si>
    <t>27.90.20.500.008.00.0796.000000000001</t>
  </si>
  <si>
    <t>Индикатор светосигнальный</t>
  </si>
  <si>
    <t>красный, напряжение 220 В</t>
  </si>
  <si>
    <t>Световой индикатор фаз</t>
  </si>
  <si>
    <t>192 Т</t>
  </si>
  <si>
    <t>26.51.12.590.020.00.0796.000000000000</t>
  </si>
  <si>
    <t>Инклинометр</t>
  </si>
  <si>
    <t>механический</t>
  </si>
  <si>
    <t>У7.01.52.020-1 КРЕНОМЕР</t>
  </si>
  <si>
    <t>январь,февраль,март, апрель,май,июнь</t>
  </si>
  <si>
    <t>193 Т</t>
  </si>
  <si>
    <t>25.73.30.650.003.00.0796.000000000002</t>
  </si>
  <si>
    <t>Инструмент</t>
  </si>
  <si>
    <t>для обжима коннекторов</t>
  </si>
  <si>
    <t>Скримпер универсальный 8р8с+6р4с+4р4с KS-315</t>
  </si>
  <si>
    <t>194 Т</t>
  </si>
  <si>
    <t>27.31.11.500.000.00.0006.000000000005</t>
  </si>
  <si>
    <t>Кабель</t>
  </si>
  <si>
    <t>КС-ОКБ - 4/144 - SM/MM50/MM62,5-FF/CF, одномодный</t>
  </si>
  <si>
    <t xml:space="preserve">Оптический одномодовый подвесной кабель </t>
  </si>
  <si>
    <t>006</t>
  </si>
  <si>
    <t>Метр</t>
  </si>
  <si>
    <t>195 Т</t>
  </si>
  <si>
    <t>27.31.11.500.000.00.0006.000000000002</t>
  </si>
  <si>
    <t>КС-ОКГ - 4/144 - SM/MM50/MM62,5-FF/CF, многомодный</t>
  </si>
  <si>
    <t>Оптический  кабель для прокладки в канализацию</t>
  </si>
  <si>
    <t>196 Т</t>
  </si>
  <si>
    <t>27.32.13.500.001.01.0006.000000000002</t>
  </si>
  <si>
    <t>коммутационный (патч-корд), UTP</t>
  </si>
  <si>
    <t>Для телефонных сетей</t>
  </si>
  <si>
    <t>197 Т</t>
  </si>
  <si>
    <t>Кабель UTP</t>
  </si>
  <si>
    <t>198 Т</t>
  </si>
  <si>
    <t>199 Т</t>
  </si>
  <si>
    <t>27.32.13.500.001.01.0796.000000000002</t>
  </si>
  <si>
    <t>коммутационный (патч-корд), UTP, катушка 1000 м</t>
  </si>
  <si>
    <t>Кабель UTP 5Е</t>
  </si>
  <si>
    <t>200 Т</t>
  </si>
  <si>
    <t>27.32.13.700.000.00.0006.000000000202</t>
  </si>
  <si>
    <t>марка ВВГ, 3*1,5 мм2</t>
  </si>
  <si>
    <t>201 Т</t>
  </si>
  <si>
    <t>27.32.13.700.000.00.0006.000000000203</t>
  </si>
  <si>
    <t>марка ВВГ, 3*2,5 мм2</t>
  </si>
  <si>
    <t>202 Т</t>
  </si>
  <si>
    <t>27.32.13.700.000.00.0006.000000000440</t>
  </si>
  <si>
    <t>марка КГ, 3*1,5+1*1,5 мм2</t>
  </si>
  <si>
    <t>КГхл3х1,5+1х1,5</t>
  </si>
  <si>
    <t>203 Т</t>
  </si>
  <si>
    <t>27.32.13.700.000.00.0006.000000000445</t>
  </si>
  <si>
    <t>марка КГ, 3*4+1*2,5 мм2</t>
  </si>
  <si>
    <t>КГхл3х4+1х2,5</t>
  </si>
  <si>
    <t>204 Т</t>
  </si>
  <si>
    <t>27.32.13.700.000.00.0006.000000000454</t>
  </si>
  <si>
    <t>марка КГ, 3*10+1*6 мм2</t>
  </si>
  <si>
    <t>КГхл3х10+1х6</t>
  </si>
  <si>
    <t>205 Т</t>
  </si>
  <si>
    <t>27.32.13.700.000.00.0006.000000000456</t>
  </si>
  <si>
    <t>марка КГ, 3*16+1*6 мм2</t>
  </si>
  <si>
    <t>КГхл3х16+1х6</t>
  </si>
  <si>
    <t>206 Т</t>
  </si>
  <si>
    <t>27.32.13.700.000.00.0006.000000000473</t>
  </si>
  <si>
    <t>марка КГ, 3*120+1*50 мм2</t>
  </si>
  <si>
    <t>207 Т</t>
  </si>
  <si>
    <t>27.32.13.700.000.00.0006.000000000558</t>
  </si>
  <si>
    <t>марка КГ-ХЛ, 3*2,5+1*1,5 мм2</t>
  </si>
  <si>
    <t>208 Т</t>
  </si>
  <si>
    <t>27.32.13.700.000.00.0006.000000000629</t>
  </si>
  <si>
    <t>марка КРВПМ, 2*2*0,5 мм2</t>
  </si>
  <si>
    <t>209 Т</t>
  </si>
  <si>
    <t>27.32.14.000.000.00.0006.000000000154</t>
  </si>
  <si>
    <t>марка ТППэп, 50*2*0,4 мм2</t>
  </si>
  <si>
    <t xml:space="preserve"> телефонный </t>
  </si>
  <si>
    <t>210 Т</t>
  </si>
  <si>
    <t>27.32.14.000.000.00.0006.000000000156</t>
  </si>
  <si>
    <t>марка ТППэп, 100*2*0,4 мм2</t>
  </si>
  <si>
    <t>211 Т</t>
  </si>
  <si>
    <t>27.32.14.000.000.00.0018.000000000084</t>
  </si>
  <si>
    <t>марка ТППэп, 10*2*0,4 мм2</t>
  </si>
  <si>
    <t>018</t>
  </si>
  <si>
    <t>Метр погонный</t>
  </si>
  <si>
    <t>212 Т</t>
  </si>
  <si>
    <t>27.32.14.000.000.00.0018.000000000108</t>
  </si>
  <si>
    <t>марка ТППэпЗ, 20*2*0,4 мм2</t>
  </si>
  <si>
    <t>213 Т</t>
  </si>
  <si>
    <t>10.51.53.000.000.00.0166.000000000000</t>
  </si>
  <si>
    <t>Казеин</t>
  </si>
  <si>
    <t>пищевой</t>
  </si>
  <si>
    <t>для изготовления биологических перчаток</t>
  </si>
  <si>
    <t>февраль,март,апрель,август,ноябрь</t>
  </si>
  <si>
    <t>214 Т</t>
  </si>
  <si>
    <t>26.51.33.900.007.00.0796.000000000000</t>
  </si>
  <si>
    <t>Калибр-кольцо</t>
  </si>
  <si>
    <t>предельный, резьбовой</t>
  </si>
  <si>
    <t>НК60</t>
  </si>
  <si>
    <t>215 Т</t>
  </si>
  <si>
    <t>26.51.33.900.008.00.0796.000000000000</t>
  </si>
  <si>
    <t>Калибр-пробка</t>
  </si>
  <si>
    <t>216 Т</t>
  </si>
  <si>
    <t>29.32.30.250.000.00.0796.000000000000</t>
  </si>
  <si>
    <t>Камера тормозная</t>
  </si>
  <si>
    <t>100-3519110-30 ТИП 20 КАМЕРА ТОРМОЗНАЯ</t>
  </si>
  <si>
    <t>февраль,март,апрель, май,июнь,июль</t>
  </si>
  <si>
    <t>217 Т</t>
  </si>
  <si>
    <t>27.90.32.000.013.00.0796.000000000000</t>
  </si>
  <si>
    <t>Канал направляющий</t>
  </si>
  <si>
    <t>к сварочному оборудованию</t>
  </si>
  <si>
    <t>Канал направляющий WIRE CONUIT 0,9-1,2 4,5м RED_KEMPPI 4188582</t>
  </si>
  <si>
    <t>15 дней</t>
  </si>
  <si>
    <t>6,11,14</t>
  </si>
  <si>
    <t>217-1 Т</t>
  </si>
  <si>
    <t>Канал направляющий WIRE CONUIT (1,2)1,4-1,6 4,5М YE_KEMPPI 4188592</t>
  </si>
  <si>
    <t>218 Т</t>
  </si>
  <si>
    <t>25.93.11.330.001.01.0006.000000000048</t>
  </si>
  <si>
    <t>Канат</t>
  </si>
  <si>
    <t>стальной, свивка одинарная, тип ЛК-О, диаметр 1,60 мм, ГОСТ 3062-80</t>
  </si>
  <si>
    <t>КАНАТ 1,6-Г-1-Л-Н-1960</t>
  </si>
  <si>
    <t>40 дней</t>
  </si>
  <si>
    <t>авансовый платеж- 30%</t>
  </si>
  <si>
    <t>3,5,6,13,14,15,18,19</t>
  </si>
  <si>
    <t>218-1 Т</t>
  </si>
  <si>
    <t>25.93.11.330.001.01.0006.000000000004</t>
  </si>
  <si>
    <t>стальной, свивка двойная, тип ЛК-О, диаметр 10,5 мм, ГОСТ 3077-80</t>
  </si>
  <si>
    <t>КАНАТ грузового назначения, марки В, оцинкованный по группе Ж, левой свивки, нераскручивающийся, нерихтованный,  маркировочной группы 1570 Н/мм2, 10.5-Г-В-Ж-Л-Н-1570 ГОСТ 3077-80</t>
  </si>
  <si>
    <t>авансовый платеж - 0%, 100% после поставки</t>
  </si>
  <si>
    <t>219 Т</t>
  </si>
  <si>
    <t>25.93.11.330.001.01.0006.000000000055</t>
  </si>
  <si>
    <t>стальной, свивка одинарная, тип ЛК-О, диаметр 3,40 мм, ГОСТ 3062-80</t>
  </si>
  <si>
    <t>КАНАТ 3.3-Г-1-Н-1770 ГОСТ3070-88</t>
  </si>
  <si>
    <t>220 Т</t>
  </si>
  <si>
    <t>25.93.11.330.001.01.0006.000000000087</t>
  </si>
  <si>
    <t>стальной, свивка двойная, тип ЛК-Р, диаметр 12,0 мм, ГОСТ 2688-80</t>
  </si>
  <si>
    <t>КАНАТ 12-Г-В-Ж-Н-1570 ГОСТ2688-80</t>
  </si>
  <si>
    <t>6,13,14,15,19</t>
  </si>
  <si>
    <t>220-1 Т</t>
  </si>
  <si>
    <t>КАНАТ грузового назначения, марки В, оцинкованный по группе Ж, правой свивки, нераскручивающийся, нерихтованный,  маркировочной группы 1570 Н/мм2,  12-Г-В-Ж-Н-1570 ГОСТ2688-80</t>
  </si>
  <si>
    <t>221 Т</t>
  </si>
  <si>
    <t>25.93.11.330.001.01.0006.000000000089</t>
  </si>
  <si>
    <t>стальной, свивка двойная, тип ЛК-Р, диаметр 14,0 мм, ГОСТ 2688-80</t>
  </si>
  <si>
    <t>КАНАТ 14-Г-1-Ж-Н-1570 ГОСТ2688-80</t>
  </si>
  <si>
    <t>6,13,14,15,18,19</t>
  </si>
  <si>
    <t>221-1 Т</t>
  </si>
  <si>
    <t>КАНАТ грузового назначения, марки 1, оцинкованный по группе Ж, правой свивки, нераскручивающийся, нерихтованный,  маркировочной группы 1570 Н/мм2,  14-Г-1-Ж-Н-1570 ГОСТ2688-80</t>
  </si>
  <si>
    <t>222 Т</t>
  </si>
  <si>
    <t>25.93.11.330.001.01.0006.000000000130</t>
  </si>
  <si>
    <t>стальной, двойной свивки, тип ЛК-З, диаметр 22 мм, ГОСТ 7669-80</t>
  </si>
  <si>
    <t>КАНАТ 22-Г-В-Ж-Н-Р-1570 ГОСТ7668-80</t>
  </si>
  <si>
    <t>222-1 Т</t>
  </si>
  <si>
    <t xml:space="preserve">КАНАТ грузового назначения, марки В, оцинкованный по группе Ж, правой свивки, нераскручивающийся, рихтованный,  маркировочной группы 1570 Н/мм2, 22-Г-В-Ж-Н-Р-1570 ГОСТ7668-80 </t>
  </si>
  <si>
    <t>223 Т</t>
  </si>
  <si>
    <t>25.93.11.500.004.00.0796.000000000000</t>
  </si>
  <si>
    <t>Карабин</t>
  </si>
  <si>
    <t>для стропы</t>
  </si>
  <si>
    <t>ЛП531-1 ОСТ3-839-72 КАРАБИН</t>
  </si>
  <si>
    <t>февраль, март, апрель, сентябрь, октябрь, ноябрь</t>
  </si>
  <si>
    <t>224 Т</t>
  </si>
  <si>
    <t>25.73.30.900.000.00.0796.000000000007</t>
  </si>
  <si>
    <t>Карандаш алмазный</t>
  </si>
  <si>
    <t>тип С, марка 1, для правки шлифовальных кругов, ГОСТ 607-80</t>
  </si>
  <si>
    <t>3908-0081</t>
  </si>
  <si>
    <t>поставка в течение 30 дней после  предоплаты</t>
  </si>
  <si>
    <t>225 Т</t>
  </si>
  <si>
    <t>3908-0082</t>
  </si>
  <si>
    <t>226 Т</t>
  </si>
  <si>
    <t>20.13.43.100.001.00.0166.000000000004</t>
  </si>
  <si>
    <t>Карбонат натрия</t>
  </si>
  <si>
    <t>технический, марка А, сорт 1, ГОСТ 5100-85</t>
  </si>
  <si>
    <t xml:space="preserve">сода кальцинированная </t>
  </si>
  <si>
    <t>227 Т</t>
  </si>
  <si>
    <t>20.14.72.000.001.00.0166.000000000000</t>
  </si>
  <si>
    <t>Карбюризатор</t>
  </si>
  <si>
    <t>древесноугольный, ГОСТ 2407-83</t>
  </si>
  <si>
    <t>Карбюризатор древесноугольный</t>
  </si>
  <si>
    <t>227-1 Т</t>
  </si>
  <si>
    <t>228 Т</t>
  </si>
  <si>
    <t>23.99.11.500.001.00.0166.000000000003</t>
  </si>
  <si>
    <t>Картон</t>
  </si>
  <si>
    <t>асбестовый, марка КАОН-1, общего назначения, толщина 5,0 мм, ГОСТ 2850-95</t>
  </si>
  <si>
    <t>Листовой</t>
  </si>
  <si>
    <t>229 Т</t>
  </si>
  <si>
    <t>20.11.11.700.000.01.5108.000000000001</t>
  </si>
  <si>
    <t>Кислород</t>
  </si>
  <si>
    <t>технический, сорт 1, ГОСТ 5583-78</t>
  </si>
  <si>
    <t>В баллонах</t>
  </si>
  <si>
    <t>230 Т</t>
  </si>
  <si>
    <t>20.14.31.300.000.00.0166.000000000000</t>
  </si>
  <si>
    <t>Кислота олеиновая</t>
  </si>
  <si>
    <t>промышленная (техническая), марка Б14, ГОСТ 7580-91</t>
  </si>
  <si>
    <t>231 Т</t>
  </si>
  <si>
    <t>20.13.24.330.000.00.0166.000000000006</t>
  </si>
  <si>
    <t>Кислота серная</t>
  </si>
  <si>
    <t>техническая, контактная, сорт 1, ГОСТ 2184-77</t>
  </si>
  <si>
    <t>техническая</t>
  </si>
  <si>
    <t>январь,июль</t>
  </si>
  <si>
    <t>поставка в течение 10 рабочих дней</t>
  </si>
  <si>
    <t>232 Т</t>
  </si>
  <si>
    <t>28.13.31.000.076.03.0796.000000000001</t>
  </si>
  <si>
    <t>Клапан</t>
  </si>
  <si>
    <t>электромагнитный, для грузового автомобиля</t>
  </si>
  <si>
    <t>КЭМ-10,24В КЛАПАН ЭЛЕКТРОМАГНИТНЫЙ</t>
  </si>
  <si>
    <t>233 Т</t>
  </si>
  <si>
    <t>КЭМ-10-01,24В КЛАПАН ЭЛЕКТРОМАГНИТНЫЙ</t>
  </si>
  <si>
    <t>январь,февраль,март,апрель,июль,август,октябрь,ноябрь</t>
  </si>
  <si>
    <t>234 Т</t>
  </si>
  <si>
    <t>КЭО 10/16/120/113 ТУ3742-001-24039780-01 КЛАПАН ЭЛЕКТРОМАГНИТНЫЙ С ЭМ 01/DC/024/1</t>
  </si>
  <si>
    <t>январь, февраль, март,апрель,июнь,июль,август,сентябрь,октябрь,ноябрь</t>
  </si>
  <si>
    <t>235 Т</t>
  </si>
  <si>
    <t>29.32.30.250.010.02.0796.000000000000</t>
  </si>
  <si>
    <t>обратный, для тормозной системы, для легкового автомобиля</t>
  </si>
  <si>
    <t>11.35.150.50-11 ПРОТИВОЗАМЕРЗАТЕЛЬ</t>
  </si>
  <si>
    <t>октябрь,ноябрь, декабрь</t>
  </si>
  <si>
    <t>236 Т</t>
  </si>
  <si>
    <t>28.14.13.350.003.00.0796.000000000173</t>
  </si>
  <si>
    <t>Клапан запорный</t>
  </si>
  <si>
    <t>стальной, проходной, давление условное от 6,3 - 16 Мпа, ГОСТ 3326-86</t>
  </si>
  <si>
    <t>КЗ21215-015У1Ду15 16МПа ТУ26-07-1611-92 КЛАПАН ЗАПОР.ИГОЛ.15с67бк, G1/2</t>
  </si>
  <si>
    <t>март,апрель,май,август,сентябрь,октябрь,ноябрь</t>
  </si>
  <si>
    <t>237 Т</t>
  </si>
  <si>
    <t>10-Ду15ммРу16МПаRc1/2ТУ37420017163405-10 КЛАПАН ИГОЛЬЧАТЫЙ РТКИ10</t>
  </si>
  <si>
    <t>январь,февраль,март,август,сентябрь,октябрь,ноябрь</t>
  </si>
  <si>
    <t>238 Т</t>
  </si>
  <si>
    <t>10-Ду20ммРу16МПа ТУ3742-002-71634056-10 КЛАПАН ОБРАТНЫЙ РТК010 (Т425С,СВ.ВСТЫК)</t>
  </si>
  <si>
    <t>239 Т</t>
  </si>
  <si>
    <t>28.14.11.900.004.00.0796.000000000075</t>
  </si>
  <si>
    <t>Клапан предохранительный</t>
  </si>
  <si>
    <t>стальной, тип соединения фланцевое, рычажный</t>
  </si>
  <si>
    <t>МКПВ-20/3С2Р2УХЛ4 ТУ2-053-1737-85 КЛАПАН ПРЕДОХРАНИТЕЛЬНЫЙ</t>
  </si>
  <si>
    <t>240 Т</t>
  </si>
  <si>
    <t>МКПВ-20/3Т2Р2УХЛ4 ТУ2-053-1737-85 КЛАПАН ПРЕДОХРАНИТЕЛЬНЫЙ</t>
  </si>
  <si>
    <t>январь,феврль,март,апрель,сентябрь,октябрь</t>
  </si>
  <si>
    <t>240-1 Т</t>
  </si>
  <si>
    <t>241 Т</t>
  </si>
  <si>
    <t>20.52.10.900.005.00.0778.000000000000</t>
  </si>
  <si>
    <t>Клей</t>
  </si>
  <si>
    <t>на основе этилцианакрилата, для склеивания в любых сочетаниях фарфор, керамику, дерево, кожу, резину,металл, пробку,картон, большинство пластиков</t>
  </si>
  <si>
    <t xml:space="preserve">Момент  </t>
  </si>
  <si>
    <t>Упаковка</t>
  </si>
  <si>
    <t>242 Т</t>
  </si>
  <si>
    <t>20.52.10.900.005.00.0778.000000000003</t>
  </si>
  <si>
    <t>для приклеивания холодным способом резин на основе каучуков общего назначения к различным материалам</t>
  </si>
  <si>
    <t>спец клей</t>
  </si>
  <si>
    <t>778</t>
  </si>
  <si>
    <t>243 Т</t>
  </si>
  <si>
    <t>20.52.10.900.005.00.0778.000000000004</t>
  </si>
  <si>
    <t>эпоксидный, универсальный</t>
  </si>
  <si>
    <t>244 Т</t>
  </si>
  <si>
    <t>Эпоксидный</t>
  </si>
  <si>
    <t>245 Т</t>
  </si>
  <si>
    <t>20.52.10.900.005.00.0778.000000000007</t>
  </si>
  <si>
    <t>фенолополивинилацетальный, марка БФ-2, ГОСТ 12172-74</t>
  </si>
  <si>
    <t>Клей БФ</t>
  </si>
  <si>
    <t>246 Т</t>
  </si>
  <si>
    <t>25.73.30.300.000.00.0796.000000000000</t>
  </si>
  <si>
    <t>Ключ</t>
  </si>
  <si>
    <t>технический, универсальный</t>
  </si>
  <si>
    <t>7811-0501 П 1 Н12Х1 ГОСТ2906-80 КЛЮЧ</t>
  </si>
  <si>
    <t>247 Т</t>
  </si>
  <si>
    <t>7811-0502 П 1 Н12Х1 ГОСТ2906-80 КЛЮЧ</t>
  </si>
  <si>
    <t>248 Т</t>
  </si>
  <si>
    <t>7811-0504 П 1 Н12Х1 ГОСТ2906-80 КЛЮЧ</t>
  </si>
  <si>
    <t>249 Т</t>
  </si>
  <si>
    <t>7811-0516 П 1 Н12Х1 ГОСТ2906-80 КЛЮЧ</t>
  </si>
  <si>
    <t>250 Т</t>
  </si>
  <si>
    <t>7811-0518 П 1 Н12Х1 ГОСТ2906-80 КЛЮЧ</t>
  </si>
  <si>
    <t>251 Т</t>
  </si>
  <si>
    <t>25.73.30.300.000.03.0796.000000000040</t>
  </si>
  <si>
    <t>гаечный, накидной, двусторонний, размер зева 8*10 мм</t>
  </si>
  <si>
    <t>7811-0283 П 1 Н12Х1 ГОСТ2906-80 КЛЮЧ 8х10</t>
  </si>
  <si>
    <t>252 Т</t>
  </si>
  <si>
    <t>25.73.30.300.000.03.0796.000000000047</t>
  </si>
  <si>
    <t>гаечный, накидной, двусторонний, размер зева 12*13 мм</t>
  </si>
  <si>
    <t>7811-0285 П 1 Н12Х1 ГОСТ2906-80 КЛЮЧ 12х13</t>
  </si>
  <si>
    <t>253 Т</t>
  </si>
  <si>
    <t>25.73.30.300.000.03.0796.000000000049</t>
  </si>
  <si>
    <t>гаечный, накидной, двусторонний, размер зева 13*14 мм</t>
  </si>
  <si>
    <t>7811-0287 П 1 Н12Х1 ГОСТ2906-80 КЛЮЧ 13х14</t>
  </si>
  <si>
    <t>254 Т</t>
  </si>
  <si>
    <t>25.73.30.300.000.03.0796.000000000052</t>
  </si>
  <si>
    <t>гаечный, накидной, двусторонний, размер зева 14*17 мм</t>
  </si>
  <si>
    <t>7811-0288 П 1 Н12Х1 ГОСТ2906-80 КЛЮЧ 14х17</t>
  </si>
  <si>
    <t>255 Т</t>
  </si>
  <si>
    <t>25.73.30.300.000.03.0796.000000000059</t>
  </si>
  <si>
    <t>гаечный, накидной, двусторонний, размер зева 19*22 мм</t>
  </si>
  <si>
    <t>7811-0290 П 1 Н12Х1 ГОСТ2906-80 КЛЮЧ 19х22</t>
  </si>
  <si>
    <t>256 Т</t>
  </si>
  <si>
    <t>25.73.30.300.000.03.0796.000000000072</t>
  </si>
  <si>
    <t>гаечный, накидной, двусторонний, размер зева 32*36 мм</t>
  </si>
  <si>
    <t>7811-0043 D2 Хим.Окс.прм ГОСТ2839-87 КЛЮЧ 32х36</t>
  </si>
  <si>
    <t>257 Т</t>
  </si>
  <si>
    <t>25.73.30.300.000.03.0796.000000000075</t>
  </si>
  <si>
    <t>гаечный, накидной, двусторонний, размер зева 41*46 мм</t>
  </si>
  <si>
    <t>7811-0045 D2 Хим.Окс.прм ГОСТ2839-87 КЛЮЧ 41х46</t>
  </si>
  <si>
    <t>258 Т</t>
  </si>
  <si>
    <t>25.73.30.300.000.03.0796.000000000077</t>
  </si>
  <si>
    <t>гаечный, накидной, двусторонний, размер зева 50*55 мм</t>
  </si>
  <si>
    <t>7811-0047 П 1 Х1 ГОСТ2839-80 КЛЮЧ</t>
  </si>
  <si>
    <t>259 Т</t>
  </si>
  <si>
    <t>7811-0047 D2 Хим.Окс.прм ГОСТ2839-87 КЛЮЧ 50х55</t>
  </si>
  <si>
    <t>260 Т</t>
  </si>
  <si>
    <t>25.73.30.300.000.03.0796.000000000085</t>
  </si>
  <si>
    <t>гаечный, накидной, ударный, размер зева 36 мм</t>
  </si>
  <si>
    <t>7811-0144 D2 Ц15хр ГОСТ2841-80 КЛЮЧ 36</t>
  </si>
  <si>
    <t>261 Т</t>
  </si>
  <si>
    <t>25.73.30.300.000.03.0796.000000000091</t>
  </si>
  <si>
    <t>гаечный, накидной, ударный, размер зева 65 мм</t>
  </si>
  <si>
    <t>7811-0150 D2 Ц15хр ГОСТ2841-80 КЛЮЧ 65</t>
  </si>
  <si>
    <t>262 Т</t>
  </si>
  <si>
    <t>25.73.30.300.000.03.0796.000000000144</t>
  </si>
  <si>
    <t>гаечный, рожковый, двусторонний, размер зева 8*10 мм, ГОСТ 2839-80</t>
  </si>
  <si>
    <t>7811-0003 П С1 Ц15хр ГОСТ2839-80 КЛЮЧ 8х10</t>
  </si>
  <si>
    <t>263 Т</t>
  </si>
  <si>
    <t>25.73.30.300.000.03.0796.000000000152</t>
  </si>
  <si>
    <t>гаечный, рожковый, двусторонний, размер зева 12*13 мм, ГОСТ 2839-80</t>
  </si>
  <si>
    <t>7811-0007 П С1 Ц15хр ГОСТ2839-80 КЛЮЧ 12х13</t>
  </si>
  <si>
    <t>264 Т</t>
  </si>
  <si>
    <t>25.73.30.300.000.03.0796.000000000153</t>
  </si>
  <si>
    <t>гаечный, рожковый, двусторонний, размер зева 12*14 мм, ГОСТ 2839-80</t>
  </si>
  <si>
    <t>7811-0021 П С1 Ц15хр ГОСТ2839-80 КЛЮЧ 12х14</t>
  </si>
  <si>
    <t>265 Т</t>
  </si>
  <si>
    <t>25.73.30.300.000.03.0796.000000000154</t>
  </si>
  <si>
    <t>гаечный, рожковый, двусторонний, размер зева 13*14 мм, ГОСТ 2839-80</t>
  </si>
  <si>
    <t>7811-0027 П С1 Ц15хр ГОСТ2839-80 КЛЮЧ 13х14</t>
  </si>
  <si>
    <t>266 Т</t>
  </si>
  <si>
    <t>25.73.30.300.000.03.0796.000000000161</t>
  </si>
  <si>
    <t>гаечный, рожковый, двусторонний, размер зева 17*19 мм, ГОСТ 2839-80</t>
  </si>
  <si>
    <t>7811-0023 П С1 Ц15хр ГОСТ2839-80 КЛЮЧ 17х19</t>
  </si>
  <si>
    <t>267 Т</t>
  </si>
  <si>
    <t>25.73.30.300.000.03.0796.000000000169</t>
  </si>
  <si>
    <t>гаечный, рожковый, двусторонний, размер зева 22*24 мм, ГОСТ 2839-80</t>
  </si>
  <si>
    <t>7811-0025 П С1 Ц15хр ГОСТ2839-80 КЛЮЧ 22х24</t>
  </si>
  <si>
    <t>268 Т</t>
  </si>
  <si>
    <t>25.73.30.300.000.03.0796.000000000171</t>
  </si>
  <si>
    <t>гаечный, рожковый, двусторонний, размер зева 24*27 мм, ГОСТ 2839-80</t>
  </si>
  <si>
    <t>7811-0026 D2 Хим.Окс.прм ГОСТ2839-80 КЛЮЧ 24х27</t>
  </si>
  <si>
    <t>269 Т</t>
  </si>
  <si>
    <t>25.73.30.300.000.03.0796.000000000173</t>
  </si>
  <si>
    <t>гаечный, рожковый, двусторонний, размер зева 27*30 мм, ГОСТ 2839-80</t>
  </si>
  <si>
    <t>7811-0041 П С1 Ц15хр ГОСТ2839-80 КЛЮЧ 27х30</t>
  </si>
  <si>
    <t>270 Т</t>
  </si>
  <si>
    <t>25.73.30.300.000.03.0796.000000000179</t>
  </si>
  <si>
    <t>гаечный, рожковый, двусторонний, размер зева 32*36 мм, ГОСТ 2839-80</t>
  </si>
  <si>
    <t>7811-0043 П С1 Ц15хр ГОСТ2839-80 КЛЮЧ 32х36</t>
  </si>
  <si>
    <t>271 Т</t>
  </si>
  <si>
    <t>25.73.30.300.000.03.0796.000000000182</t>
  </si>
  <si>
    <t>гаечный, рожковый, двусторонний, размер зева 41*46 мм, ГОСТ 2839-80</t>
  </si>
  <si>
    <t>7811-0045 П С1 Ц15хр ГОСТ2839-80 КЛЮЧ 41х46</t>
  </si>
  <si>
    <t>272 Т</t>
  </si>
  <si>
    <t>28.24.12.900.001.00.0796.000000000000</t>
  </si>
  <si>
    <t>Ключ буровой</t>
  </si>
  <si>
    <t>автоматический</t>
  </si>
  <si>
    <t>КМУ-ГП-50М КЛЮЧ</t>
  </si>
  <si>
    <t>273 Т</t>
  </si>
  <si>
    <t>29.32.30.990.111.00.0796.000000000001</t>
  </si>
  <si>
    <t>Кнопка</t>
  </si>
  <si>
    <t>для габаритных огней автомобиля</t>
  </si>
  <si>
    <t>К-1-1П АГО.360.405 КНОПКА</t>
  </si>
  <si>
    <t>274 Т</t>
  </si>
  <si>
    <t>КМ-1-I КНОПКА МАЛОГАБАРИТНАЯ</t>
  </si>
  <si>
    <t>275 Т</t>
  </si>
  <si>
    <t>22.19.72.000.001.00.0796.000000000000</t>
  </si>
  <si>
    <t>Коврик диэлектрический</t>
  </si>
  <si>
    <t>резиновый, первой группы, длина 500-1000мм, ширина 500-1200мм, ГОСТ 4997-75</t>
  </si>
  <si>
    <t>Резиновый</t>
  </si>
  <si>
    <t>276 Т</t>
  </si>
  <si>
    <t>29.32.30.250.033.00.0796.000000000004</t>
  </si>
  <si>
    <t>Колодка</t>
  </si>
  <si>
    <t>тормозная, для грузового автомобиля, задняя</t>
  </si>
  <si>
    <t>Колодка тормозная</t>
  </si>
  <si>
    <t>поставка в течение 30 рабочих дней</t>
  </si>
  <si>
    <t>6,18,19</t>
  </si>
  <si>
    <t>276-1 Т</t>
  </si>
  <si>
    <t>Колодка тормозная А50М</t>
  </si>
  <si>
    <t>277 Т</t>
  </si>
  <si>
    <t>23.43.10.500.000.00.0796.000000000000</t>
  </si>
  <si>
    <t>Колодка клеменная</t>
  </si>
  <si>
    <t>керамическая, термостойкая</t>
  </si>
  <si>
    <t>4573739003 02-6,3-02 ОСТ37.003.032-88 КОЛОДКА ГНЕЗДОВАЯ</t>
  </si>
  <si>
    <t>январь,февраль,март, октябрь,ноябрь, декабрь</t>
  </si>
  <si>
    <t>278 Т</t>
  </si>
  <si>
    <t>4573739007 02-6,3-04 ОСТ37.003.032-88 КОЛОДКА ГНЕЗДОВАЯ</t>
  </si>
  <si>
    <t>февраль, март, октябрь, ноябрь</t>
  </si>
  <si>
    <t>279 Т</t>
  </si>
  <si>
    <t>4573739014 05-6,3-08 ОСТ37.003.032-88 КОЛОДКА ГНЕЗДОВАЯ</t>
  </si>
  <si>
    <t>280 Т</t>
  </si>
  <si>
    <t>4573739006 02-6,3-04 ОСТ37.003.032-88 КОЛОДКА ШТЫРЬЕВАЯ</t>
  </si>
  <si>
    <t>281 Т</t>
  </si>
  <si>
    <t>3СМ8-1 ОСТ107.680.225.004-86 СТОЙКА</t>
  </si>
  <si>
    <t>282 Т</t>
  </si>
  <si>
    <t>27.90.31.500.001.00.0796.000000000000</t>
  </si>
  <si>
    <t>Колпачок защитный</t>
  </si>
  <si>
    <t>для плазменной горелки (плазмотрона)</t>
  </si>
  <si>
    <t>Т-10878 (Ref.№220194) Колпак/ Sheid, 30А</t>
  </si>
  <si>
    <t>283 Т</t>
  </si>
  <si>
    <t>27.90.31.500.002.00.0796.000000000000</t>
  </si>
  <si>
    <t>Колпачок крепежный</t>
  </si>
  <si>
    <t>Т-9965 (Ref.№220356) Крышка колпачка/ Sheid Сар, 200А</t>
  </si>
  <si>
    <t>283-1 Т</t>
  </si>
  <si>
    <t xml:space="preserve"> Северо-Казахстанская область, г.Петропавловск, пр. Я.Гашека 1</t>
  </si>
  <si>
    <t>20 рабочих дней</t>
  </si>
  <si>
    <t>авансовый платеж 50%</t>
  </si>
  <si>
    <t>284 Т</t>
  </si>
  <si>
    <t>Т-9970 (Ref.№220440) Крышка колпачка/ Sheid Сар, 260А</t>
  </si>
  <si>
    <t>284-1 Т</t>
  </si>
  <si>
    <t>285 Т</t>
  </si>
  <si>
    <t>26.30.21.200.001.00.0796.000000000008</t>
  </si>
  <si>
    <t>Коммутационная панель (кросс-панель, патч-панель)</t>
  </si>
  <si>
    <t>одной или нескольких  3,5,5e,6,6А,7, разъемы BNC, RCA, XLR</t>
  </si>
  <si>
    <t>17.3723 ТУ37.003.1358-88 ПАНЕЛЬ СОЕДИНИТЕЛЬНАЯ</t>
  </si>
  <si>
    <t>286 Т</t>
  </si>
  <si>
    <t>30.20.40.300.005.00.0839.000000000002</t>
  </si>
  <si>
    <t>Комплект деталей</t>
  </si>
  <si>
    <t>для сборки межкупейной перегородки, сборный комплект деталей: верхние обтекатели, пластины, соединительные уголки, стекловолокно, шайбы, болты, гайки, сварной элемент крепления</t>
  </si>
  <si>
    <t>комплект крепления</t>
  </si>
  <si>
    <t>январь, февраль, март, апрель, июнь, июль, август, сентябрь, октябрь, ноябрь</t>
  </si>
  <si>
    <t>предоплата 60 %</t>
  </si>
  <si>
    <t>287 Т</t>
  </si>
  <si>
    <t>АО "ПЗТМ"</t>
  </si>
  <si>
    <t>26.51.66.400.011.00.0839.000000000000</t>
  </si>
  <si>
    <t>Комплект образца меры твердости</t>
  </si>
  <si>
    <t>для измерения твердости металлов, состоит из типов МТБ, МТР, МТВ, ГОСТ 9031-75</t>
  </si>
  <si>
    <t>Приобретение мер твердости МТБ</t>
  </si>
  <si>
    <t>100</t>
  </si>
  <si>
    <t>апрель, май, июнь, июль</t>
  </si>
  <si>
    <t>в течение 30 календарных дней</t>
  </si>
  <si>
    <t>288 Т</t>
  </si>
  <si>
    <t>февраль, март, апрель</t>
  </si>
  <si>
    <t>поставка в срок не более 15 дней</t>
  </si>
  <si>
    <t>289 Т</t>
  </si>
  <si>
    <t>29.32.30.250.009.00.0796.000000000000</t>
  </si>
  <si>
    <t>Компрессор</t>
  </si>
  <si>
    <t>для тормозной системы, для грузового автомобиля</t>
  </si>
  <si>
    <t>130-350-90096 КОМПРЕССОР</t>
  </si>
  <si>
    <t>октябрь, ноябрь</t>
  </si>
  <si>
    <t>290 Т</t>
  </si>
  <si>
    <t>17.21.15.350.000.00.0796.000000000007</t>
  </si>
  <si>
    <t>Конверт</t>
  </si>
  <si>
    <t>бумажный, формат А5</t>
  </si>
  <si>
    <t>А5</t>
  </si>
  <si>
    <t>291 Т</t>
  </si>
  <si>
    <t>17.21.15.350.000.00.0796.000000000008</t>
  </si>
  <si>
    <t>бумажный, формат А4</t>
  </si>
  <si>
    <t>А4</t>
  </si>
  <si>
    <t>292 Т</t>
  </si>
  <si>
    <t>17.21.15.350.001.00.0796.000000000007</t>
  </si>
  <si>
    <t>Конверты</t>
  </si>
  <si>
    <t>формат Евро Е65 (110 х 220 мм)</t>
  </si>
  <si>
    <t>"Евро"</t>
  </si>
  <si>
    <t>293 Т</t>
  </si>
  <si>
    <t>27.90.52.790.001.00.0796.000000000115</t>
  </si>
  <si>
    <t>Конденсатор</t>
  </si>
  <si>
    <t>К50-68-50В- 1000 мкФ, электрический, номинальная емкость 1000 мкФ</t>
  </si>
  <si>
    <t>ECAP 1000mF/25V,1021,105C КОНДЕНСАТОР</t>
  </si>
  <si>
    <t>февраль, март, апрель, май, октябрь, ноябрь</t>
  </si>
  <si>
    <t>294 Т</t>
  </si>
  <si>
    <t>26.30.60.000.003.00.0796.000000000001</t>
  </si>
  <si>
    <t>Коннектор</t>
  </si>
  <si>
    <t>разъем питания штырьковой</t>
  </si>
  <si>
    <t>4573738002 02-6,3-12 ОСТ37.003.032-88 ШТЫРЬ</t>
  </si>
  <si>
    <t>январь,февраль,март,июнь,июль,август,сентябрь,октябрь,ноябрь</t>
  </si>
  <si>
    <t>295 Т</t>
  </si>
  <si>
    <t>4573738003 03-6,3-12 ОСТ37.003.032-88 ШТЫРЬ</t>
  </si>
  <si>
    <t>октябрь,ноябрь,декабрь</t>
  </si>
  <si>
    <t>296 Т</t>
  </si>
  <si>
    <t>4573738004 03-6,3-12 ОСТ37.003.032-88 ШТЫРЬ</t>
  </si>
  <si>
    <t>январь,февраль,март</t>
  </si>
  <si>
    <t>297 Т</t>
  </si>
  <si>
    <t>28.29.86.000.009.00.0796.000000000000</t>
  </si>
  <si>
    <t>для портальной машины плазменной резки</t>
  </si>
  <si>
    <t>Коннектор ABI-СF 50-70 мм²</t>
  </si>
  <si>
    <t>298 Т</t>
  </si>
  <si>
    <t>25.94.11.850.000.00.0796.000000000001</t>
  </si>
  <si>
    <t>Контргайка</t>
  </si>
  <si>
    <t>стальная, условный проход от 8-100 мм, ГОСТ 8961-75</t>
  </si>
  <si>
    <t xml:space="preserve"> чугунная ф32 (ГОСТ 8961-75)</t>
  </si>
  <si>
    <t>299 Т</t>
  </si>
  <si>
    <t xml:space="preserve"> чугунная ф25 (ГОСТ 8961-75)</t>
  </si>
  <si>
    <t>300 Т</t>
  </si>
  <si>
    <t xml:space="preserve"> чугунная ф20 (ГОСТ 8961-75)</t>
  </si>
  <si>
    <t>301 Т</t>
  </si>
  <si>
    <t xml:space="preserve"> чугунная ф15 (ГОСТ 8961-75)</t>
  </si>
  <si>
    <t>302 Т</t>
  </si>
  <si>
    <t>22.22.13.000.013.00.0796.000000000000</t>
  </si>
  <si>
    <t>Коробка</t>
  </si>
  <si>
    <t>распределительная, электрическая</t>
  </si>
  <si>
    <t>303 Т</t>
  </si>
  <si>
    <t>27.33.13.900.003.00.0796.000000000013</t>
  </si>
  <si>
    <t>взрывозащищенная, КПА-20 - проходная, алюминиевая</t>
  </si>
  <si>
    <t>КР-В-100d С ВИНТ.КОЛОД, 3 ВВОДА И 1 ЗАГЛ КОРОБКА</t>
  </si>
  <si>
    <t>304 Т</t>
  </si>
  <si>
    <t>КР-В-100d С ВИНТОВОЙ КОЛОДКОЙ, 3 ВВОДА КОРОБКА</t>
  </si>
  <si>
    <t>305 Т</t>
  </si>
  <si>
    <t>КР-В-100d С ВИНТОВОЙ КОЛОДКОЙ, 4 ВВОДА КОРОБКА</t>
  </si>
  <si>
    <t>306 Т</t>
  </si>
  <si>
    <t>КР-В-100d С КОЛОДКОЙ WAGO, 4 ВВОДА КОРОБКА</t>
  </si>
  <si>
    <t>307 Т</t>
  </si>
  <si>
    <t>КР-В-100d,КОЛ.WAGO,2 ВВОДА, 2 ЗАГЛУШКИ КОРОБКА</t>
  </si>
  <si>
    <t>308 Т</t>
  </si>
  <si>
    <t>КР-В-100d,КОЛ.WAGO,2 ВВОДА, 2 ПРОБКИ КОРОБКА</t>
  </si>
  <si>
    <t>309 Т</t>
  </si>
  <si>
    <t>27.90.12.500.002.00.0796.000000000000</t>
  </si>
  <si>
    <t>КЭМ 1, диаметр вводимых кабелей 12 мм, количество модулей 3</t>
  </si>
  <si>
    <t>Коробка КМ</t>
  </si>
  <si>
    <t>310 Т</t>
  </si>
  <si>
    <t>29.32.30.330.000.00.0796.000000000000</t>
  </si>
  <si>
    <t>Коробка передач</t>
  </si>
  <si>
    <t>механическая, для легкового автомобиля, четырехступенчатая, двухвальная</t>
  </si>
  <si>
    <t xml:space="preserve"> КОРОБКА ПЕРЕМЕНЫ ПЕРЕДАЧ</t>
  </si>
  <si>
    <t>июль,август,сентябрь,октябрь</t>
  </si>
  <si>
    <t>311 Т</t>
  </si>
  <si>
    <t>25.73.40.900.037.00.0796.000000000025</t>
  </si>
  <si>
    <t>Коронка</t>
  </si>
  <si>
    <t>биметаллическая, диаметр 68 мм</t>
  </si>
  <si>
    <t>коронка в сборе</t>
  </si>
  <si>
    <t>312 Т</t>
  </si>
  <si>
    <t>14.12.11.210.001.06.0839.000000000000</t>
  </si>
  <si>
    <t>Костюм (комплект)</t>
  </si>
  <si>
    <t>для защиты от производственных загрязнений, мужской, из хлопчатобумажной ткани, состоит из куртки и брюк, летний, ГОСТ 27575-87</t>
  </si>
  <si>
    <t xml:space="preserve">Костюм (комплект) хлопчатобумажный </t>
  </si>
  <si>
    <t>7,11,18,19</t>
  </si>
  <si>
    <t>312-1 Т</t>
  </si>
  <si>
    <t>март, апрель, май, июнь, сентябрь, октябрь, ноябрь</t>
  </si>
  <si>
    <t>313 Т</t>
  </si>
  <si>
    <t>14.12.11.210.001.08.0839.000000000003</t>
  </si>
  <si>
    <t>для защиты от кислот, мужской, из хлопчатобумажной ткани с химическими волокнами, состоит из куртки типа А, брюк типа А, головного убора, ГОСТ 27652-88</t>
  </si>
  <si>
    <t>Костюм с кислотной пропиткой 
ГОСТ 27652-88
(Тип А)</t>
  </si>
  <si>
    <t>7,11,19</t>
  </si>
  <si>
    <t>313-1 Т</t>
  </si>
  <si>
    <t>март,апрель, май, июнь, сентябрь,октябрь, ноябрь</t>
  </si>
  <si>
    <t>314 Т</t>
  </si>
  <si>
    <t>14.12.11.290.001.18.0839.000000000000</t>
  </si>
  <si>
    <t>для защиты от искр и брызг расплавленного металла, мужской, из брезентовый ткани, состоит из куртки и полукомбинезона</t>
  </si>
  <si>
    <t xml:space="preserve">Костюм брезентовый </t>
  </si>
  <si>
    <t>315 Т</t>
  </si>
  <si>
    <t>25.93.11.500.003.00.0796.000000000016</t>
  </si>
  <si>
    <t>Коуш</t>
  </si>
  <si>
    <t>для стального троса, диаметр 40 мм</t>
  </si>
  <si>
    <t>40 ГОСТ2224-93 КОУШ</t>
  </si>
  <si>
    <t>январь,февраль,март,апрель,май,июнь,июль,август,сентябрь,ноябрь</t>
  </si>
  <si>
    <t>316 Т</t>
  </si>
  <si>
    <t>25.93.11.500.003.00.0796.000000000018</t>
  </si>
  <si>
    <t>для стального троса, диаметр 48 мм</t>
  </si>
  <si>
    <t>45 ГОСТ2224-93 КОУШ</t>
  </si>
  <si>
    <t>317 Т</t>
  </si>
  <si>
    <t>22.21.29.700.042.00.0796.000000000004</t>
  </si>
  <si>
    <t>Кран</t>
  </si>
  <si>
    <t>шаровый, из поливинилхлорида, с муфтовыми окончаниями, диаметр 50 мм</t>
  </si>
  <si>
    <t>Ду50-2"Ру16 15кч8ПТУ3732-001-00218137-94 КЛАПАН ЗАПОРНЫЙ МУФТОВЫЙ</t>
  </si>
  <si>
    <t>318 Т</t>
  </si>
  <si>
    <t>Кран 11б6бк Ду50 Ру10</t>
  </si>
  <si>
    <t>январь,февраль,март,апрель,октябрь</t>
  </si>
  <si>
    <t>319 Т</t>
  </si>
  <si>
    <t>22.21.29.700.042.01.0796.000000000002</t>
  </si>
  <si>
    <t>шаровой, из полипропилена, с муфтовыми окончаниями под клеевое соединение</t>
  </si>
  <si>
    <t>320 Т</t>
  </si>
  <si>
    <t>28.13.31.000.011.01.0796.000000000000</t>
  </si>
  <si>
    <t>трехходовой, для насоса бурового</t>
  </si>
  <si>
    <t>дивертор трехходовой</t>
  </si>
  <si>
    <t>321 Т</t>
  </si>
  <si>
    <t>28.14.12.350.000.00.0796.000000000017</t>
  </si>
  <si>
    <t>для раковин и моек, водоразборный, из цветных металлов</t>
  </si>
  <si>
    <t>кран водоразборный настенный</t>
  </si>
  <si>
    <t>322 Т</t>
  </si>
  <si>
    <t>28.14.13.100.003.00.0796.000000000011</t>
  </si>
  <si>
    <t>шаровой, латунный</t>
  </si>
  <si>
    <t>DN15,PN1,6,G1/2 КРАН ШАРОВОЙ ЛАТУННЫЙ</t>
  </si>
  <si>
    <t>20 дней</t>
  </si>
  <si>
    <t>323 Т</t>
  </si>
  <si>
    <t>Кран шаровой 11б27п1 Ду20 Ру16(баз)</t>
  </si>
  <si>
    <t>324 Т</t>
  </si>
  <si>
    <t>Кран шаровой 11б27п1 Ду25 Ру16(баз)</t>
  </si>
  <si>
    <t xml:space="preserve">авансовый платеж - 50%  </t>
  </si>
  <si>
    <t>324-1 Т</t>
  </si>
  <si>
    <t>кран шаровый VT.Valgas 1/2 BB бабочка VT.277.N.04</t>
  </si>
  <si>
    <t>февраль, март</t>
  </si>
  <si>
    <t>325 Т</t>
  </si>
  <si>
    <t>Кран шаровой 11б27п1 Ду40 Ру16(баз)</t>
  </si>
  <si>
    <t>326 Т</t>
  </si>
  <si>
    <t>327 Т</t>
  </si>
  <si>
    <t>28.14.13.900.000.02.0796.000000000001</t>
  </si>
  <si>
    <t>латунный, регулирующий тип КРТП-20 натяжной муфтовый, трехходовой, давление условное 1,6 Мпа, диаметр 15 мм</t>
  </si>
  <si>
    <t>328 Т</t>
  </si>
  <si>
    <t>DN32,PN1,6МПа,G1 1/4 КРАН ШАРОВОЙ ЛАТУННЫЙ</t>
  </si>
  <si>
    <t>329 Т</t>
  </si>
  <si>
    <t>DN50, PN1,6, G2 КРАН ШАРОВЫЙ ЛАТУННЫЙ</t>
  </si>
  <si>
    <t>330 Т</t>
  </si>
  <si>
    <t>КШ15.16.1110(СТАЛЬ20)DN15,РУ1,6МПа КРАН ШАРОВЫЙ МУФТОВЫЙ</t>
  </si>
  <si>
    <t>331 Т</t>
  </si>
  <si>
    <t>28.14.13.900.000.02.0796.000000000010</t>
  </si>
  <si>
    <t>стальной, давление условное 70 МПа, пробковый, проход условный 50 мм</t>
  </si>
  <si>
    <t>СИН114.000 Ду50,Ру=70МПа КРАН ШАРОВЫЙ</t>
  </si>
  <si>
    <t>332 Т</t>
  </si>
  <si>
    <t>28.14.13.900.000.02.0796.000000000011</t>
  </si>
  <si>
    <t>стальной, давление условное 70 Мпа, запорый, проход условный 25 мм</t>
  </si>
  <si>
    <t>СИН108.000 Ду25,Ру=70МПа КРАН ШАРОВЫЙ</t>
  </si>
  <si>
    <t>333 Т</t>
  </si>
  <si>
    <t>28.92.61.500.027.00.0796.000000000004</t>
  </si>
  <si>
    <t>пневматический, фиксированный</t>
  </si>
  <si>
    <t>205-3515010А КРАН СПУСКНОЙ В СБОРЕ</t>
  </si>
  <si>
    <t>334 Т</t>
  </si>
  <si>
    <t>29.32.30.250.011.00.0796.000000000001</t>
  </si>
  <si>
    <t>тормозной, для грузового автомобиля</t>
  </si>
  <si>
    <t>100-3514008 КРАН ТОРМОЗНОЙ ДВУХСЕКЦИОННЫЙ С РЫЧАГОМ</t>
  </si>
  <si>
    <t>335 Т</t>
  </si>
  <si>
    <t>130-Б-3514010-Б КРАН ТОРМОЗНОЙ ОДИНАРНЫЙ В СБОРЕ</t>
  </si>
  <si>
    <t>январь,февраль,март,апрель,май,июнь</t>
  </si>
  <si>
    <t>336 Т</t>
  </si>
  <si>
    <t>29.32.30.400.005.00.0796.000000000000</t>
  </si>
  <si>
    <t>управления давлением, для грузового автомобиля</t>
  </si>
  <si>
    <t>КР-308 КРАН РЕДУКЦИОННЫЙ</t>
  </si>
  <si>
    <t>337 Т</t>
  </si>
  <si>
    <t>29.32.30.990.015.00.0796.000000000001</t>
  </si>
  <si>
    <t>сливной, для системы охлаждения, для грузового автомобиля</t>
  </si>
  <si>
    <t>100-3513110 КРАН СЛИВА КОНДЕНСАТА</t>
  </si>
  <si>
    <t>338 Т</t>
  </si>
  <si>
    <t>28.14.13.730.000.00.0796.000000000002</t>
  </si>
  <si>
    <t>Кран конусный</t>
  </si>
  <si>
    <t>латунный, трехходовой сальниковый фланцевый для воды, нефти и масла, проход условный 50 мм, давление условное 0,6 Мпа</t>
  </si>
  <si>
    <t>ДУ50 ТУ26-07-1452-88 КРАН МУФТОВЫЙ ЛАТУННЫЙ</t>
  </si>
  <si>
    <t>339 Т</t>
  </si>
  <si>
    <t>22.21.29.700.017.00.0796.000000000002</t>
  </si>
  <si>
    <t>Кран Маевского</t>
  </si>
  <si>
    <t>температура 130°С, давление условное 0,6 МПа, диаметр 15 мм</t>
  </si>
  <si>
    <t>Кран маевского RR431 3/4"</t>
  </si>
  <si>
    <t>340 Т</t>
  </si>
  <si>
    <t>20.30.11.900.000.00.0166.000000000005</t>
  </si>
  <si>
    <t>Краска</t>
  </si>
  <si>
    <t>марка ВД-АК-111, ГОСТ 28196-89</t>
  </si>
  <si>
    <t>водоэмульсия</t>
  </si>
  <si>
    <t>февраль, апрель, май, сентябрь, ноябрь</t>
  </si>
  <si>
    <t>341 Т</t>
  </si>
  <si>
    <t>20.30.12.200.000.00.0166.000000000002</t>
  </si>
  <si>
    <t>для защиты изделий из металла, антикоррозионная</t>
  </si>
  <si>
    <t>эмаль ХС-710 ГОСТ 9355 (ТУ 6-21-8-89)</t>
  </si>
  <si>
    <t>342 Т</t>
  </si>
  <si>
    <t>32.99.16.300.006.00.0796.000000000000</t>
  </si>
  <si>
    <t>Краска штемпельная</t>
  </si>
  <si>
    <t>для печатей и штемпелей</t>
  </si>
  <si>
    <t>343 Т</t>
  </si>
  <si>
    <t>20.42.19.370.000.00.0778.000000000000</t>
  </si>
  <si>
    <t>Крем</t>
  </si>
  <si>
    <t>для бритья, ГОСТ 31692-2012</t>
  </si>
  <si>
    <t>В тубе</t>
  </si>
  <si>
    <t>344 Т</t>
  </si>
  <si>
    <t>23.91.11.100.001.01.0796.000000000000</t>
  </si>
  <si>
    <t>Круг</t>
  </si>
  <si>
    <t>шлифовальный, на синтетической связке, лепестковый, электрокорунд</t>
  </si>
  <si>
    <t xml:space="preserve"> 125х22 z#60</t>
  </si>
  <si>
    <t>50</t>
  </si>
  <si>
    <t>январь, февраль,март, апрель, июнь, август, октябрь, ноябрь</t>
  </si>
  <si>
    <t xml:space="preserve"> поставка в течение 60 дней</t>
  </si>
  <si>
    <t>345 Т</t>
  </si>
  <si>
    <t>23.91.11.600.007.01.0796.000000000000</t>
  </si>
  <si>
    <t>шлифовальный, на керамической связке, шлифматериал электрокорунд</t>
  </si>
  <si>
    <t>1 150х20х32 25А з25 ГОСТ2424-83</t>
  </si>
  <si>
    <t>январь, февраль, март, апрель, май, июнь, июль</t>
  </si>
  <si>
    <t xml:space="preserve">поставка в срок не более 30 дней </t>
  </si>
  <si>
    <t>346 Т</t>
  </si>
  <si>
    <t>1 150х25х32 25А з25 ГОСТ2424-83</t>
  </si>
  <si>
    <t>347 Т</t>
  </si>
  <si>
    <t>1 175х20х32 25А з25  ГОСТ2424-83</t>
  </si>
  <si>
    <t>348 Т</t>
  </si>
  <si>
    <t>1 175х25х32 25А з25 ГОСТ2424-83</t>
  </si>
  <si>
    <t>349 Т</t>
  </si>
  <si>
    <t>1 300х40х76 25А з25 ГОСТ2424-83</t>
  </si>
  <si>
    <t>350 Т</t>
  </si>
  <si>
    <t>1 350х40х76 25А ГОСТ2424-83</t>
  </si>
  <si>
    <t>351 Т</t>
  </si>
  <si>
    <t>1 350х40х127 25А ГОСТ2424-83</t>
  </si>
  <si>
    <t>352 Т</t>
  </si>
  <si>
    <t>1 400х40х127 25А ГОСТ2424-83</t>
  </si>
  <si>
    <t>353 Т</t>
  </si>
  <si>
    <t>12 175х16х32 25А ГОСТ2424-83</t>
  </si>
  <si>
    <t>354 Т</t>
  </si>
  <si>
    <t>23.91.11.600.007.01.0796.000000000001</t>
  </si>
  <si>
    <t>шлифовальный, на бакелитовой связке, шлифматериал электрокорунд</t>
  </si>
  <si>
    <t xml:space="preserve"> 125х6х22</t>
  </si>
  <si>
    <t>поставка в срок не более 20 дней с момента получения предоплаты</t>
  </si>
  <si>
    <t>355 Т</t>
  </si>
  <si>
    <t>230х6,0х22</t>
  </si>
  <si>
    <t>356 Т</t>
  </si>
  <si>
    <t>180х6,0х22</t>
  </si>
  <si>
    <t>357 Т</t>
  </si>
  <si>
    <t>1 300х40х127 25А з25  ГОСТ2424-83</t>
  </si>
  <si>
    <t>358 Т</t>
  </si>
  <si>
    <t>23.91.11.600.007.01.0796.000000000002</t>
  </si>
  <si>
    <t>шлифовальный, на керамической связке, шлифматериал карбид кремния</t>
  </si>
  <si>
    <t>1 150х20х32 64С з25 ГОСТ2424-83</t>
  </si>
  <si>
    <t>359 Т</t>
  </si>
  <si>
    <t>1 150х25х32 64С з25  ГОСТ2424-83</t>
  </si>
  <si>
    <t>360 Т</t>
  </si>
  <si>
    <t>1 175х20х32 64С з25 ГОСТ2424-83</t>
  </si>
  <si>
    <t>361 Т</t>
  </si>
  <si>
    <t>1 175х25х32 64С з25 ГОСТ2424-83</t>
  </si>
  <si>
    <t>362 Т</t>
  </si>
  <si>
    <t>1 300х40х76 64С ГОСТ2424-83</t>
  </si>
  <si>
    <t>363 Т</t>
  </si>
  <si>
    <t>1 300х40х127 64С ГОСТ2424-83</t>
  </si>
  <si>
    <t>364 Т</t>
  </si>
  <si>
    <t>1 350х40х127 64С ГОСТ2424-83</t>
  </si>
  <si>
    <t>365 Т</t>
  </si>
  <si>
    <t>1 400х40х127 64С ГОСТ2424-83</t>
  </si>
  <si>
    <t>366 Т</t>
  </si>
  <si>
    <t>23.91.11.700.000.00.0796.000000000015</t>
  </si>
  <si>
    <t>отрезной, на бакелитовой связке, шлифматериал карбид кремния, диаметр 125 мм</t>
  </si>
  <si>
    <t>125х2,5х22</t>
  </si>
  <si>
    <t>367 Т</t>
  </si>
  <si>
    <t>23.91.11.700.000.00.0796.000000000017</t>
  </si>
  <si>
    <t>отрезной, на бакелитовой связке, шлифматериал карбид кремния, диаметр 180 мм</t>
  </si>
  <si>
    <t>180х2,5х22</t>
  </si>
  <si>
    <t>368 Т</t>
  </si>
  <si>
    <t>23.91.11.700.000.00.0796.000000000019</t>
  </si>
  <si>
    <t>отрезной, на бакелитовой связке, шлифматериал карбид кремния, диаметр 230 мм</t>
  </si>
  <si>
    <t xml:space="preserve">230х2,5х22 </t>
  </si>
  <si>
    <t>369 Т</t>
  </si>
  <si>
    <t>23.91.11.700.000.00.0796.000000000023</t>
  </si>
  <si>
    <t>отрезной, на бакелитовой связке, шлифматериал карбид кремния, диаметр 400 мм</t>
  </si>
  <si>
    <t>400х4,0х32</t>
  </si>
  <si>
    <t>370 Т</t>
  </si>
  <si>
    <t>23.91.11.700.000.01.0796.000000000000</t>
  </si>
  <si>
    <t>шлифовальный, алмазный, плоский, с выточкой, ГОСТ 16170-91</t>
  </si>
  <si>
    <t xml:space="preserve">6А2 150х20х32 </t>
  </si>
  <si>
    <t xml:space="preserve"> поставка в течение 30 дней</t>
  </si>
  <si>
    <t>371 Т</t>
  </si>
  <si>
    <t xml:space="preserve">6А2 200х10х32 </t>
  </si>
  <si>
    <t>372 Т</t>
  </si>
  <si>
    <t>23.91.11.700.000.01.0796.000000000001</t>
  </si>
  <si>
    <t>шлифовальный, алмазный, тарельчатый, конический, ГОСТ 16175-90</t>
  </si>
  <si>
    <t>12А2-20 150х18х32</t>
  </si>
  <si>
    <t>373 Т</t>
  </si>
  <si>
    <t>23.91.11.700.000.01.0796.000000000002</t>
  </si>
  <si>
    <t>шлифовальный, алмазный, плоский, с двусторонней выточкой, ГОСТ 16171-91</t>
  </si>
  <si>
    <t>9А3 150х20х32</t>
  </si>
  <si>
    <t>374 Т</t>
  </si>
  <si>
    <t>9А3 200х10х32</t>
  </si>
  <si>
    <t>375 Т</t>
  </si>
  <si>
    <t>23.91.11.700.000.01.0796.000000000003</t>
  </si>
  <si>
    <t>шлифовальный, алмазный, чашечный, конический, ГОСТ 16172-90</t>
  </si>
  <si>
    <t>12А2-45 150х20х32</t>
  </si>
  <si>
    <t>376 Т</t>
  </si>
  <si>
    <t>12А2-45 200х10х32</t>
  </si>
  <si>
    <t>377 Т</t>
  </si>
  <si>
    <t>24.10.33.000.000.00.0166.000000000000</t>
  </si>
  <si>
    <t>из нержавеющей стали, горячекатанный</t>
  </si>
  <si>
    <t>12Х18Н10Т</t>
  </si>
  <si>
    <t>378 Т</t>
  </si>
  <si>
    <t>Для шпилек М20-24  ст. 18Х12ВМБФР</t>
  </si>
  <si>
    <t>Северо-Казахстанская область, Петропавловск, пр. Я. Гашека 1</t>
  </si>
  <si>
    <t>январь, февраль</t>
  </si>
  <si>
    <t xml:space="preserve">поставка в течение 50 дней </t>
  </si>
  <si>
    <t>авансовый платеж- 50%</t>
  </si>
  <si>
    <t>2017</t>
  </si>
  <si>
    <t>379 Т</t>
  </si>
  <si>
    <t>24.10.66.900.000.01.0168.000000000007</t>
  </si>
  <si>
    <t>стальной, марка Ст. 20, диаметр 10 мм, ГОСТ 1050-2013</t>
  </si>
  <si>
    <t>380 Т</t>
  </si>
  <si>
    <t>24.10.66.900.000.01.0168.000000000008</t>
  </si>
  <si>
    <t>стальной, марка Ст. 20, диаметр 16 мм, ГОСТ 1050-2013</t>
  </si>
  <si>
    <t>381 Т</t>
  </si>
  <si>
    <t>24.10.66.900.000.01.0168.000000000009</t>
  </si>
  <si>
    <t>стальной, марка Ст. 20, диаметр 20 мм, ГОСТ 1050-2013</t>
  </si>
  <si>
    <t>382 Т</t>
  </si>
  <si>
    <t>24.10.66.900.000.01.0168.000000000028</t>
  </si>
  <si>
    <t>стальной, марка Ст.12Х18Н10Т, диаметр 16 мм, ГОСТ 2590-2006</t>
  </si>
  <si>
    <t>383 Т</t>
  </si>
  <si>
    <t>24.10.66.900.000.01.0168.000000000060</t>
  </si>
  <si>
    <t>стальной, марка Ст. 20, диаметр 100 мм, ГОСТ 2590-2006</t>
  </si>
  <si>
    <t>384 Т</t>
  </si>
  <si>
    <t>24.10.66.900.000.01.0168.000000000061</t>
  </si>
  <si>
    <t>стальной, марка Ст. 20, диаметр 110 мм, ГОСТ 2590-2006</t>
  </si>
  <si>
    <t>385 Т</t>
  </si>
  <si>
    <t>24.10.66.900.000.01.0168.000000000062</t>
  </si>
  <si>
    <t>стальной, марка Ст. 20, диаметр 120 мм, ГОСТ 2590-2006</t>
  </si>
  <si>
    <t>386 Т</t>
  </si>
  <si>
    <t>24.10.66.900.000.01.0168.000000000063</t>
  </si>
  <si>
    <t>стальной, марка Ст. 20, диаметр 14 мм, ГОСТ 2590-2006</t>
  </si>
  <si>
    <t>387 Т</t>
  </si>
  <si>
    <t>24.10.66.900.000.01.0168.000000000064</t>
  </si>
  <si>
    <t>стальной, марка Ст. 20, диаметр 160 мм, ГОСТ 2590-2006</t>
  </si>
  <si>
    <t>388 Т</t>
  </si>
  <si>
    <t>24.10.66.900.000.01.0168.000000000065</t>
  </si>
  <si>
    <t>стальной, марка Ст. 20, диаметр 170 мм, ГОСТ 2590-2006</t>
  </si>
  <si>
    <t>389 Т</t>
  </si>
  <si>
    <t>24.10.66.900.000.01.0168.000000000066</t>
  </si>
  <si>
    <t>стальной, марка Ст. 20, диаметр 18 мм, ГОСТ 2590-2006</t>
  </si>
  <si>
    <t>390 Т</t>
  </si>
  <si>
    <t>24.10.66.900.000.01.0168.000000000067</t>
  </si>
  <si>
    <t>стальной, марка Ст. 20, диаметр 180 мм, ГОСТ 2590-2006</t>
  </si>
  <si>
    <t>390-1 Т</t>
  </si>
  <si>
    <t>391 Т</t>
  </si>
  <si>
    <t>24.10.66.900.000.01.0168.000000000068</t>
  </si>
  <si>
    <t>стальной, марка Ст. 20, диаметр 200 мм, ГОСТ 2590-2006</t>
  </si>
  <si>
    <t>392 Т</t>
  </si>
  <si>
    <t>24.10.66.900.000.01.0168.000000000069</t>
  </si>
  <si>
    <t>стальной, марка Ст. 20, диаметр 210 мм, ГОСТ 2590-2006</t>
  </si>
  <si>
    <t>393 Т</t>
  </si>
  <si>
    <t>24.10.66.900.000.01.0168.000000000070</t>
  </si>
  <si>
    <t>стальной, марка Ст. 20, диаметр 24 мм, ГОСТ 2590-2006</t>
  </si>
  <si>
    <t>394 Т</t>
  </si>
  <si>
    <t>24.10.66.900.000.01.0168.000000000072</t>
  </si>
  <si>
    <t>стальной, марка Ст. 20, диаметр 30 мм, ГОСТ 2590-2006</t>
  </si>
  <si>
    <t>394-1 Т</t>
  </si>
  <si>
    <t>395 Т</t>
  </si>
  <si>
    <t>24.10.66.900.000.01.0168.000000000075</t>
  </si>
  <si>
    <t>стальной, марка Ст. 20, диаметр 40 мм, ГОСТ 2590-2006</t>
  </si>
  <si>
    <t>396 Т</t>
  </si>
  <si>
    <t>24.10.66.900.000.01.0168.000000000078</t>
  </si>
  <si>
    <t>стальной, марка Ст. 20, диаметр 50 мм, ГОСТ 2590-2006</t>
  </si>
  <si>
    <t>397 Т</t>
  </si>
  <si>
    <t>24.10.66.900.000.01.0168.000000000080</t>
  </si>
  <si>
    <t>стальной, марка Ст. 20, диаметр 6 мм, ГОСТ 2590-2006</t>
  </si>
  <si>
    <t>398 Т</t>
  </si>
  <si>
    <t>24.10.66.900.000.01.0168.000000000081</t>
  </si>
  <si>
    <t>стальной, марка Ст. 20, диаметр 60 мм, ГОСТ 2590-2006</t>
  </si>
  <si>
    <t>399 Т</t>
  </si>
  <si>
    <t>24.10.66.900.000.01.0168.000000000082</t>
  </si>
  <si>
    <t>стальной, марка Ст. 20, диаметр 70 мм, ГОСТ 2590-2006</t>
  </si>
  <si>
    <t>400 Т</t>
  </si>
  <si>
    <t>24.10.66.900.000.01.0168.000000000084</t>
  </si>
  <si>
    <t>стальной, марка Ст. 20, диаметр 80 мм, ГОСТ 2590-2006</t>
  </si>
  <si>
    <t>400-1 Т</t>
  </si>
  <si>
    <t>март, апрель,  май, июнь, июль</t>
  </si>
  <si>
    <t>401 Т</t>
  </si>
  <si>
    <t>24.10.66.900.000.01.0168.000000000086</t>
  </si>
  <si>
    <t>стальной, марка Ст. 20, диаметр 90 мм, ГОСТ 2590-2006</t>
  </si>
  <si>
    <t>402 Т</t>
  </si>
  <si>
    <t>24.10.66.900.000.01.0168.000000000152</t>
  </si>
  <si>
    <t>стальной, марка Ст.35, диаметр 160 мм, ГОСТ 2590-2006</t>
  </si>
  <si>
    <t>403 Т</t>
  </si>
  <si>
    <t>24.10.66.900.000.01.0168.000000000154</t>
  </si>
  <si>
    <t>стальной, марка Ст.35, диаметр 190 мм, ГОСТ 2590-2006</t>
  </si>
  <si>
    <t>404 Т</t>
  </si>
  <si>
    <t>24.10.66.900.000.01.0168.000000000155</t>
  </si>
  <si>
    <t>стальной, марка Ст.35, диаметр 20 мм, ГОСТ 2590-2006</t>
  </si>
  <si>
    <t>405 Т</t>
  </si>
  <si>
    <t>24.10.66.900.000.01.0168.000000000156</t>
  </si>
  <si>
    <t>стальной, марка Ст.35, диаметр 200 мм, ГОСТ 2590-2006</t>
  </si>
  <si>
    <t>405-1 Т</t>
  </si>
  <si>
    <t>406 Т</t>
  </si>
  <si>
    <t>24.10.66.900.000.01.0168.000000000159</t>
  </si>
  <si>
    <t>стальной, марка Ст.35, диаметр 30 мм, ГОСТ 2590-2006</t>
  </si>
  <si>
    <t>407 Т</t>
  </si>
  <si>
    <t>24.10.66.900.000.01.0168.000000000161</t>
  </si>
  <si>
    <t>стальной, марка Ст.35, диаметр 40 мм, ГОСТ 2590-2006</t>
  </si>
  <si>
    <t>408 Т</t>
  </si>
  <si>
    <t>24.10.66.900.000.01.0168.000000000163</t>
  </si>
  <si>
    <t>стальной, марка Ст.35, диаметр 50 мм, ГОСТ 2590-2006</t>
  </si>
  <si>
    <t>409 Т</t>
  </si>
  <si>
    <t>24.10.66.900.000.01.0168.000000000165</t>
  </si>
  <si>
    <t>стальной, марка Ст.35, диаметр 60 мм, ГОСТ 2590-2006</t>
  </si>
  <si>
    <t>409-1 Т</t>
  </si>
  <si>
    <t>410 Т</t>
  </si>
  <si>
    <t>24.10.66.900.000.01.0168.000000000167</t>
  </si>
  <si>
    <t>стальной, марка Ст.35, диаметр 70 мм, ГОСТ 2590-2006</t>
  </si>
  <si>
    <t>411 Т</t>
  </si>
  <si>
    <t>24.10.66.900.000.01.0168.000000000168</t>
  </si>
  <si>
    <t>стальной, марка Ст.35, диаметр 80 мм, ГОСТ 2590-2006</t>
  </si>
  <si>
    <t>412 Т</t>
  </si>
  <si>
    <t>24.10.66.900.000.01.0168.000000000176</t>
  </si>
  <si>
    <t>стальной, марка Ст.40Х, диаметр 10 мм, ГОСТ 2590-2006</t>
  </si>
  <si>
    <t>413 Т</t>
  </si>
  <si>
    <t>24.10.66.900.000.01.0168.000000000177</t>
  </si>
  <si>
    <t>стальной, марка Ст.40Х, диаметр 12 мм, ГОСТ 2590-2006</t>
  </si>
  <si>
    <t>414 Т</t>
  </si>
  <si>
    <t>24.10.66.900.000.01.0168.000000000178</t>
  </si>
  <si>
    <t>стальной, марка Ст.40Х, диаметр 14 мм, ГОСТ 2590-2006</t>
  </si>
  <si>
    <t>415 Т</t>
  </si>
  <si>
    <t>24.10.66.900.000.01.0168.000000000179</t>
  </si>
  <si>
    <t>стальной, марка Ст.40Х, диаметр 16 мм, ГОСТ 2590-2006</t>
  </si>
  <si>
    <t>416 Т</t>
  </si>
  <si>
    <t>24.10.66.900.000.01.0168.000000000180</t>
  </si>
  <si>
    <t>стальной, марка Ст.40Х, диаметр 18 мм, ГОСТ 2590-2006</t>
  </si>
  <si>
    <t>416-1 Т</t>
  </si>
  <si>
    <t>417 Т</t>
  </si>
  <si>
    <t>24.10.66.900.000.01.0168.000000000181</t>
  </si>
  <si>
    <t>стальной, марка Ст.40Х, диаметр 20 мм, ГОСТ 2590-2006</t>
  </si>
  <si>
    <t>418 Т</t>
  </si>
  <si>
    <t>24.10.66.900.000.01.0168.000000000185</t>
  </si>
  <si>
    <t>стальной, марка Ст.40Х, диаметр 30 мм, ГОСТ 2590-2006</t>
  </si>
  <si>
    <t>419 Т</t>
  </si>
  <si>
    <t>24.10.66.900.000.01.0168.000000000188</t>
  </si>
  <si>
    <t>стальной, марка Ст.40Х, диаметр 40 мм, ГОСТ 2590-2006</t>
  </si>
  <si>
    <t>420 Т</t>
  </si>
  <si>
    <t>24.10.66.900.000.01.0168.000000000190</t>
  </si>
  <si>
    <t>стальной, марка Ст.40Х, диаметр 50 мм, ГОСТ 2590-2006</t>
  </si>
  <si>
    <t>421 Т</t>
  </si>
  <si>
    <t>24.10.66.900.000.01.0168.000000000192</t>
  </si>
  <si>
    <t>стальной, марка Ст.40Х, диаметр 60 мм, ГОСТ 2590-2006</t>
  </si>
  <si>
    <t>421-1 Т</t>
  </si>
  <si>
    <t>422 Т</t>
  </si>
  <si>
    <t>24.10.66.900.000.01.0168.000000000194</t>
  </si>
  <si>
    <t>стальной, марка Ст.40Х, диаметр 70 мм, ГОСТ 2590-2006</t>
  </si>
  <si>
    <t>423 Т</t>
  </si>
  <si>
    <t>24.10.66.900.000.01.0168.000000000196</t>
  </si>
  <si>
    <t>стальной, марка Ст.40Х, диаметр 80 мм, ГОСТ 2590-2006</t>
  </si>
  <si>
    <t>424 Т</t>
  </si>
  <si>
    <t>24.10.66.900.000.01.0168.000000000198</t>
  </si>
  <si>
    <t>стальной, марка Ст.40Х, диаметр 90 мм, ГОСТ 2590-2006</t>
  </si>
  <si>
    <t>425 Т</t>
  </si>
  <si>
    <t>24.10.66.900.000.01.0168.000000000199</t>
  </si>
  <si>
    <t>стальной, марка Ст.40Х, диаметр 100 мм, ГОСТ 2590-2006</t>
  </si>
  <si>
    <t>425-1 Т</t>
  </si>
  <si>
    <t>426 Т</t>
  </si>
  <si>
    <t>24.10.66.900.000.01.0168.000000000200</t>
  </si>
  <si>
    <t>стальной, марка Ст.40Х, диаметр 110 мм, ГОСТ 2590-2006</t>
  </si>
  <si>
    <t>427 Т</t>
  </si>
  <si>
    <t>24.10.66.900.000.01.0168.000000000201</t>
  </si>
  <si>
    <t>стальной, марка Ст.40Х, диаметр 120 мм, ГОСТ 2590-2006</t>
  </si>
  <si>
    <t>428 Т</t>
  </si>
  <si>
    <t>24.10.66.900.000.01.0168.000000000202</t>
  </si>
  <si>
    <t>стальной, марка Ст.40Х, диаметр 130 мм, ГОСТ 2590-2006</t>
  </si>
  <si>
    <t>429 Т</t>
  </si>
  <si>
    <t>24.10.66.900.000.01.0168.000000000203</t>
  </si>
  <si>
    <t>стальной, марка Ст.40Х, диаметр 140 мм, ГОСТ 2590-2006</t>
  </si>
  <si>
    <t>430 Т</t>
  </si>
  <si>
    <t>24.10.66.900.000.01.0168.000000000204</t>
  </si>
  <si>
    <t>стальной, марка Ст.40Х, диаметр 150 мм, ГОСТ 2590-2006</t>
  </si>
  <si>
    <t>430-1 Т</t>
  </si>
  <si>
    <t>431 Т</t>
  </si>
  <si>
    <t>24.10.66.900.000.01.0168.000000000205</t>
  </si>
  <si>
    <t>стальной, марка Ст.40Х, диаметр 160 мм, ГОСТ 2590-2006</t>
  </si>
  <si>
    <t>432 Т</t>
  </si>
  <si>
    <t>24.10.66.900.000.01.0168.000000000206</t>
  </si>
  <si>
    <t>стальной, марка Ст.40Х, диаметр 170 мм, ГОСТ 2590-2006</t>
  </si>
  <si>
    <t>433 Т</t>
  </si>
  <si>
    <t>24.10.66.900.000.01.0168.000000000207</t>
  </si>
  <si>
    <t>стальной, марка Ст.40Х, диаметр 180 мм, ГОСТ 2590-2006</t>
  </si>
  <si>
    <t>434 Т</t>
  </si>
  <si>
    <t>24.10.66.900.000.01.0168.000000000208</t>
  </si>
  <si>
    <t>стальной, марка Ст.40Х, диаметр 190 мм, ГОСТ 2590-2006</t>
  </si>
  <si>
    <t>435 Т</t>
  </si>
  <si>
    <t>24.10.66.900.000.01.0168.000000000209</t>
  </si>
  <si>
    <t>стальной, марка Ст.40Х, диаметр 200 мм, ГОСТ 2590-2006</t>
  </si>
  <si>
    <t>436 Т</t>
  </si>
  <si>
    <t>24.10.66.900.000.01.0168.000000000210</t>
  </si>
  <si>
    <t>стальной, марка Ст.40Х, диаметр 210 мм, ГОСТ 2590-2006</t>
  </si>
  <si>
    <t>437 Т</t>
  </si>
  <si>
    <t>24.10.66.900.000.01.0168.000000000211</t>
  </si>
  <si>
    <t>стальной, марка Ст.40Х, диаметр 220 мм, ГОСТ 2590-2006</t>
  </si>
  <si>
    <t>438 Т</t>
  </si>
  <si>
    <t>24.10.66.900.000.01.0168.000000000212</t>
  </si>
  <si>
    <t>стальной, марка Ст.40Х, диаметр 250 мм, ГОСТ 2590-2006</t>
  </si>
  <si>
    <t>11,18,19</t>
  </si>
  <si>
    <t>438-1 Т</t>
  </si>
  <si>
    <t>439 Т</t>
  </si>
  <si>
    <t xml:space="preserve">24.10.66.900.000.01.0168.000000000330
</t>
  </si>
  <si>
    <t>стальной, марка Ст.38ХС, диаметр 75 мм, ГОСТ 4543-71</t>
  </si>
  <si>
    <t>440 Т</t>
  </si>
  <si>
    <t>24.10.66.900.000.01.0168.000000000332</t>
  </si>
  <si>
    <t>стальной, марка Ст.30ХГСА, диаметр 100 мм, ГОСТ 2590-2006</t>
  </si>
  <si>
    <t>441 Т</t>
  </si>
  <si>
    <t>24.10.66.900.000.01.0168.000000000337</t>
  </si>
  <si>
    <t xml:space="preserve">стальной, марка Ст.38ХС, диаметр 30 мм, ГОСТ 4543-71
</t>
  </si>
  <si>
    <t>442 Т</t>
  </si>
  <si>
    <t>24.10.66.900.000.01.0168.000000000364</t>
  </si>
  <si>
    <t>стальной, марка Ст. 09Г2С, диаметр 260 мм, ГОСТ 19281-2014</t>
  </si>
  <si>
    <t>443 Т</t>
  </si>
  <si>
    <t>24.10.66.900.000.01.0168.000000000365</t>
  </si>
  <si>
    <t>стальной, марка Ст. 09Г2С, диаметр 230 мм, ГОСТ 19281-2014</t>
  </si>
  <si>
    <t>8,11,19</t>
  </si>
  <si>
    <t>443-1 Т</t>
  </si>
  <si>
    <t>444 Т</t>
  </si>
  <si>
    <t>24.10.66.900.000.01.0168.000000000366</t>
  </si>
  <si>
    <t>стальной, марка Ст. 09Г2С, диаметр 220 мм, ГОСТ 19281-2014</t>
  </si>
  <si>
    <t>445 Т</t>
  </si>
  <si>
    <t>24.10.66.900.000.01.0168.000000000367</t>
  </si>
  <si>
    <t>стальной, марка Ст. 09Г2С, диаметр 210 мм, ГОСТ 19281-2014</t>
  </si>
  <si>
    <t>446 Т</t>
  </si>
  <si>
    <t>24.10.66.900.000.01.0168.000000000368</t>
  </si>
  <si>
    <t>стальной, марка Ст. 09Г2С, диаметр 190 мм, ГОСТ 19281-2014</t>
  </si>
  <si>
    <t>447 Т</t>
  </si>
  <si>
    <t>24.10.66.900.000.01.0168.000000000369</t>
  </si>
  <si>
    <t>стальной, марка Ст. 09Г2С, диаметр 180 мм, ГОСТ 19281-2014</t>
  </si>
  <si>
    <t>448 Т</t>
  </si>
  <si>
    <t>24.10.66.900.000.01.0168.000000000370</t>
  </si>
  <si>
    <t>стальной, марка Ст. 09Г2С, диаметр 170 мм, ГОСТ 19281-2014</t>
  </si>
  <si>
    <t>449 Т</t>
  </si>
  <si>
    <t>24.10.66.900.000.01.0168.000000000371</t>
  </si>
  <si>
    <t>стальной, марка Ст. 09Г2С, диаметр 160 мм, ГОСТ 19281-2014</t>
  </si>
  <si>
    <t>450 Т</t>
  </si>
  <si>
    <t>24.10.66.900.000.01.0168.000000000372</t>
  </si>
  <si>
    <t>стальной, марка Ст. 09Г2С, диаметр 130 мм, ГОСТ 19281-2014</t>
  </si>
  <si>
    <t>451 Т</t>
  </si>
  <si>
    <t>24.10.66.900.000.01.0168.000000000373</t>
  </si>
  <si>
    <t>стальной, марка Ст. 09Г2С, диаметр 120 мм, ГОСТ 19281-2014</t>
  </si>
  <si>
    <t>452 Т</t>
  </si>
  <si>
    <t>24.10.66.900.000.01.0168.000000000374</t>
  </si>
  <si>
    <t>стальной, марка Ст. 09Г2С, диаметр 110 мм, ГОСТ 19281-2014</t>
  </si>
  <si>
    <t>453 Т</t>
  </si>
  <si>
    <t>24.10.66.900.000.01.0168.000000000375</t>
  </si>
  <si>
    <t>стальной, марка Ст. 09Г2С, диаметр 140 мм, ГОСТ 19281-2014</t>
  </si>
  <si>
    <t>454 Т</t>
  </si>
  <si>
    <t>24.10.66.900.000.01.0168.000000000376</t>
  </si>
  <si>
    <t>стальной, марка Ст. 09Г2С, диаметр 90 мм, ГОСТ 19281-2014</t>
  </si>
  <si>
    <t>455 Т</t>
  </si>
  <si>
    <t>24.10.66.900.000.01.0168.000000000377</t>
  </si>
  <si>
    <t>стальной, марка Ст. 09Г2С, диаметр 70 мм, ГОСТ 19281-2014</t>
  </si>
  <si>
    <t>456 Т</t>
  </si>
  <si>
    <t>24.10.66.900.000.01.0168.000000000378</t>
  </si>
  <si>
    <t>стальной, марка Ст. 09Г2С, диаметр 60 мм, ГОСТ 19281-2014</t>
  </si>
  <si>
    <t>456-1 Т</t>
  </si>
  <si>
    <t>457 Т</t>
  </si>
  <si>
    <t>24.32.10.100.000.00.0168.000000000000</t>
  </si>
  <si>
    <t>стальной, холоднокатаный, калиброванный</t>
  </si>
  <si>
    <t>458 Т</t>
  </si>
  <si>
    <t>круг 16 ст. 20Х13</t>
  </si>
  <si>
    <t>459 Т</t>
  </si>
  <si>
    <t>20.30.12.700.001.00.0112.000000000012</t>
  </si>
  <si>
    <t>Лак</t>
  </si>
  <si>
    <t>масляный, марка МА</t>
  </si>
  <si>
    <t xml:space="preserve">лак паркетный </t>
  </si>
  <si>
    <t xml:space="preserve"> май, июнь,  ноябрь</t>
  </si>
  <si>
    <t>460 Т</t>
  </si>
  <si>
    <t>20.30.12.700.001.00.0166.000000000038</t>
  </si>
  <si>
    <t>кремнийорганический, марка КО-85, ГОСТ 11066-74</t>
  </si>
  <si>
    <t>май, юнь, июль, август</t>
  </si>
  <si>
    <t xml:space="preserve">поставка в течение 15 дней </t>
  </si>
  <si>
    <t>461 Т</t>
  </si>
  <si>
    <t>20.30.12.700.001.00.0166.000000000056</t>
  </si>
  <si>
    <t>марка ХС, ГОСТ 23494-79</t>
  </si>
  <si>
    <t>лак ХС-724 ГОСТ 23494</t>
  </si>
  <si>
    <t>462 Т</t>
  </si>
  <si>
    <t>27.40.14.600.001.00.0796.000000000001</t>
  </si>
  <si>
    <t>Лампа автомобильная</t>
  </si>
  <si>
    <t>тип цоколя Н3, галогеновая</t>
  </si>
  <si>
    <t>АКГ 24-70-1 (НЗ) ГОСТ2023.1-88 ЛАМПА</t>
  </si>
  <si>
    <t>февраль,март,апрель,июнь,июль,август,сентябрь,октябрь,ноябрь</t>
  </si>
  <si>
    <t>463 Т</t>
  </si>
  <si>
    <t>АМН12-3-1  ГОСТ2023.1-88 ЛАМПА</t>
  </si>
  <si>
    <t>464 Т</t>
  </si>
  <si>
    <t>27.40.14.600.001.00.0796.000000000002</t>
  </si>
  <si>
    <t>тип цоколя Н4, галогеновая</t>
  </si>
  <si>
    <t>для  легковых и грузовых автомобилей</t>
  </si>
  <si>
    <t>февраль, март, апрель, май, июнь, июль,август, сентябрь,октябрь, ноябрь</t>
  </si>
  <si>
    <t>465 Т</t>
  </si>
  <si>
    <t>27.40.14.600.001.00.0796.000000000005</t>
  </si>
  <si>
    <t>тип цоколя Н7, галогеновая</t>
  </si>
  <si>
    <t>466 Т</t>
  </si>
  <si>
    <t>27.40.14.600.001.00.0796.000000000019</t>
  </si>
  <si>
    <t>тип цоколя BA15S, галогеновая</t>
  </si>
  <si>
    <t>А12-3 ГОСТ2023.1-88 ЛАМПА</t>
  </si>
  <si>
    <t>467 Т</t>
  </si>
  <si>
    <t>А24-2 ЛАМПА</t>
  </si>
  <si>
    <t>468 Т</t>
  </si>
  <si>
    <t>А24-21-3 ГОСТ2023.1-88 ЛАМПА</t>
  </si>
  <si>
    <t>469 Т</t>
  </si>
  <si>
    <t>А24-5-1 ГОСТ2023.1-88 ЛАМПА</t>
  </si>
  <si>
    <t>470 Т</t>
  </si>
  <si>
    <t>А24-60+40 ГОСТ2023.1-88 ЛАМПА</t>
  </si>
  <si>
    <t>471 Т</t>
  </si>
  <si>
    <t>А28-40 ТУ16-535.852-79 ЛАМПА</t>
  </si>
  <si>
    <t>472 Т</t>
  </si>
  <si>
    <t>СКЛ-14Б-ЛМ-3-220 ЕНСК 433137.014ТУ ЛАМПА</t>
  </si>
  <si>
    <t>473 Т</t>
  </si>
  <si>
    <t>СМ26-25 ТУ16-535.077-74 ЛАМПА</t>
  </si>
  <si>
    <t>474 Т</t>
  </si>
  <si>
    <t>СМ28-10 ТУ16-545.349-81 ЛАМПА</t>
  </si>
  <si>
    <t>475 Т</t>
  </si>
  <si>
    <t>27.40.15.700.001.00.0796.000000000001</t>
  </si>
  <si>
    <t>Лампа дуговая</t>
  </si>
  <si>
    <t>ДРЛ-125, ртутная</t>
  </si>
  <si>
    <t>476 Т</t>
  </si>
  <si>
    <t>27.40.15.700.001.00.0796.000000000002</t>
  </si>
  <si>
    <t>ДРЛ-250, ртутная</t>
  </si>
  <si>
    <t>477 Т</t>
  </si>
  <si>
    <t>27.40.15.700.001.00.0796.000000000003</t>
  </si>
  <si>
    <t>ДРЛ-400, ртутная</t>
  </si>
  <si>
    <t>478 Т</t>
  </si>
  <si>
    <t>27.40.15.100.000.00.0796.000000000001</t>
  </si>
  <si>
    <t>Лампа люминесцентная</t>
  </si>
  <si>
    <t>тип цоколя E-27, мощность 18 Вт</t>
  </si>
  <si>
    <t>479 Т</t>
  </si>
  <si>
    <t>27.40.15.990.001.00.0796.000000000142</t>
  </si>
  <si>
    <t>тип цоколя G13, мощность 18 Вт</t>
  </si>
  <si>
    <t>ЛБ(ЛД) 18</t>
  </si>
  <si>
    <t>480 Т</t>
  </si>
  <si>
    <t>27.40.15.990.001.00.0796.000000000154</t>
  </si>
  <si>
    <t>тип цоколя G13, мощность 40 Вт</t>
  </si>
  <si>
    <t>ЛБ(ЛД) 40</t>
  </si>
  <si>
    <t>481 Т</t>
  </si>
  <si>
    <t>27.40.15.990.001.00.0796.000000000158</t>
  </si>
  <si>
    <t>тип цоколя G13, мощность 58 Вт</t>
  </si>
  <si>
    <t>ЛБ(ЛД) 58</t>
  </si>
  <si>
    <t>482 Т</t>
  </si>
  <si>
    <t>27.40.15.990.001.00.0796.000000000169</t>
  </si>
  <si>
    <t>тип цоколя Е-27, мощность 15 Вт</t>
  </si>
  <si>
    <t>483 Т</t>
  </si>
  <si>
    <t>27.40.15.990.001.00.0796.000000000170</t>
  </si>
  <si>
    <t>тип цоколя Е-27, мощность 20 Вт</t>
  </si>
  <si>
    <t>484 Т</t>
  </si>
  <si>
    <t>27.40.15.990.001.00.0796.000000000172</t>
  </si>
  <si>
    <t>тип цоколя Е-27, мощность 32 Вт</t>
  </si>
  <si>
    <t>485 Т</t>
  </si>
  <si>
    <t>27.40.15.990.001.00.0796.000000000178</t>
  </si>
  <si>
    <t>тип цоколя Е-27, мощность 11 Вт</t>
  </si>
  <si>
    <t>486 Т</t>
  </si>
  <si>
    <t>26.30.60.000.017.00.0796.000000000000</t>
  </si>
  <si>
    <t>Лампа мигающая</t>
  </si>
  <si>
    <t>для системы пожарной сигнализации</t>
  </si>
  <si>
    <t>ИС-е-Л24-В1,5  ИНДИКАТОР СВЕТОДИОДНЫЙ</t>
  </si>
  <si>
    <t>487 Т</t>
  </si>
  <si>
    <t>27.40.12.900.001.00.0796.000000000386</t>
  </si>
  <si>
    <t>Лампа накаливания</t>
  </si>
  <si>
    <t>тип цоколя Е-27, мощность 40 Вт, вакуумная</t>
  </si>
  <si>
    <t>488 Т</t>
  </si>
  <si>
    <t>27.40.12.900.001.00.0796.000000000387</t>
  </si>
  <si>
    <t>тип цоколя Е-27, мощность 60 Вт, вакуумная</t>
  </si>
  <si>
    <t>Эл. лампа МО 12-60 вт</t>
  </si>
  <si>
    <t>489 Т</t>
  </si>
  <si>
    <t>Эл. лампа МО 24-60 вт</t>
  </si>
  <si>
    <t>490 Т</t>
  </si>
  <si>
    <t>Эл. лампа МО 36-60вт</t>
  </si>
  <si>
    <t>491 Т</t>
  </si>
  <si>
    <t>492 Т</t>
  </si>
  <si>
    <t>27.40.14.900.000.00.0796.000000000112</t>
  </si>
  <si>
    <t>тип В125-135-25, мощность 25 Вт, ГОСТ 2239-79</t>
  </si>
  <si>
    <t>493 Т</t>
  </si>
  <si>
    <t>27.40.39.900.002.00.0796.000000000008</t>
  </si>
  <si>
    <t>Лампа светодиодная</t>
  </si>
  <si>
    <t>тип цоколя E14, мощность 7,8 Вт</t>
  </si>
  <si>
    <t>2212.3803 ЛАМПА КОНТРОЛЬНАЯ 24В, 1,2Вт</t>
  </si>
  <si>
    <t>494 Т</t>
  </si>
  <si>
    <t>123.3803 ЛАМПА КОНТРОЛЬНАЯ КРАСНАЯ, 24В</t>
  </si>
  <si>
    <t>январь,февраль,март, апрель,май,июнь,октябрь,ноябрь,декабрь</t>
  </si>
  <si>
    <t>495 Т</t>
  </si>
  <si>
    <t>27.40.39.900.002.00.0796.000000000015</t>
  </si>
  <si>
    <t>тип цоколя E27, мощность 12 Вт</t>
  </si>
  <si>
    <t>СВЕТИЛЬНИК 12Вт</t>
  </si>
  <si>
    <t>496 Т</t>
  </si>
  <si>
    <t>Светильник 12Вт</t>
  </si>
  <si>
    <t>497 Т</t>
  </si>
  <si>
    <t>27.40.39.900.002.00.0796.000000000024</t>
  </si>
  <si>
    <t>тип цоколя G13, мощность 22 Вт</t>
  </si>
  <si>
    <t>Светильник 24Вт</t>
  </si>
  <si>
    <t>498 Т</t>
  </si>
  <si>
    <t>13.10.29.100.000.00.0166.000000000000</t>
  </si>
  <si>
    <t>Лен</t>
  </si>
  <si>
    <t>растительное волокно, обыкновенный</t>
  </si>
  <si>
    <t xml:space="preserve"> сантехнический</t>
  </si>
  <si>
    <t>499 Т</t>
  </si>
  <si>
    <t>13.99.19.900.006.00.0736.000000000002</t>
  </si>
  <si>
    <t>Лента</t>
  </si>
  <si>
    <t>из пленок, липкая изоляционная, ГОСТ 28018-89</t>
  </si>
  <si>
    <t>Изолента ПВХ</t>
  </si>
  <si>
    <t>500 Т</t>
  </si>
  <si>
    <t>501 Т</t>
  </si>
  <si>
    <t>22.19.40.500.000.01.0006.000000000002</t>
  </si>
  <si>
    <t>конвейерная, для легких условий эксплуатации, тип 3, температура эксплуатации (-45°С)-(+60°С), ГОСТ 20-85</t>
  </si>
  <si>
    <t>Лента транспортерная</t>
  </si>
  <si>
    <t>502 Т</t>
  </si>
  <si>
    <t>23.99.11.990.004.03.0055.000000000000</t>
  </si>
  <si>
    <t>тормозная, масляная, асбестовая</t>
  </si>
  <si>
    <t xml:space="preserve">Лента тормозная ЛАТ-2 </t>
  </si>
  <si>
    <t>поставка в течение 30 календарных дней</t>
  </si>
  <si>
    <t>055</t>
  </si>
  <si>
    <t>Метр квадратный</t>
  </si>
  <si>
    <t>503 Т</t>
  </si>
  <si>
    <t>24.10.34.000.000.00.0168.000000000000</t>
  </si>
  <si>
    <t>стальная, упаковочная, мягкая</t>
  </si>
  <si>
    <t>504 Т</t>
  </si>
  <si>
    <t>26.20.40.000.142.00.0736.000000000000</t>
  </si>
  <si>
    <t>для термотрансферного принтера, красящая</t>
  </si>
  <si>
    <t>Красящая лента</t>
  </si>
  <si>
    <t>поставка в течение 15 дней</t>
  </si>
  <si>
    <t>505 Т</t>
  </si>
  <si>
    <t>22.21.30.100.003.00.0166.000000000002</t>
  </si>
  <si>
    <t>Лента ФУМ</t>
  </si>
  <si>
    <t>уплотнительная, размер 20 мм</t>
  </si>
  <si>
    <t>506 Т</t>
  </si>
  <si>
    <t>22.21.30.100.003.00.0796.000000000002</t>
  </si>
  <si>
    <t>уплотнительная, размер 19 мм</t>
  </si>
  <si>
    <t>507 Т</t>
  </si>
  <si>
    <t>22.29.29.900.015.00.0796.000000000001</t>
  </si>
  <si>
    <t>Лента-липучка</t>
  </si>
  <si>
    <t>самоклеющаяся, ширина 25 мм, толщина 5,6 мм, длина 25 мм</t>
  </si>
  <si>
    <t xml:space="preserve">светоотражающая, цвет желтый,  </t>
  </si>
  <si>
    <t>508 Т</t>
  </si>
  <si>
    <t>26.51.32.500.003.01.0796.000000000021</t>
  </si>
  <si>
    <t>Линейка</t>
  </si>
  <si>
    <t>измерительная, металлическая, предел измерений 1000 мм, ГОСТ 427-75</t>
  </si>
  <si>
    <t>март, апрель, май, июнь</t>
  </si>
  <si>
    <t>509 Т</t>
  </si>
  <si>
    <t>24.10.31.100.000.01.0796.000000000000</t>
  </si>
  <si>
    <t>Лист</t>
  </si>
  <si>
    <t>стальной, холоднокатаный, толщина 0,55 мм, оцинкованный</t>
  </si>
  <si>
    <t>30 дней</t>
  </si>
  <si>
    <t>510 Т</t>
  </si>
  <si>
    <t>24.10.31.900.000.01.0166.000000000000</t>
  </si>
  <si>
    <t>стальной, горячекатанный, ширина 1500 мм, ГОСТ 19903-74</t>
  </si>
  <si>
    <t>ст. 3, 08</t>
  </si>
  <si>
    <t>511 Т</t>
  </si>
  <si>
    <t>24.10.31.900.000.01.0166.000000000002</t>
  </si>
  <si>
    <t>стальной, горячекатанный, б-16 мм, ГОСТ 19903-74</t>
  </si>
  <si>
    <t>сталь 09Г2С</t>
  </si>
  <si>
    <t>512 Т</t>
  </si>
  <si>
    <t>24.10.31.900.000.01.0166.000000000005</t>
  </si>
  <si>
    <t>стальной, горячекатанный, б-5 мм, ГОСТ 19903-74</t>
  </si>
  <si>
    <t>ст. 3</t>
  </si>
  <si>
    <t>513 Т</t>
  </si>
  <si>
    <t>24.10.31.900.000.01.0168.000000000000</t>
  </si>
  <si>
    <t>стальной, горячекатанный, б-8 мм, ГОСТ 19903-74</t>
  </si>
  <si>
    <t>514 Т</t>
  </si>
  <si>
    <t>24.10.31.900.000.01.0168.000000000001</t>
  </si>
  <si>
    <t>515 Т</t>
  </si>
  <si>
    <t>24.10.31.900.000.01.0168.000000000005</t>
  </si>
  <si>
    <t>стальной, горячекатанный, б-10 мм, ГОСТ 19903-74</t>
  </si>
  <si>
    <t>516 Т</t>
  </si>
  <si>
    <t>24.10.31.900.000.01.0168.000000000008</t>
  </si>
  <si>
    <t>стальной, марка Ст. 3, толщина 2 мм, ГОСТ 16523-97</t>
  </si>
  <si>
    <t>517 Т</t>
  </si>
  <si>
    <t>24.10.31.900.000.01.0168.000000000010</t>
  </si>
  <si>
    <t>стальной, марка Ст. 3, толщина 4 мм, ГОСТ 103-2006</t>
  </si>
  <si>
    <t>518 Т</t>
  </si>
  <si>
    <t>24.10.31.900.000.01.0168.000000000011</t>
  </si>
  <si>
    <t>стальной, марка Ст. 3, толщина 10 мм, ГОСТ 14637-89</t>
  </si>
  <si>
    <t>519 Т</t>
  </si>
  <si>
    <t>24.10.31.900.000.01.0168.000000000013</t>
  </si>
  <si>
    <t>стальной, марка Ст. 08кп, толщина 1,5 мм, ГОСТ 19904-90</t>
  </si>
  <si>
    <t>520 Т</t>
  </si>
  <si>
    <t>24.10.31.900.000.01.0168.000000000014</t>
  </si>
  <si>
    <t>стальной, марка Ст. 08кп, толщина 2 мм, ГОСТ 19904-90</t>
  </si>
  <si>
    <t>521 Т</t>
  </si>
  <si>
    <t>24.10.31.900.000.01.0168.000000000019</t>
  </si>
  <si>
    <t>стальной, марка Ст. 09Г2С, толщина 12 мм, ГОСТ 19903-74</t>
  </si>
  <si>
    <t>522 Т</t>
  </si>
  <si>
    <t>24.10.31.900.000.01.0168.000000000020</t>
  </si>
  <si>
    <t>стальной, марка Ст. 09Г2С, толщина 60 мм, ГОСТ 19903-74</t>
  </si>
  <si>
    <t>523 Т</t>
  </si>
  <si>
    <t>24.10.31.900.000.01.0168.000000000021</t>
  </si>
  <si>
    <t>стальной, марка Ст. 09Г2С, толщина 80 мм, ГОСТ 19903-74</t>
  </si>
  <si>
    <t>523-1 Т</t>
  </si>
  <si>
    <t>март, апрель, май</t>
  </si>
  <si>
    <t>524 Т</t>
  </si>
  <si>
    <t>24.10.31.900.000.01.0168.000000000045</t>
  </si>
  <si>
    <t>стальной, марка Ст.12Х18Н10Т, толщина 5 мм, ГОСТ 19903-74</t>
  </si>
  <si>
    <t>525 Т</t>
  </si>
  <si>
    <t>24.10.31.900.000.01.0168.000000000046</t>
  </si>
  <si>
    <t>стальной, марка Ст.12Х18Н10Т, толщина 6 мм, ГОСТ 19903-74</t>
  </si>
  <si>
    <t>526 Т</t>
  </si>
  <si>
    <t>24.10.31.900.000.01.0168.000000000047</t>
  </si>
  <si>
    <t>стальной, марка Ст.12Х18Н10Т, толщина 8 мм, ГОСТ 19903-74</t>
  </si>
  <si>
    <t>527 Т</t>
  </si>
  <si>
    <t>24.10.31.900.000.01.0168.000000000048</t>
  </si>
  <si>
    <t>стальной, марка Ст.12Х18Н10Т, толщина 10 мм, ГОСТ 19903-74</t>
  </si>
  <si>
    <t>528 Т</t>
  </si>
  <si>
    <t>24.10.31.900.000.01.0168.000000000053</t>
  </si>
  <si>
    <t>стальной, марка Ст.12Х18Н10Т, толщина 20 мм, ГОСТ 19903-74</t>
  </si>
  <si>
    <t>529 Т</t>
  </si>
  <si>
    <t>24.10.31.900.000.01.0168.000000000057</t>
  </si>
  <si>
    <t>стальной, марка Ст.12Х18Н10Т, толщина 30 мм, ГОСТ 19903-74</t>
  </si>
  <si>
    <t>530 Т</t>
  </si>
  <si>
    <t>24.10.31.900.000.01.0168.000000000061</t>
  </si>
  <si>
    <t>стальной, марка Ст.12Х18Н10Т, толщина 40 мм, ГОСТ 19903-74</t>
  </si>
  <si>
    <t>531 Т</t>
  </si>
  <si>
    <t>24.10.31.900.000.01.0168.000000000062</t>
  </si>
  <si>
    <t>стальной, марка Ст.12Х18Н10Т, толщина 50 мм, ГОСТ 19903-74</t>
  </si>
  <si>
    <t>532 Т</t>
  </si>
  <si>
    <t>24.10.31.900.000.01.0168.000000000063</t>
  </si>
  <si>
    <t>стальной, марка Ст.12Х18Н10Т, толщина 60 мм, ГОСТ 19903-74</t>
  </si>
  <si>
    <t>533 Т</t>
  </si>
  <si>
    <t>24.10.31.900.000.01.0168.000000000075</t>
  </si>
  <si>
    <t>стальной, марка Ст. 3, толщина 3 мм, ГОСТ 19903-74</t>
  </si>
  <si>
    <t>534 Т</t>
  </si>
  <si>
    <t>24.10.31.900.000.01.0168.000000000077</t>
  </si>
  <si>
    <t>стальной, марка Ст. 3, толщина 6 мм, ГОСТ 19903-74</t>
  </si>
  <si>
    <t>535 Т</t>
  </si>
  <si>
    <t>24.10.31.900.000.01.0168.000000000078</t>
  </si>
  <si>
    <t>стальной, марка Ст. 3, толщина 8 мм, ГОСТ 19903-74</t>
  </si>
  <si>
    <t>536 Т</t>
  </si>
  <si>
    <t>24.10.31.900.000.01.0168.000000000079</t>
  </si>
  <si>
    <t>стальной, марка Ст. 3, толщина 12 мм, ГОСТ 19903-74</t>
  </si>
  <si>
    <t>537 Т</t>
  </si>
  <si>
    <t>24.10.31.900.000.01.0168.000000000080</t>
  </si>
  <si>
    <t>стальной, марка Ст. 3, толщина 14 мм, ГОСТ 19903-74</t>
  </si>
  <si>
    <t>538 Т</t>
  </si>
  <si>
    <t>24.10.31.900.000.01.0168.000000000081</t>
  </si>
  <si>
    <t>стальной, марка Ст. 3, толщина 16 мм, ГОСТ 19903-74</t>
  </si>
  <si>
    <t>539 Т</t>
  </si>
  <si>
    <t>24.10.31.900.000.01.0168.000000000082</t>
  </si>
  <si>
    <t>стальной, марка Ст. 3, толщина 18 мм, ГОСТ 19903-74</t>
  </si>
  <si>
    <t>540 Т</t>
  </si>
  <si>
    <t>24.10.31.900.000.01.0168.000000000083</t>
  </si>
  <si>
    <t>стальной, марка Ст. 3, толщина 20 мм, ГОСТ 19903-74</t>
  </si>
  <si>
    <t>541 Т</t>
  </si>
  <si>
    <t>24.10.31.900.000.01.0168.000000000085</t>
  </si>
  <si>
    <t>стальной, марка Ст. 3, толщина 25 мм, ГОСТ 19903-74</t>
  </si>
  <si>
    <t>541-1 Т</t>
  </si>
  <si>
    <t>542 Т</t>
  </si>
  <si>
    <t>24.10.31.900.000.01.0168.000000000137</t>
  </si>
  <si>
    <t>стальной, марка Ст. 3, толщина 4 мм, рифленный, ГОСТ 8568-77</t>
  </si>
  <si>
    <t>543 Т</t>
  </si>
  <si>
    <t>24.42.24.300.000.01.0166.000000000001</t>
  </si>
  <si>
    <t>алюминиевый, размер1500*4000 мм, толщина 10 мм</t>
  </si>
  <si>
    <t>544 Т</t>
  </si>
  <si>
    <t>24.42.24.300.000.01.0166.000000000004</t>
  </si>
  <si>
    <t>алюминиевый, размер1500*4000 мм, толщина 5 мм</t>
  </si>
  <si>
    <t>545 Т</t>
  </si>
  <si>
    <t>24.42.24.300.000.01.0166.000000000006</t>
  </si>
  <si>
    <t>алюминиевый, размер1500*4000 мм, толщина 3 мм</t>
  </si>
  <si>
    <t>546 Т</t>
  </si>
  <si>
    <t>24.42.24.300.000.01.0166.000000000007</t>
  </si>
  <si>
    <t>алюминиевый, размер1500*4000 мм, толщина 2 мм</t>
  </si>
  <si>
    <t>547 Т</t>
  </si>
  <si>
    <t>24.44.24.100.002.01.0168.000000000000</t>
  </si>
  <si>
    <t>медный, ширина 600-1000 мм, ГОСТ 1173-2006</t>
  </si>
  <si>
    <t>548 Т</t>
  </si>
  <si>
    <t>22.19.20.700.003.00.0796.000000000049</t>
  </si>
  <si>
    <t>Манжета</t>
  </si>
  <si>
    <t>армированная, однокромочная, с механической обработанной кромкой, для вала, диаметр 70 мм, ГОСТ 8752-79</t>
  </si>
  <si>
    <t>2.2-70*95</t>
  </si>
  <si>
    <t>549 Т</t>
  </si>
  <si>
    <t>22.19.20.700.003.00.0796.000000000052</t>
  </si>
  <si>
    <t>армированная, однокромочная, с механической обработанной кромкой, для вала, диаметр 75 мм, ГОСТ 8752-79</t>
  </si>
  <si>
    <t>2.2-75*100</t>
  </si>
  <si>
    <t>550 Т</t>
  </si>
  <si>
    <t>26.51.52.700.002.00.0796.000000000230</t>
  </si>
  <si>
    <t>Манометр</t>
  </si>
  <si>
    <t>виброустойчивый, диаметр  корпуса не более 150 мм, класс точности 2,5, диапазон показаний 0-16</t>
  </si>
  <si>
    <t>14.3830 С ПАТРОНОМ И ЛАМПОЙ МАНОМЕТР</t>
  </si>
  <si>
    <t>551 Т</t>
  </si>
  <si>
    <t>14.3830-01(0-10кгс/кв.см) МАНОМЕТР</t>
  </si>
  <si>
    <t>552 Т</t>
  </si>
  <si>
    <t>600кгс/кв.см ТИПI Ф160КЛ.1,5 ГОСТ8625-77 МАНОМЕТР</t>
  </si>
  <si>
    <t>6,11,14,15,19</t>
  </si>
  <si>
    <t>552-1 Т</t>
  </si>
  <si>
    <t>МАНОМЕТР МП4-УУ2-600.0</t>
  </si>
  <si>
    <t>март, май, июнь, июль, август</t>
  </si>
  <si>
    <t xml:space="preserve">авансовый платеж - 70% </t>
  </si>
  <si>
    <t>553 Т</t>
  </si>
  <si>
    <t>МП3-У2-2,5МПа-1,5 РАД.Б/ФЛ ГОСТ2405-88 МАНОМЕТР</t>
  </si>
  <si>
    <t>554 Т</t>
  </si>
  <si>
    <t>ДМ8008-ВУ-160х1,5 ТУ4212-003-42368375-01 МАНОМЕТР С ДЕМПФЕРОМ (160КГС/КВ.СМ)</t>
  </si>
  <si>
    <t>11, 14, 15, 19</t>
  </si>
  <si>
    <t>554-1 Т</t>
  </si>
  <si>
    <t>март, май, июнь, июль, август, сентябрь, октябрь</t>
  </si>
  <si>
    <t>555 Т</t>
  </si>
  <si>
    <t>ДМ8008-ВУУ2х1,5 ТУ4212-003-42368375-01 МАНОМЕТР С ДЕМПФЕРОМ (400КГС/КВ.СМ)</t>
  </si>
  <si>
    <t>14, 15, 18, 19</t>
  </si>
  <si>
    <t>555-1 Т</t>
  </si>
  <si>
    <t>556 Т</t>
  </si>
  <si>
    <t>манометр 1МПа</t>
  </si>
  <si>
    <t>поставка в течение 35 дней</t>
  </si>
  <si>
    <t>авансовый платеж- 70%</t>
  </si>
  <si>
    <t>557 Т</t>
  </si>
  <si>
    <t>19.20.29.500.000.01.0112.000000000021</t>
  </si>
  <si>
    <t>Масло</t>
  </si>
  <si>
    <t>моторное, для бензиновых двигателей, обозначение по SAE 5W-40</t>
  </si>
  <si>
    <t>SAE 5W-40 (полусентетика)</t>
  </si>
  <si>
    <t>558 Т</t>
  </si>
  <si>
    <t>559 Т</t>
  </si>
  <si>
    <t>19.20.29.510.000.00.0112.000000000000</t>
  </si>
  <si>
    <t>моторное, марка МС-20</t>
  </si>
  <si>
    <t>МС-20 ГОСТ 21743-46</t>
  </si>
  <si>
    <t>560 Т</t>
  </si>
  <si>
    <t>19.20.29.510.000.00.0112.000000000007</t>
  </si>
  <si>
    <t>моторное, марка 10W-40, ГОСТ 12337-84</t>
  </si>
  <si>
    <t xml:space="preserve">SAE 10W-40 </t>
  </si>
  <si>
    <t>561 Т</t>
  </si>
  <si>
    <t>19.20.29.510.000.00.0112.000000000013</t>
  </si>
  <si>
    <t>моторное, марка М-8В2</t>
  </si>
  <si>
    <t>моторное, марка М-8В2 ГОСТ 8581-78</t>
  </si>
  <si>
    <t>562 Т</t>
  </si>
  <si>
    <t>19.20.29.510.000.00.0112.000000000015</t>
  </si>
  <si>
    <t>моторное, марка М-14В2, ГОСТ 12337-84</t>
  </si>
  <si>
    <t>563 Т</t>
  </si>
  <si>
    <t>19.20.29.510.000.00.0112.000000000034</t>
  </si>
  <si>
    <t>моторное, марка М-10Г2, ГОСТ 12337-84</t>
  </si>
  <si>
    <t>масло М10Г2к ГОСТ 8581-78</t>
  </si>
  <si>
    <t>564 Т</t>
  </si>
  <si>
    <t>19.20.29.510.000.00.0112.000000000035</t>
  </si>
  <si>
    <t>моторное, марка М-8Г2к</t>
  </si>
  <si>
    <t>масло М8Г2к ГОСТ 8581-78</t>
  </si>
  <si>
    <t>565 Т</t>
  </si>
  <si>
    <t>19.20.29.510.000.00.0112.000000000037</t>
  </si>
  <si>
    <t>моторное, марка М-8ДМ</t>
  </si>
  <si>
    <t>масло М-8ДМ</t>
  </si>
  <si>
    <t>566 Т</t>
  </si>
  <si>
    <t>19.20.29.510.000.00.0112.000000000038</t>
  </si>
  <si>
    <t>моторное, марка М-10ДМ, ГОСТ 12337-84</t>
  </si>
  <si>
    <t>масло М-10ДМ</t>
  </si>
  <si>
    <t>567 Т</t>
  </si>
  <si>
    <t>19.20.29.520.000.00.0112.000000000020</t>
  </si>
  <si>
    <t>гидравлическое, марка ВМГЗ, ГОСТ 17479.3-85</t>
  </si>
  <si>
    <t>ВМГЗ ТУ38-101-47986</t>
  </si>
  <si>
    <t>568 Т</t>
  </si>
  <si>
    <t>19.20.29.520.000.00.0166.000000000002</t>
  </si>
  <si>
    <t>гидравлическое, марка МГЕ-10А, ГОСТ 17479.3-85 </t>
  </si>
  <si>
    <t>идравлическое, марка МГЕ-10А, ГОСТ 17479.3-85</t>
  </si>
  <si>
    <t>569 Т</t>
  </si>
  <si>
    <t>19.20.29.530.000.00.0112.000000000001</t>
  </si>
  <si>
    <t>индустриальное, марка И-5А, ГОСТ 20799-88</t>
  </si>
  <si>
    <t>570 Т</t>
  </si>
  <si>
    <t>19.20.29.530.000.00.0112.000000000002</t>
  </si>
  <si>
    <t>индустриальное, марка И-12А1, ГОСТ 20799-88</t>
  </si>
  <si>
    <t>масло И-12А ГОСТ 20799-75</t>
  </si>
  <si>
    <t>571 Т</t>
  </si>
  <si>
    <t>19.20.29.530.000.00.0112.000000000005</t>
  </si>
  <si>
    <t>индустриальное, марка И-20А, ГОСТ 20799-88</t>
  </si>
  <si>
    <t>И-20А  ГОСТ 20799-87</t>
  </si>
  <si>
    <t>572 Т</t>
  </si>
  <si>
    <t>19.20.29.530.000.00.0112.000000000007</t>
  </si>
  <si>
    <t>индустриальное, марка И-40А, ГОСТ 20799-88</t>
  </si>
  <si>
    <t>масло И-40А ГОСТ 20799-75</t>
  </si>
  <si>
    <t>573 Т</t>
  </si>
  <si>
    <t>19.20.29.540.000.00.0112.000000000015</t>
  </si>
  <si>
    <t>электроизоляционное, марка ВГ</t>
  </si>
  <si>
    <t>Трансформаторное масло ВГ ГОСТ 982-80</t>
  </si>
  <si>
    <t>574 Т</t>
  </si>
  <si>
    <t>19.20.29.550.000.00.0112.000000000000</t>
  </si>
  <si>
    <t>трансмиссионное, марка ТСп-10, ГОСТ 23652-79</t>
  </si>
  <si>
    <t>575 Т</t>
  </si>
  <si>
    <t>19.20.29.550.000.00.0112.000000000012</t>
  </si>
  <si>
    <t>трансмиссионное, марка ТСп-15К, ГОСТ 23652-79</t>
  </si>
  <si>
    <t>576 Т</t>
  </si>
  <si>
    <t>19.20.29.550.000.00.0112.000000000015</t>
  </si>
  <si>
    <t>трансмиссионное, марка ТАД-17и, ГОСТ 23652-79</t>
  </si>
  <si>
    <t>577 Т</t>
  </si>
  <si>
    <t>19.20.29.560.000.00.0112.000000000002</t>
  </si>
  <si>
    <t>компрессорное, марка КС-19, ГОСТ 9243-75</t>
  </si>
  <si>
    <t>578 Т</t>
  </si>
  <si>
    <t>579 Т</t>
  </si>
  <si>
    <t>19.20.29.560.000.01.0112.000000000000</t>
  </si>
  <si>
    <t>турбинное, марка Т22, ГОСТ 32-74</t>
  </si>
  <si>
    <t>Масло турбинное Т-22 ГОСТ 9972-74</t>
  </si>
  <si>
    <t>580 Т</t>
  </si>
  <si>
    <t>19.20.29.590.000.00.0112.000000000001</t>
  </si>
  <si>
    <t>гидравлическое, вязкость кинематическая при 40°C 32 мм2/с, при 100°C 6,6 мм2/с, всесезонное, на минеральной основе</t>
  </si>
  <si>
    <t xml:space="preserve">Масла Total 32 гидравлическое масло тара 208 литров </t>
  </si>
  <si>
    <t>581 Т</t>
  </si>
  <si>
    <t>28.11.41.300.011.00.0796.000000000000</t>
  </si>
  <si>
    <t>Маховик</t>
  </si>
  <si>
    <t>для карбюраторного двигателя, для легкового автомобиля</t>
  </si>
  <si>
    <t>1-65х7 ГОСТ5260-75 МАХОВИК</t>
  </si>
  <si>
    <t>582 Т</t>
  </si>
  <si>
    <t>28.24.11.900.007.00.0796.000000000004</t>
  </si>
  <si>
    <t>Машина шлифовальная</t>
  </si>
  <si>
    <t>угловая, с резьбовым креплением, мощность 810-2600 Вт, частота вращения 2000-11000 об/мин</t>
  </si>
  <si>
    <t>МШУ Лепсе 1,8 кВт. Ф-230мм (киров)</t>
  </si>
  <si>
    <t>583 Т</t>
  </si>
  <si>
    <t>27.90.20.500.001.00.0796.000000000000</t>
  </si>
  <si>
    <t>Маяк автомобильный</t>
  </si>
  <si>
    <t>проблесковый</t>
  </si>
  <si>
    <t>С24-75 АВТОЖЕЛТЫЙ C ЛАМПОЙ АКГ24-70-Н1 МАЯК ПРОБЛЕСКОВЫЙ (КРЕПЛЕНИЕ МЕХ)</t>
  </si>
  <si>
    <t>584 Т</t>
  </si>
  <si>
    <t>ПРОБЛЕСКОВЫЙ МАЯЧОК ОРАНЖ.ЦВЕТА</t>
  </si>
  <si>
    <t>585 Т</t>
  </si>
  <si>
    <t>20.12.12.700.003.00.0166.000000000001</t>
  </si>
  <si>
    <t>Медь</t>
  </si>
  <si>
    <t>углекислая основная, чистая, порошок, ГОСТ 8927-79</t>
  </si>
  <si>
    <t>Медь сернокислая (медный купорос)</t>
  </si>
  <si>
    <t>586 Т</t>
  </si>
  <si>
    <t>32.99.15.500.001.00.0796.000000000000</t>
  </si>
  <si>
    <t>Мел</t>
  </si>
  <si>
    <t>для письма и рисования</t>
  </si>
  <si>
    <t>мел для рисования</t>
  </si>
  <si>
    <t>587 Т</t>
  </si>
  <si>
    <t>32.91.11.530.000.00.0796.000000000001</t>
  </si>
  <si>
    <t>Метла</t>
  </si>
  <si>
    <t>метла из материалов растительного происхождения</t>
  </si>
  <si>
    <t>588 Т</t>
  </si>
  <si>
    <t>25.73.40.100.000.00.0796.000000000000</t>
  </si>
  <si>
    <t>Метчик</t>
  </si>
  <si>
    <t>машинный, номинальный диаметр менее 8 мм</t>
  </si>
  <si>
    <t>М6х1,0 ГОСТ3266-81 №1</t>
  </si>
  <si>
    <t>0</t>
  </si>
  <si>
    <t>589 Т</t>
  </si>
  <si>
    <t>М6х1,0 ГОСТ3266-81  №2</t>
  </si>
  <si>
    <t>590 Т</t>
  </si>
  <si>
    <t>25.73.40.100.000.00.0796.000000000001</t>
  </si>
  <si>
    <t>машинный, номинальный диаметр 8-16 мм</t>
  </si>
  <si>
    <t>М8х1,25 ГОСТ3266-81  №1</t>
  </si>
  <si>
    <t>591 Т</t>
  </si>
  <si>
    <t>М8х1,25 ГОСТ3266-81  №2</t>
  </si>
  <si>
    <t>592 Т</t>
  </si>
  <si>
    <t>М8х1,0 ГОСТ3266-81  №1</t>
  </si>
  <si>
    <t>593 Т</t>
  </si>
  <si>
    <t>М8х1,0 ГОСТ3266-81  №2</t>
  </si>
  <si>
    <t>594 Т</t>
  </si>
  <si>
    <t>М10х1,5 ГОСТ3266-81  №1</t>
  </si>
  <si>
    <t>595 Т</t>
  </si>
  <si>
    <t>М10х1,5 ГОСТ3266-81  №2</t>
  </si>
  <si>
    <t>596 Т</t>
  </si>
  <si>
    <t>М10х1,25 ГОСТ3266-81  №1</t>
  </si>
  <si>
    <t>597 Т</t>
  </si>
  <si>
    <t>М10х1,25 ГОСТ3266-81  №2</t>
  </si>
  <si>
    <t>598 Т</t>
  </si>
  <si>
    <t>М12х1,75 ГОСТ3266-81  №1</t>
  </si>
  <si>
    <t>599 Т</t>
  </si>
  <si>
    <t>М12х1,75 ГОСТ3266-81  №2</t>
  </si>
  <si>
    <t>600 Т</t>
  </si>
  <si>
    <t>М14х2,0  ГОСТ3266-81 №1</t>
  </si>
  <si>
    <t>601 Т</t>
  </si>
  <si>
    <t>М14х2,0  ГОСТ3266-81 №2</t>
  </si>
  <si>
    <t>602 Т</t>
  </si>
  <si>
    <t>М14х1,5 ГОСТ3266-81  №1</t>
  </si>
  <si>
    <t>603 Т</t>
  </si>
  <si>
    <t>М14х1,5 ГОСТ3266-81  №2</t>
  </si>
  <si>
    <t>604 Т</t>
  </si>
  <si>
    <t>25.73.40.100.000.00.0796.000000000002</t>
  </si>
  <si>
    <t>машинный, номинальный диаметр 16-24 мм</t>
  </si>
  <si>
    <t>М16х1,5 ГОСТ3266-81  №1</t>
  </si>
  <si>
    <t>605 Т</t>
  </si>
  <si>
    <t>М16х1,5 ГОСТ3266-81  №2</t>
  </si>
  <si>
    <t>606 Т</t>
  </si>
  <si>
    <t>М16х2,0 ГОСТ3266-81  №1</t>
  </si>
  <si>
    <t>607 Т</t>
  </si>
  <si>
    <t>М16х2,0 ГОСТ3266-81  №2</t>
  </si>
  <si>
    <t>608 Т</t>
  </si>
  <si>
    <t>М18х2,5 ГОСТ3266-81  №1</t>
  </si>
  <si>
    <t>609 Т</t>
  </si>
  <si>
    <t>М18х2,5 ГОСТ3266-81  №2</t>
  </si>
  <si>
    <t>610 Т</t>
  </si>
  <si>
    <t>М18х1,5 ГОСТ3266-81  №1</t>
  </si>
  <si>
    <t>611 Т</t>
  </si>
  <si>
    <t>М18х1,5 ГОСТ3266-81  №2</t>
  </si>
  <si>
    <t>612 Т</t>
  </si>
  <si>
    <t>25.73.40.100.000.00.0796.000000000014</t>
  </si>
  <si>
    <t>для дюймовой резьбы, номинальный диаметр 12,700 мм</t>
  </si>
  <si>
    <t>G1/2  ГОСТ3266-81</t>
  </si>
  <si>
    <t>613 Т</t>
  </si>
  <si>
    <t>25.73.40.100.000.00.0796.000000000017</t>
  </si>
  <si>
    <t>для дюймовой резьбы, номинальный диаметр 19,050 мм</t>
  </si>
  <si>
    <t>G3/4  ГОСТ3266-81</t>
  </si>
  <si>
    <t>614 Т</t>
  </si>
  <si>
    <t>26.51.33.100.001.00.0796.000000000000</t>
  </si>
  <si>
    <t>Микрометр</t>
  </si>
  <si>
    <t>МК25-1, диапазон измерений 0-25 мкм, ГОСТ 6507-90</t>
  </si>
  <si>
    <t>615 Т</t>
  </si>
  <si>
    <t>26.51.33.100.001.00.0796.000000000005</t>
  </si>
  <si>
    <t>МК МК50-1, диапазон измерений 25-50 мкм, ГОСТ 6507-90</t>
  </si>
  <si>
    <t>616 Т</t>
  </si>
  <si>
    <t>25.99.11.191.000.00.0796.000000000000</t>
  </si>
  <si>
    <t>Мойка</t>
  </si>
  <si>
    <t>стальная, с одной чашей, размер 500 мм*500 мм, ГОСТ 23695-94 </t>
  </si>
  <si>
    <t>мойка стальная</t>
  </si>
  <si>
    <t>617 Т</t>
  </si>
  <si>
    <t>25.73.30.550.000.00.0796.000000000000</t>
  </si>
  <si>
    <t>Молоток</t>
  </si>
  <si>
    <t>слесарный</t>
  </si>
  <si>
    <t>7850-0104 Ц15хр ГОСТ2310-77 МОЛОТОК</t>
  </si>
  <si>
    <t>сентябрь,октябрь, ноябрь</t>
  </si>
  <si>
    <t>618 Т</t>
  </si>
  <si>
    <t>7850-0106 Ц15хр ГОСТ2310-77 МОЛОТОК</t>
  </si>
  <si>
    <t>619 Т</t>
  </si>
  <si>
    <t>20.59.59.730.000.00.5108.000000000003</t>
  </si>
  <si>
    <t>Монтажная пена</t>
  </si>
  <si>
    <t>всесезонная, профессиональная (пистолетная), в аэрозольной упаковке, двухкомпонентная</t>
  </si>
  <si>
    <t xml:space="preserve"> июнь, август, сентябрь</t>
  </si>
  <si>
    <t>620 Т</t>
  </si>
  <si>
    <t>26.11.21.200.002.00.0796.000000000000</t>
  </si>
  <si>
    <t>Мост диодный</t>
  </si>
  <si>
    <t>для выпрямления переменного тока</t>
  </si>
  <si>
    <t>КВРС 3501 W ВЫПРЯМИТЕЛЬНЫЙ МОСТ 35А, 100В</t>
  </si>
  <si>
    <t>621 Т</t>
  </si>
  <si>
    <t>Диодный мост KBPC3510</t>
  </si>
  <si>
    <t>622 Т</t>
  </si>
  <si>
    <t>26.51.43.590.015.00.0796.000000000000</t>
  </si>
  <si>
    <t>Мультиметр</t>
  </si>
  <si>
    <t>цифровой, 3,5 цифровых разряда, точность около 1,0 %</t>
  </si>
  <si>
    <t>Мультиметр MAS-830</t>
  </si>
  <si>
    <t>623 Т</t>
  </si>
  <si>
    <t>22.21.29.700.005.00.0796.000000000047</t>
  </si>
  <si>
    <t>Муфта</t>
  </si>
  <si>
    <t>кабельная, соединительная</t>
  </si>
  <si>
    <t>Муфта соединительная МСМ</t>
  </si>
  <si>
    <t>624 Т</t>
  </si>
  <si>
    <t>22.21.29.700.005.00.0796.000000000076</t>
  </si>
  <si>
    <t>для сращивания малопарных кабелей, тип ММКРг-5-эп</t>
  </si>
  <si>
    <t>625 Т</t>
  </si>
  <si>
    <t>626 Т</t>
  </si>
  <si>
    <t>22.21.29.700.005.00.0839.000000000000</t>
  </si>
  <si>
    <t>627 Т</t>
  </si>
  <si>
    <t>28.15.26.900.000.07.0796.000000000017</t>
  </si>
  <si>
    <t>фланцевая, жесткая, номинальный крутящий момент 8 Н*м, чугунная, ГОСТ 20761-96</t>
  </si>
  <si>
    <t>Муфта чугунная ф15 (ГОСТ 8954-75)</t>
  </si>
  <si>
    <t>628 Т</t>
  </si>
  <si>
    <t>Муфта чугунная ф20 (ГОСТ 8954-75)</t>
  </si>
  <si>
    <t>629 Т</t>
  </si>
  <si>
    <t>Муфта чугунная ф25 (ГОСТ 8954-75)</t>
  </si>
  <si>
    <t>630 Т</t>
  </si>
  <si>
    <t>Муфта чугунная ф32 (ГОСТ 8954-75)</t>
  </si>
  <si>
    <t>631 Т</t>
  </si>
  <si>
    <t>Муфта чугунная ф40 (ГОСТ 8954-75)</t>
  </si>
  <si>
    <t>632 Т</t>
  </si>
  <si>
    <t>28.49.22.300.000.00.0796.000000000000</t>
  </si>
  <si>
    <t>Муфта электромагнитная</t>
  </si>
  <si>
    <t>к токарному станку</t>
  </si>
  <si>
    <t>Э1ТМ-114-1А ГОСТ21573-76 МУФТА</t>
  </si>
  <si>
    <t>633 Т</t>
  </si>
  <si>
    <t>23.99.14.000.007.00.0166.000000000008</t>
  </si>
  <si>
    <t>Набивка</t>
  </si>
  <si>
    <t>графитовая, сальниковая, из плетеного гибкого графитового волокна, в оплетке из инконелевой проволоки</t>
  </si>
  <si>
    <t>634 Т</t>
  </si>
  <si>
    <t>25.73.30.300.002.00.0704.000000000000</t>
  </si>
  <si>
    <t>Набор ключей</t>
  </si>
  <si>
    <t>для винтов с внутренним шестигранником, ГОСТ 11737-93</t>
  </si>
  <si>
    <t>набор ключей имбусовых</t>
  </si>
  <si>
    <t>Набор</t>
  </si>
  <si>
    <t>635 Т</t>
  </si>
  <si>
    <t>25.73.30.300.002.00.0704.000000000008</t>
  </si>
  <si>
    <t>рожковые, в наборе 10 предметов, 6-32 мм</t>
  </si>
  <si>
    <t>636 Т</t>
  </si>
  <si>
    <t>25.94.13.900.010.00.0796.000000000000</t>
  </si>
  <si>
    <t>Набор отверток</t>
  </si>
  <si>
    <t>крестовая, в наборе не более 10 предметов</t>
  </si>
  <si>
    <t>Набор отверток из 6 пред. картон ШТОК оранжевая серия</t>
  </si>
  <si>
    <t>637 Т</t>
  </si>
  <si>
    <t>26.51.11.900.002.00.0796.000000000001</t>
  </si>
  <si>
    <t>Навигатор</t>
  </si>
  <si>
    <t>автомобильный</t>
  </si>
  <si>
    <t>КОМПЛЕКТ GALILEO V1.XТУ6571-001-60722024 ТЕРМИНАЛ ДЛЯ МОНИТОРИН.АВТ(С ЗАЩ.КОРОБ.)</t>
  </si>
  <si>
    <t>638 Т</t>
  </si>
  <si>
    <t>25.73.30.100.011.00.0796.000000000000</t>
  </si>
  <si>
    <t>Надфиль</t>
  </si>
  <si>
    <t>плоский</t>
  </si>
  <si>
    <t>639 Т</t>
  </si>
  <si>
    <t>25.73.30.100.011.00.0796.000000000002</t>
  </si>
  <si>
    <t>трехгранный</t>
  </si>
  <si>
    <t>640 Т</t>
  </si>
  <si>
    <t>25.73.60.900.000.00.0796.000000000001</t>
  </si>
  <si>
    <t>Наконечник</t>
  </si>
  <si>
    <t>кабельный, медный</t>
  </si>
  <si>
    <t xml:space="preserve"> Т-50</t>
  </si>
  <si>
    <t>641 Т</t>
  </si>
  <si>
    <t xml:space="preserve"> Т-10</t>
  </si>
  <si>
    <t>642 Т</t>
  </si>
  <si>
    <t>25.73.60.900.000.00.0796.000000000003</t>
  </si>
  <si>
    <t>кабельный, алюминиевый</t>
  </si>
  <si>
    <t>Н7.750.087 НО.775.015 НАКОНЕЧНИК</t>
  </si>
  <si>
    <t>643 Т</t>
  </si>
  <si>
    <t>Н7.750.091 НО.775.015 НАКОНЕЧНИК</t>
  </si>
  <si>
    <t>644 Т</t>
  </si>
  <si>
    <t>Н7.750.095 НО.775.015 НАКОНЕЧНИК</t>
  </si>
  <si>
    <t>645 Т</t>
  </si>
  <si>
    <t>НК 0,5-08 кольцо 4,4мм UEN30-D44-05-08 НАКОНЕЧНИК</t>
  </si>
  <si>
    <t>646 Т</t>
  </si>
  <si>
    <t>НКИ 1,25-6 ИЭК НАКОНЕЧНИК</t>
  </si>
  <si>
    <t>647 Т</t>
  </si>
  <si>
    <t>НК 1,0-1,5 КОЛЬЦО 8,1 ИЭК НАКОНЕЧНИК (арт. UEN30-D81-10-15)</t>
  </si>
  <si>
    <t>648 Т</t>
  </si>
  <si>
    <t>Наконечник НКИ 5,5-8</t>
  </si>
  <si>
    <t>649 Т</t>
  </si>
  <si>
    <t>26.51.62.330.000.00.0796.000000000000</t>
  </si>
  <si>
    <t>алмазный, для измерения микротвердости, ГОСТ 9377-81</t>
  </si>
  <si>
    <t>январь, февраль,март</t>
  </si>
  <si>
    <t>650 Т</t>
  </si>
  <si>
    <t>27.12.40.900.024.00.0796.000000000000</t>
  </si>
  <si>
    <t>для высоковольтного выключателя</t>
  </si>
  <si>
    <t>Наконечник кольцевой медный луженый НКИ 5,5-6</t>
  </si>
  <si>
    <t>651 Т</t>
  </si>
  <si>
    <t>27.90.32.000.024.00.0796.000000000000</t>
  </si>
  <si>
    <t>для сварочного оборудования, контактный</t>
  </si>
  <si>
    <t xml:space="preserve"> Контактный наконечник 6290 NX 3 (50-75mm)</t>
  </si>
  <si>
    <t>аванс 70%</t>
  </si>
  <si>
    <t>8950</t>
  </si>
  <si>
    <t>652 Т</t>
  </si>
  <si>
    <t xml:space="preserve"> Контактный наконечник 6290 NX 4 (75-150mm)</t>
  </si>
  <si>
    <t>653 Т</t>
  </si>
  <si>
    <t xml:space="preserve"> Контактный наконечник 6290 NX 5 (150-200mm)</t>
  </si>
  <si>
    <t>654 Т</t>
  </si>
  <si>
    <t>28.13.12.900.000.01.0796.000000000003</t>
  </si>
  <si>
    <t>Насос</t>
  </si>
  <si>
    <t>возвратно-поступательный, для перекачки жидкостей, перистальтический</t>
  </si>
  <si>
    <t>Перистальтический насосный агрегат с электродвигателем 2,2 кВт</t>
  </si>
  <si>
    <t>поставка в течение 70 дней</t>
  </si>
  <si>
    <t>предоплата 30 %</t>
  </si>
  <si>
    <t>655 Т</t>
  </si>
  <si>
    <t>28.13.14.900.002.02.0796.000000000030</t>
  </si>
  <si>
    <t>центробежный, тип КМ, НДВ, Ф, для перекачки жидкостей</t>
  </si>
  <si>
    <t>ЦНС38-110 НАСОС ЦЕНТРОБЕЖН. С ВТУЛОЧНО-ПАЛЬЦ.МУФТО</t>
  </si>
  <si>
    <t>поставка в течение 40 дней</t>
  </si>
  <si>
    <t>656 Т</t>
  </si>
  <si>
    <t>28.12.13.200.001.00.0796.000000000000</t>
  </si>
  <si>
    <t>Насос шестеренчатый</t>
  </si>
  <si>
    <t>рабочий объем от 8 до 50 см3</t>
  </si>
  <si>
    <t>НШ10-3 ОСТ23.1.92-88 НАСОС ШЕСТЕРЕННЫЙ</t>
  </si>
  <si>
    <t>657 Т</t>
  </si>
  <si>
    <t>НШ10Д-3 Р=16МПа Q=21Л/МИН НАСОС ШЕСТЕРЕННЫЙ</t>
  </si>
  <si>
    <t>январь,февраль,март, октябрь,ноябрь,декабрь</t>
  </si>
  <si>
    <t>6,11,19</t>
  </si>
  <si>
    <t>657-1 Т</t>
  </si>
  <si>
    <t>Насос НШ-10 Д-3 (6шлиц)</t>
  </si>
  <si>
    <t>март, апрель, июнь, сентябрь, октябрь, ноябрь</t>
  </si>
  <si>
    <t>658 Т</t>
  </si>
  <si>
    <t>28.12.13.200.001.00.0796.000000000002</t>
  </si>
  <si>
    <t>рабочий объем от 100 до 150 см3</t>
  </si>
  <si>
    <t>НШ100Г-4 ОСТ23.1.92-88 НАСОС ШЕСТЕРЕННЫЙ</t>
  </si>
  <si>
    <t>658-1 Т</t>
  </si>
  <si>
    <t>апрель</t>
  </si>
  <si>
    <t>авансовый платеж - 50%</t>
  </si>
  <si>
    <t>659 Т</t>
  </si>
  <si>
    <t>20.59.52.100.018.00.0166.000000000000</t>
  </si>
  <si>
    <t>Натрий щавелевокислый</t>
  </si>
  <si>
    <t>чистый для анализа, порошок, ГОСТ 5839-77</t>
  </si>
  <si>
    <t>660 Т</t>
  </si>
  <si>
    <t>26.40.42.700.005.00.0796.000000000003</t>
  </si>
  <si>
    <t>Наушники</t>
  </si>
  <si>
    <t>противошумный, уровень шума 75-85 дБ</t>
  </si>
  <si>
    <t>НАУШНИК С АНТИФОНАМИ ВЦНИИОТ-3</t>
  </si>
  <si>
    <t>сентябрь, октябрь, ноябрь</t>
  </si>
  <si>
    <t>661 Т</t>
  </si>
  <si>
    <t>ВЦНИИОТ-2М ТУ-400-28-126-75 НАУШНИКИ ПРОТИВОШУМНЫЕ</t>
  </si>
  <si>
    <t>662 Т</t>
  </si>
  <si>
    <t>20.15.20.200.001.00.0166.000000000003</t>
  </si>
  <si>
    <t>Нитрит натрия (азотистокислый натрий)</t>
  </si>
  <si>
    <t>технический, сорт высший, ГОСТ 19906-74</t>
  </si>
  <si>
    <t>технический</t>
  </si>
  <si>
    <t>663 Т</t>
  </si>
  <si>
    <t>25.71.11.390.000.00.0796.000000000005</t>
  </si>
  <si>
    <t>Нож</t>
  </si>
  <si>
    <t>специальный</t>
  </si>
  <si>
    <t>664 Т</t>
  </si>
  <si>
    <t>25.73.20.100.001.00.0796.000000000000</t>
  </si>
  <si>
    <t>Ножовка</t>
  </si>
  <si>
    <t>по металлу, ручная, пластиковая рукоятка</t>
  </si>
  <si>
    <t>665 Т</t>
  </si>
  <si>
    <t>26.51.33.900.000.00.0796.000000000001</t>
  </si>
  <si>
    <t>Нутромер</t>
  </si>
  <si>
    <t>НИ 10-18, ГОСТ 868-82</t>
  </si>
  <si>
    <t>666 Т</t>
  </si>
  <si>
    <t>26.51.33.900.000.00.0796.000000000002</t>
  </si>
  <si>
    <t>НИ 18-50, ГОСТ 868-82</t>
  </si>
  <si>
    <t>667 Т</t>
  </si>
  <si>
    <t>22.29.25.700.003.00.5111.000000000000</t>
  </si>
  <si>
    <t>Обложка</t>
  </si>
  <si>
    <t>для переплета, формат А4, прозрачная</t>
  </si>
  <si>
    <t>Прозрачная А4/100мкрн</t>
  </si>
  <si>
    <t>668 Т</t>
  </si>
  <si>
    <t>28.29.22.100.000.02.0796.000000000012</t>
  </si>
  <si>
    <t>Огнетушитель</t>
  </si>
  <si>
    <t>порошковый, марка ОП-10 (з) (А, В, С, Е)</t>
  </si>
  <si>
    <t>огнетушитель ОП-10</t>
  </si>
  <si>
    <t>669 Т</t>
  </si>
  <si>
    <t>25.99.29.490.040.00.0796.000000000000</t>
  </si>
  <si>
    <t>Ограничитель для DIN-рейки</t>
  </si>
  <si>
    <t>металлический</t>
  </si>
  <si>
    <t>Ограничитель на DIN-рейку</t>
  </si>
  <si>
    <t>670 Т</t>
  </si>
  <si>
    <t>20.12.12.700.002.00.0166.000000000000</t>
  </si>
  <si>
    <t>Оксид меди</t>
  </si>
  <si>
    <t>ЧДА, ГОСТ 16539-79</t>
  </si>
  <si>
    <t>Медь окись гранулированная (чда)</t>
  </si>
  <si>
    <t>671 Т</t>
  </si>
  <si>
    <t>20.12.12.100.000.00.0166.000000000000</t>
  </si>
  <si>
    <t>Оксид хрома</t>
  </si>
  <si>
    <t>технический, марка А, ГОСТ 2548-77</t>
  </si>
  <si>
    <t>хромовый ангидрид</t>
  </si>
  <si>
    <t>671-1 Т</t>
  </si>
  <si>
    <t>672 Т</t>
  </si>
  <si>
    <t>20.59.20.000.000.00.0112.000000000000</t>
  </si>
  <si>
    <t>Олифа</t>
  </si>
  <si>
    <t>натуральная, из льняного/конопляного масла, сорт высший, ГОСТ 7931-76</t>
  </si>
  <si>
    <t>в канистрах не более 5 кг</t>
  </si>
  <si>
    <t>672-1 Т</t>
  </si>
  <si>
    <t xml:space="preserve"> поставка в течение 10 дней</t>
  </si>
  <si>
    <t>673 Т</t>
  </si>
  <si>
    <t>25.73.30.630.000.00.0796.000000000015</t>
  </si>
  <si>
    <t>Отвертка</t>
  </si>
  <si>
    <t>слесарно-монтажная, с изолируещей ручкой, длина 250 мм, ГОСТ 17199-71</t>
  </si>
  <si>
    <t>7810-0966 1.Ц15хр ГОСТ17199-88 ОТВЕРТКА</t>
  </si>
  <si>
    <t>674 Т</t>
  </si>
  <si>
    <t>7810-0968 1.Ц15хр ГОСТ17199-88 ОТВЕРТКА</t>
  </si>
  <si>
    <t>675 Т</t>
  </si>
  <si>
    <t>24.20.40.500.000.00.0796.000000000021</t>
  </si>
  <si>
    <t>Отвод</t>
  </si>
  <si>
    <t>стальной, бесшовный, диаметр 108*6 мм, крутоизогнутый, ГОСТ 17375-2001</t>
  </si>
  <si>
    <t>Отвод 90-108х6 Сталь 20 ГОСТ 17375-2001</t>
  </si>
  <si>
    <t>676 Т</t>
  </si>
  <si>
    <t>24.20.40.500.000.00.0796.000000000077</t>
  </si>
  <si>
    <t>стальной, бесшовный, диаметр 159*6 мм, крутоизогнутый</t>
  </si>
  <si>
    <t>Отвод 90-159х6 Сталь 20 ГОСТ 17375-2001</t>
  </si>
  <si>
    <t>677 Т</t>
  </si>
  <si>
    <t>58.19.11.900.000.00.0796.000000000001</t>
  </si>
  <si>
    <t>Открытка</t>
  </si>
  <si>
    <t>поздравительная</t>
  </si>
  <si>
    <t>Открытки поздравительные</t>
  </si>
  <si>
    <t>поставка в течение 1 дня</t>
  </si>
  <si>
    <t>678 Т</t>
  </si>
  <si>
    <t>24.10.21.470.000.01.0796.000000000244</t>
  </si>
  <si>
    <t>Отливка</t>
  </si>
  <si>
    <t>стальная, 3 группа особо ответственного назначения, марка 35Л, вес более 100 кг, ГОСТ 977-88</t>
  </si>
  <si>
    <t>Отливка для детали "Ролик"  по чертежу А50М.18.00.018  сталь 35Л ГОСТ 977-88</t>
  </si>
  <si>
    <t>в течение 60 дней</t>
  </si>
  <si>
    <t>679 Т</t>
  </si>
  <si>
    <t>Отливка для детали "Диск барабана"  по чертежу АР.03.07.102  сталь 35Л ГОСТ 977-88</t>
  </si>
  <si>
    <t>680 Т</t>
  </si>
  <si>
    <t>Отливка для детали "шайба храповая"  по чертежу АР.03.07.105  сталь 35Л ГОСТ 977-88</t>
  </si>
  <si>
    <t>681 Т</t>
  </si>
  <si>
    <t>Отливка для детали "Шайба тормозная"  по чертежу АР.03.07.015  сталь 35Л ГОСТ 977-88</t>
  </si>
  <si>
    <t>682 Т</t>
  </si>
  <si>
    <t>24.10.21.470.000.01.0796.000000000247</t>
  </si>
  <si>
    <t>стальная, 3 группа особо ответственного назначения, марка 40Л, вес более 100 кг, ГОСТ 977-88</t>
  </si>
  <si>
    <t>Отливка для детали "Колесо зубчатое"  по чертежу АР.03.07.001-01  сталь 40Л ГОСТ 977-88</t>
  </si>
  <si>
    <t>683 Т</t>
  </si>
  <si>
    <t>Отливка для детали "Шкив канатный"  по чертежу АР.19.03.005 сталь 40Л ГОСТ 977-88</t>
  </si>
  <si>
    <t>684 Т</t>
  </si>
  <si>
    <t>29.32.30.990.014.00.0796.000000000001</t>
  </si>
  <si>
    <t>Отопитель салона</t>
  </si>
  <si>
    <t>ГАЗ 3307-8101010 ОТОПИТЕЛЬ</t>
  </si>
  <si>
    <t>684-1 Т</t>
  </si>
  <si>
    <t>март, май, июль, сентябрь</t>
  </si>
  <si>
    <t>685 Т</t>
  </si>
  <si>
    <t>20.59.59.690.001.00.0796.000000000000</t>
  </si>
  <si>
    <t>Очиститель</t>
  </si>
  <si>
    <t>для очистки и обезжиривания деталей тормозной системы и сцепления, аэрозоль</t>
  </si>
  <si>
    <t>март, апрель,июнь, июль, август, сентябрь, ноябрь</t>
  </si>
  <si>
    <t>686 Т</t>
  </si>
  <si>
    <t>28.99.14.700.006.00.0796.000000000000</t>
  </si>
  <si>
    <t>для очистки клише от остатков жидкого фотополимера</t>
  </si>
  <si>
    <t>687 Т</t>
  </si>
  <si>
    <t>32.50.42.900.000.00.0796.000000000008</t>
  </si>
  <si>
    <t>Очки</t>
  </si>
  <si>
    <t>защитные, пластиковые</t>
  </si>
  <si>
    <t xml:space="preserve">Очки защитные </t>
  </si>
  <si>
    <t>687-1 Т</t>
  </si>
  <si>
    <t>688 Т</t>
  </si>
  <si>
    <t>23.99.11.990.000.00.0166.000000000068</t>
  </si>
  <si>
    <t>Паронит</t>
  </si>
  <si>
    <t>марка ПА, армированный сеткой, ГОСТ 481-80</t>
  </si>
  <si>
    <t>689 Т</t>
  </si>
  <si>
    <t>25.73.30.100.009.00.0796.000000000000</t>
  </si>
  <si>
    <t>Пассатижи</t>
  </si>
  <si>
    <t>диэлектрические</t>
  </si>
  <si>
    <t>7814-0161 Ц15хр ГОСТ17438-72 ПАССАТИЖИ</t>
  </si>
  <si>
    <t>690 Т</t>
  </si>
  <si>
    <t>27.12.23.700.002.00.0796.000000000001</t>
  </si>
  <si>
    <t>Переключатель</t>
  </si>
  <si>
    <t>мгновенного действия, для коммутации электрических цепей постоянного и переменного тока, серия ТП</t>
  </si>
  <si>
    <t>2ПП-45 ТУ16-526.016-73 ПЕРЕКЛЮЧАТЕЛЬ</t>
  </si>
  <si>
    <t>691 Т</t>
  </si>
  <si>
    <t>П146 С ГНЕЗДОМ СПЕЦИАЛЬНЫМ ПЕРЕКЛЮЧАТЕЛЬ</t>
  </si>
  <si>
    <t>692 Т</t>
  </si>
  <si>
    <t>П147 С ГНЕЗДОМ СПЕЦИАЛЬНЫМ(6контактов)  ПЕРЕКЛЮЧАТЕЛЬ</t>
  </si>
  <si>
    <t>693 Т</t>
  </si>
  <si>
    <t>ППН-45 ТУ16-526.016-73 ПЕРЕКЛЮЧАТЕЛЬ</t>
  </si>
  <si>
    <t>694 Т</t>
  </si>
  <si>
    <t>24.20.40.500.008.00.0796.000000000000</t>
  </si>
  <si>
    <t>Переходник</t>
  </si>
  <si>
    <t>стальной, резьбовой</t>
  </si>
  <si>
    <t xml:space="preserve"> для чугунного радиатора </t>
  </si>
  <si>
    <t>695 Т</t>
  </si>
  <si>
    <t>27.90.32.000.016.00.0796.000000000000</t>
  </si>
  <si>
    <t>Переходник наконечника</t>
  </si>
  <si>
    <t>Цангадержатель для горелки аргонно-дуговой сварки ф3,2мм Collet Body  TE0001-32</t>
  </si>
  <si>
    <t>695-1 Т</t>
  </si>
  <si>
    <t xml:space="preserve">Цангадержатель для вольфрамового электрода ф3,2мм </t>
  </si>
  <si>
    <t>696 Т</t>
  </si>
  <si>
    <t>28.24.11.900.010.00.0796.000000000000</t>
  </si>
  <si>
    <t>Перфоратор</t>
  </si>
  <si>
    <t>электрический, сетевой</t>
  </si>
  <si>
    <t>Перфоратор ЗУБР, SDS-plus, антивибрационная ручка, 4Дж, 700об/мин, 2600 уд/мин 900Вт, кейс</t>
  </si>
  <si>
    <t>697 Т</t>
  </si>
  <si>
    <t>14.12.30.100.000.00.0715.000000000001</t>
  </si>
  <si>
    <t>Перчатки</t>
  </si>
  <si>
    <t>для защиты рук технические, пропитанные ПВХ, хлопчатобумажные</t>
  </si>
  <si>
    <t>перчатки хлопчато-бумажные</t>
  </si>
  <si>
    <t>697-1 Т</t>
  </si>
  <si>
    <t>698 Т</t>
  </si>
  <si>
    <t>14.12.30.100.000.00.0715.000000000017</t>
  </si>
  <si>
    <t>для защиты рук технические, из латекса, бесшовные, диэлектрические</t>
  </si>
  <si>
    <t>7,11,14,15</t>
  </si>
  <si>
    <t>698-1 Т</t>
  </si>
  <si>
    <t>699 Т</t>
  </si>
  <si>
    <t xml:space="preserve">перчатки диэлектрические </t>
  </si>
  <si>
    <t>700 Т</t>
  </si>
  <si>
    <t>Перчатки диэлектрические латексные №3</t>
  </si>
  <si>
    <t>701 Т</t>
  </si>
  <si>
    <t>14.12.30.100.000.00.0715.000000000020</t>
  </si>
  <si>
    <t>для защиты рук технические, из кислозащитной ткани, тип 2</t>
  </si>
  <si>
    <t>перчатки кислотощелочестойкие, тип 2</t>
  </si>
  <si>
    <t>701-1 Т</t>
  </si>
  <si>
    <t>702 Т</t>
  </si>
  <si>
    <t>22.19.60.500.000.00.0715.000000000004</t>
  </si>
  <si>
    <t>для защиты рук технические, резиновые</t>
  </si>
  <si>
    <t>перчатки резиновые бытовые</t>
  </si>
  <si>
    <t>702-1 Т</t>
  </si>
  <si>
    <t>703 Т</t>
  </si>
  <si>
    <t>08.12.11.900.000.00.0113.000000000000</t>
  </si>
  <si>
    <t>Песок</t>
  </si>
  <si>
    <t>природный, 1 класс, мелкий, ГОСТ 8736-2014</t>
  </si>
  <si>
    <t xml:space="preserve"> сентябрь, октябрь</t>
  </si>
  <si>
    <t>в течение 15 дней</t>
  </si>
  <si>
    <t>704 Т</t>
  </si>
  <si>
    <t>29.32.20.990.029.00.0796.000000000000</t>
  </si>
  <si>
    <t>Петля двери</t>
  </si>
  <si>
    <t>ПН5-60 ГОСТ5088-05 ПЕТЛЯ</t>
  </si>
  <si>
    <t>705 Т</t>
  </si>
  <si>
    <t>28.24.11.200.000.00.0796.000000000017</t>
  </si>
  <si>
    <t>Пила</t>
  </si>
  <si>
    <t>ленточная, ширина 27 мм</t>
  </si>
  <si>
    <t xml:space="preserve"> биметаллическая М42 4070х27х0,9 2/3</t>
  </si>
  <si>
    <t>поставка в срок не более 10 дней с момента предоплаты</t>
  </si>
  <si>
    <t>706 Т</t>
  </si>
  <si>
    <t>биметаллическая М42 4070х27х0,9 4/6</t>
  </si>
  <si>
    <t>707 Т</t>
  </si>
  <si>
    <t>биметаллическая  М42 4070х27х0,9 5/7</t>
  </si>
  <si>
    <t>708 Т</t>
  </si>
  <si>
    <t>биметаллическая  М42 3340х27х0,9 8/12</t>
  </si>
  <si>
    <t>709 Т</t>
  </si>
  <si>
    <t xml:space="preserve"> биметаллическая М42 3340х27х0,9 6/10</t>
  </si>
  <si>
    <t>710 Т</t>
  </si>
  <si>
    <t>биметаллическая М42 3340х27х0,9 5/7</t>
  </si>
  <si>
    <t>711 Т</t>
  </si>
  <si>
    <t>биметаллическая PROTECTOR 3340х27х0,9 5/7</t>
  </si>
  <si>
    <t>712 Т</t>
  </si>
  <si>
    <t xml:space="preserve"> биметаллическая PROTECTOR 3340х27х0,9 6/10</t>
  </si>
  <si>
    <t>713 Т</t>
  </si>
  <si>
    <t>биметаллическая   DUOS М42 3340х27х0,9 9/11</t>
  </si>
  <si>
    <t>714 Т</t>
  </si>
  <si>
    <t>28.24.11.200.000.00.0796.000000000018</t>
  </si>
  <si>
    <t>ленточная, ширина 34 мм</t>
  </si>
  <si>
    <t>биметаллическая  М42 5150х34х1,1 2/3</t>
  </si>
  <si>
    <t>14, 18</t>
  </si>
  <si>
    <t>714-1 Т</t>
  </si>
  <si>
    <t>поставка в срок не более 10 дней</t>
  </si>
  <si>
    <t>715 Т</t>
  </si>
  <si>
    <t>биметаллическая  М42 5150х34х1,1 3/4</t>
  </si>
  <si>
    <t>716 Т</t>
  </si>
  <si>
    <t xml:space="preserve"> биметаллическая  М42 5150х34х1,1 4/6</t>
  </si>
  <si>
    <t>717 Т</t>
  </si>
  <si>
    <t>биметаллическая М42  5150х34х1,1 5/7</t>
  </si>
  <si>
    <t>6, 14, 18</t>
  </si>
  <si>
    <t>717-1 Т</t>
  </si>
  <si>
    <t>биметаллическая М42 5150х34х1,1 6/10</t>
  </si>
  <si>
    <t>718 Т</t>
  </si>
  <si>
    <t>биметаллическая  SUPER HLG 5300х34х1,1 2/3</t>
  </si>
  <si>
    <t>719 Т</t>
  </si>
  <si>
    <t xml:space="preserve"> биметаллическая Axcela 5300х34х1,1 </t>
  </si>
  <si>
    <t>720 Т</t>
  </si>
  <si>
    <t>биметаллическая Protector 5300х34х1,1 4/6</t>
  </si>
  <si>
    <t>721 Т</t>
  </si>
  <si>
    <t>28.24.11.200.000.00.0796.000000000019</t>
  </si>
  <si>
    <t>ленточная, ширина 41 мм</t>
  </si>
  <si>
    <t>биметаллическая "Амада" М42 6940х41х1,3 2/3</t>
  </si>
  <si>
    <t>722 Т</t>
  </si>
  <si>
    <t>16.10.10.370.002.00.0113.000000000001</t>
  </si>
  <si>
    <t>Пиломатериал</t>
  </si>
  <si>
    <t>из хвойных пород, обрезанный, ГОСТ 8486-86</t>
  </si>
  <si>
    <t>пиломатериал из хвойных пород, ГОСТ 8486-86  обрезанный</t>
  </si>
  <si>
    <t xml:space="preserve">январь, февраль, март, апрель, май, август, сентябрь, ноябрь </t>
  </si>
  <si>
    <t>723 Т</t>
  </si>
  <si>
    <t>16.10.10.390.002.00.0113.000000000000</t>
  </si>
  <si>
    <t>лиственных пород, ГОСТ 2695-83</t>
  </si>
  <si>
    <t xml:space="preserve">пиломатериал лиственных пород обрезной, ГОСТ 2695-83, </t>
  </si>
  <si>
    <t>724 Т</t>
  </si>
  <si>
    <t>22.19.20.700.010.00.0166.000000000053</t>
  </si>
  <si>
    <t>Пластина</t>
  </si>
  <si>
    <t>тип ТМКЩ, размер 20*1000*1000 мм, ГОСТ 7338-90</t>
  </si>
  <si>
    <t>Пластина ТКМЩ</t>
  </si>
  <si>
    <t>725 Т</t>
  </si>
  <si>
    <t>25.73.40.900.014.00.0796.000000000000</t>
  </si>
  <si>
    <t>твердосплавная, многогранная, диаметр 15,875 мм</t>
  </si>
  <si>
    <t>10113-110408 Т15К6 ГОСТ 19064-80</t>
  </si>
  <si>
    <t>апрель, май, июнь</t>
  </si>
  <si>
    <t>поставка в течение 20 дней после  предоплаты</t>
  </si>
  <si>
    <t>726 Т</t>
  </si>
  <si>
    <t>10113-110408 ВК8 ГОСТ 19064-80</t>
  </si>
  <si>
    <t>727 Т</t>
  </si>
  <si>
    <t>10114-110408 Т15К6 ГОСТ 19065-80</t>
  </si>
  <si>
    <t>728 Т</t>
  </si>
  <si>
    <t>10114-110408 ВК8 ГОСТ 19065-80</t>
  </si>
  <si>
    <t>729 Т</t>
  </si>
  <si>
    <t>12113-150400 Т15К6 ГОСТ19070-80</t>
  </si>
  <si>
    <t>730 Т</t>
  </si>
  <si>
    <t>12113-150400  ВК8 ГОСТ19070-80</t>
  </si>
  <si>
    <t>731 Т</t>
  </si>
  <si>
    <t>12114-150400  Т15К6 ГОСТ19071-80</t>
  </si>
  <si>
    <t>732 Т</t>
  </si>
  <si>
    <t>12114-150400 ВК8 ГОСТ19071-80</t>
  </si>
  <si>
    <t>733 Т</t>
  </si>
  <si>
    <t>25.73.40.900.014.00.0796.000000000001</t>
  </si>
  <si>
    <t>твердосплавная, многогранная, диаметр 19,050 мм</t>
  </si>
  <si>
    <t>02114-120612 Т15К6 ГОСТ 19048-80</t>
  </si>
  <si>
    <t>734 Т</t>
  </si>
  <si>
    <t>05114-190612 Т15К6 ГОСТ 19059-80</t>
  </si>
  <si>
    <t>735 Т</t>
  </si>
  <si>
    <t>25.73.40.900.014.00.0796.000000000006</t>
  </si>
  <si>
    <t>твердосплавная, напаиваемая, тип ВК8</t>
  </si>
  <si>
    <t>в течение 20 дней</t>
  </si>
  <si>
    <t>736 Т</t>
  </si>
  <si>
    <t>737 Т</t>
  </si>
  <si>
    <t>738 Т</t>
  </si>
  <si>
    <t>739 Т</t>
  </si>
  <si>
    <t>26.40.44.900.000.00.0796.000000000000</t>
  </si>
  <si>
    <t>Плата соединительная</t>
  </si>
  <si>
    <t>для навесного монтажа 3ПС18-8 для соединения электрических цепей постоянного, переменного, и импульсного тока</t>
  </si>
  <si>
    <t>3ПС21-10 ОСТ107.680.225.001-86 ПЛАТА</t>
  </si>
  <si>
    <t>740 Т</t>
  </si>
  <si>
    <t>27.40.42.300.003.00.0796.000000000000</t>
  </si>
  <si>
    <t>Плафон</t>
  </si>
  <si>
    <t>для наружного освещения, герметичный, форма коническая, диаметр 25 см</t>
  </si>
  <si>
    <t>ПТ-37-3М ПЛАФОН</t>
  </si>
  <si>
    <t>741 Т</t>
  </si>
  <si>
    <t>25.73.20.900.000.00.0796.000000000000</t>
  </si>
  <si>
    <t>Плашка</t>
  </si>
  <si>
    <t>круглая, шаг резьбы 1,5 мм, диаметр резьбы М20</t>
  </si>
  <si>
    <t xml:space="preserve">М20х1,5 </t>
  </si>
  <si>
    <t>742 Т</t>
  </si>
  <si>
    <t>25.73.20.900.000.00.0796.000000000001</t>
  </si>
  <si>
    <t>круглая, шаг резьбы 1,5 мм, диаметр резьбы М18</t>
  </si>
  <si>
    <t xml:space="preserve">М18х1,5 </t>
  </si>
  <si>
    <t>743 Т</t>
  </si>
  <si>
    <t>25.73.40.160.000.00.0796.000000000008</t>
  </si>
  <si>
    <t>круглая, диаметр резьбы М8, шаг резьбы 1,25 мм, резьба правая</t>
  </si>
  <si>
    <t xml:space="preserve"> М8х1,25 </t>
  </si>
  <si>
    <t>744 Т</t>
  </si>
  <si>
    <t>25.73.40.160.000.00.0796.000000000009</t>
  </si>
  <si>
    <t>круглая, диаметр резьбы М6, шаг резьбы 1,0 мм, резьба правая</t>
  </si>
  <si>
    <t xml:space="preserve"> М6х1,0 </t>
  </si>
  <si>
    <t>745 Т</t>
  </si>
  <si>
    <t>25.73.40.160.000.00.0796.000000000010</t>
  </si>
  <si>
    <t>круглая, диаметр резьбы М16, шаг резьбы 1,5 мм, резьба правая</t>
  </si>
  <si>
    <t xml:space="preserve">М16х1,5 </t>
  </si>
  <si>
    <t>746 Т</t>
  </si>
  <si>
    <t>25.73.40.160.000.00.0796.000000000014</t>
  </si>
  <si>
    <t>круглая, диаметр резьбы М5, шаг резьбы 0,8 мм, резьба-правая, ГОСТ 9740 - 71</t>
  </si>
  <si>
    <t xml:space="preserve"> М5х0,8 </t>
  </si>
  <si>
    <t>747 Т</t>
  </si>
  <si>
    <t>25.73.40.160.000.00.0796.000000000018</t>
  </si>
  <si>
    <t>круглая, диаметр резьбы М10 мм, шаг резьбы 1,5 мм, резьба правая</t>
  </si>
  <si>
    <t xml:space="preserve"> М10х1,5 </t>
  </si>
  <si>
    <t>748 Т</t>
  </si>
  <si>
    <t>25.73.40.160.000.00.0796.000000000019</t>
  </si>
  <si>
    <t>круглая, диаметр М10, шаг резьбы 1 мм, вид резьбы-правая, ГОСТ 9740 - 71</t>
  </si>
  <si>
    <t xml:space="preserve"> М10х1,0 </t>
  </si>
  <si>
    <t>749 Т</t>
  </si>
  <si>
    <t>25.73.40.160.000.00.0796.000000000020</t>
  </si>
  <si>
    <t>круглая, диаметр М10, шаг резьбы 1,25 мм, вид резьбы-правая, ГОСТ 9740 - 71</t>
  </si>
  <si>
    <t xml:space="preserve"> М10х1,25 </t>
  </si>
  <si>
    <t>750 Т</t>
  </si>
  <si>
    <t>25.73.40.160.000.00.0796.000000000021</t>
  </si>
  <si>
    <t>круглая, диаметр М12, шаг резьбы 1,75 мм, вид резьбы-правая, ГОСТ 9740 - 71</t>
  </si>
  <si>
    <t xml:space="preserve"> М12х1,75 </t>
  </si>
  <si>
    <t>751 Т</t>
  </si>
  <si>
    <t>25.73.40.160.000.00.0796.000000000022</t>
  </si>
  <si>
    <t>круглая, диаметр М14, шаг резьбы 1,5 мм, вид резьбы-правая, ГОСТ 9740 - 71</t>
  </si>
  <si>
    <t xml:space="preserve">М14х1,5 </t>
  </si>
  <si>
    <t>752 Т</t>
  </si>
  <si>
    <t>25.73.40.160.000.00.0796.000000000041</t>
  </si>
  <si>
    <t>круглая, диаметр резьбы М16, шаг резьбы 2,0 мм, резьба правая, ГОСТ 17587-72</t>
  </si>
  <si>
    <t xml:space="preserve">М16х2,0  </t>
  </si>
  <si>
    <t>753 Т</t>
  </si>
  <si>
    <t>25.73.40.160.000.00.0796.000000000042</t>
  </si>
  <si>
    <t>круглая, диаметр резьбы М18, шаг резьбы 2,5 мм, резьба правая, ГОСТ 17587-72</t>
  </si>
  <si>
    <t>М18х2</t>
  </si>
  <si>
    <t>754 Т</t>
  </si>
  <si>
    <t>25.73.40.160.000.00.0796.000000000092</t>
  </si>
  <si>
    <t>круглая, диаметр резьбы М20, шаг резьбы 2,5 мм, резьба правая, ГОСТ 9740-71</t>
  </si>
  <si>
    <t xml:space="preserve">М20х2,5 </t>
  </si>
  <si>
    <t>755 Т</t>
  </si>
  <si>
    <t>22.21.30.100.002.00.5111.000000000001</t>
  </si>
  <si>
    <t>Пленка</t>
  </si>
  <si>
    <t>для ламинирования, размер 303*426 мм</t>
  </si>
  <si>
    <t>А3/100мкрн</t>
  </si>
  <si>
    <t>756 Т</t>
  </si>
  <si>
    <t>22.21.30.100.002.00.5111.000000000002</t>
  </si>
  <si>
    <t>для ламинирования, размер 210*297 мм, в пачке 100 штук</t>
  </si>
  <si>
    <t>А4/100мкрн</t>
  </si>
  <si>
    <t>757 Т</t>
  </si>
  <si>
    <t>22.21.30.100.001.00.0018.000000000004</t>
  </si>
  <si>
    <t>Пленка высокого давления</t>
  </si>
  <si>
    <t>из полиэтилена, толщина 120 мкм, ГОСТ 10354-82</t>
  </si>
  <si>
    <t>пленка полиэтиленовая</t>
  </si>
  <si>
    <t>758 Т</t>
  </si>
  <si>
    <t>22.23.19.550.001.00.0113.000000000004</t>
  </si>
  <si>
    <t>Плита</t>
  </si>
  <si>
    <t>из вспененного полистирола, типа ПСБ-С-25, без антипирена, ГОСТ 15588-86</t>
  </si>
  <si>
    <t xml:space="preserve">листовой  </t>
  </si>
  <si>
    <t>759 Т</t>
  </si>
  <si>
    <t>16.21.22.000.006.00.0625.000000000000</t>
  </si>
  <si>
    <t>Плита древесная</t>
  </si>
  <si>
    <t>прессованная</t>
  </si>
  <si>
    <t>ДВП (Плита древесно-волокнистая плотностью)</t>
  </si>
  <si>
    <t>11, 15</t>
  </si>
  <si>
    <t>759-1 Т</t>
  </si>
  <si>
    <t>авансовый платеж 100%</t>
  </si>
  <si>
    <t>760 Т</t>
  </si>
  <si>
    <t>25.73.30.100.007.00.0796.000000000000</t>
  </si>
  <si>
    <t>Плоскогубцы</t>
  </si>
  <si>
    <t>комбинированные</t>
  </si>
  <si>
    <t>761 Т</t>
  </si>
  <si>
    <t>28.13.32.000.153.00.0796.000000000013</t>
  </si>
  <si>
    <t>Пневмораспределитель</t>
  </si>
  <si>
    <t>трехлинейный, с пневматическим управлением, условный диаметр прохода 10 мм</t>
  </si>
  <si>
    <t>EVM 230-F02-00, G1/4 ПНЕВМОРАСПРЕДЕЛИТЕЛЬ</t>
  </si>
  <si>
    <t>761-1 Т</t>
  </si>
  <si>
    <t>VSA4130-04-X59 ПНЕВМОРАСПРЕДЕЛИТЕЛЬ</t>
  </si>
  <si>
    <t>762 Т</t>
  </si>
  <si>
    <t>762-1 Т</t>
  </si>
  <si>
    <t>763 Т</t>
  </si>
  <si>
    <t>28.15.10.300.001.00.0796.000000000014</t>
  </si>
  <si>
    <t>Подшипник</t>
  </si>
  <si>
    <t>шарнирный, с разъемным наружным кольцом, для подвижных соединений, наружный диаметр 230 мм, ГОСТ 3635-78</t>
  </si>
  <si>
    <t>ШС40 ГОСТ3635-78 ПОДШИПНИК</t>
  </si>
  <si>
    <t>7,15,18</t>
  </si>
  <si>
    <t>763-1 Т</t>
  </si>
  <si>
    <t>ШС 40 ГОСТ3635-78 ПОДШИПНИК</t>
  </si>
  <si>
    <t xml:space="preserve"> DAP</t>
  </si>
  <si>
    <t>764 Т</t>
  </si>
  <si>
    <t>807713 ПОДШИПНИК КОНИЧЕСКИЙ НЕСТАНДАРТНЫЙ</t>
  </si>
  <si>
    <t>7,15,18,19</t>
  </si>
  <si>
    <t>764-1 Т</t>
  </si>
  <si>
    <t>807713  ПОДШИПНИК КОНИЧ. НЕСТАНДАРТНЫЙ</t>
  </si>
  <si>
    <t>765 Т</t>
  </si>
  <si>
    <t>29.32.30.300.009.06.0796.000000000000</t>
  </si>
  <si>
    <t>подвесной, для карданного вала, для грузового автомобиля</t>
  </si>
  <si>
    <t>март, апрель,  август, сентябрь</t>
  </si>
  <si>
    <t>766 Т</t>
  </si>
  <si>
    <t>29.32.30.300.009.06.0796.000000000001</t>
  </si>
  <si>
    <t>подвесной, для карданного вала, для легкового автомобиля</t>
  </si>
  <si>
    <t>для  легковых автомобилей</t>
  </si>
  <si>
    <t>767 Т</t>
  </si>
  <si>
    <t>29.32.30.650.014.01.0796.000000000000</t>
  </si>
  <si>
    <t>выключения сцепления, для легкового автомобиля</t>
  </si>
  <si>
    <t xml:space="preserve"> апрель,  июнь, июль,август, сентябрь</t>
  </si>
  <si>
    <t>768 Т</t>
  </si>
  <si>
    <t>29.32.30.650.014.01.0796.000000000001</t>
  </si>
  <si>
    <t>выключения сцепления, для грузового автомобиля</t>
  </si>
  <si>
    <t>769 Т</t>
  </si>
  <si>
    <t>28.15.10.500.000.00.0796.000000000000</t>
  </si>
  <si>
    <t>Подшипник роликовый</t>
  </si>
  <si>
    <t>радиальный, наружный диаметр 650 мм, двухрядный, с короткими цилиндрическими роликами, с безбортовым наружными и внутренними кольцами, с металлическим массивным сепаратором</t>
  </si>
  <si>
    <t xml:space="preserve">3622 Подшипник двухрядный роликовый радиальный </t>
  </si>
  <si>
    <t xml:space="preserve">февраль, май, август, </t>
  </si>
  <si>
    <t xml:space="preserve">партиями, по заявке Заказчика, не более 10 календарных дней </t>
  </si>
  <si>
    <t>770 Т</t>
  </si>
  <si>
    <t>28.15.10.530.000.00.0796.000000000000</t>
  </si>
  <si>
    <t>радиально-упорный, наружный диаметр 45 мм, однорядный, с коническими роликами</t>
  </si>
  <si>
    <t xml:space="preserve"> роликовый подшипник 7203 конический однорядный</t>
  </si>
  <si>
    <t>771 Т</t>
  </si>
  <si>
    <t>28.15.10.530.000.00.0796.000000000004</t>
  </si>
  <si>
    <t>радиально-упорный, наружный диаметр 62 мм, однорядный, с коническими роликами</t>
  </si>
  <si>
    <t xml:space="preserve"> роликоподшипник 7206  конический однорядный</t>
  </si>
  <si>
    <t>772 Т</t>
  </si>
  <si>
    <t>28.15.10.530.000.00.0796.000000000008</t>
  </si>
  <si>
    <t>радиально-упорный, наружный диаметр 90 мм, однорядный, с коническими роликами</t>
  </si>
  <si>
    <t>7510 подшипник  радиально-упорный</t>
  </si>
  <si>
    <t>773 Т</t>
  </si>
  <si>
    <t>28.15.10.530.000.00.0796.000000000009</t>
  </si>
  <si>
    <t>радиально-упорный, наружный диаметр 100 мм, однорядный, с коническими роликами</t>
  </si>
  <si>
    <t>7211 ТУ37.006.162-89 ПОДШИПНИК</t>
  </si>
  <si>
    <t>774 Т</t>
  </si>
  <si>
    <t>7218А ГОСТ27365-87 ПОДШИПНИК</t>
  </si>
  <si>
    <t>7,15,19</t>
  </si>
  <si>
    <t>774-1 Т</t>
  </si>
  <si>
    <t xml:space="preserve">7218А  ГОСТ27365-87  ПОДШИПНИК </t>
  </si>
  <si>
    <t>февраль, май, июнь</t>
  </si>
  <si>
    <t>775 Т</t>
  </si>
  <si>
    <t>28.15.10.530.000.00.0796.000000000011</t>
  </si>
  <si>
    <t>радиально-упорный, наружный диаметр 120 мм, однорядный, с коническими роликами</t>
  </si>
  <si>
    <t>7624 ТУ37.006.162-89 ПОДШИПНИК</t>
  </si>
  <si>
    <t>январь,февраль,март,август,сентябрь,октябрь</t>
  </si>
  <si>
    <t>776 Т</t>
  </si>
  <si>
    <t>28.15.10.530.000.00.0796.000000000013</t>
  </si>
  <si>
    <t>радиально-упорный, наружный диаметр 140 мм, однорядный, с коническими роликами</t>
  </si>
  <si>
    <t>7613А ГОСТ27365-87 ПОДШИПНИК</t>
  </si>
  <si>
    <t>январь,февраль,март,апрель,июнь,июль,август,сентябрь</t>
  </si>
  <si>
    <t>776-1 Т</t>
  </si>
  <si>
    <t>7613А  ГОСТ27365-87 ПОДШИПНИК</t>
  </si>
  <si>
    <t>777 Т</t>
  </si>
  <si>
    <t>28.15.10.530.000.00.0796.000000000014</t>
  </si>
  <si>
    <t>радиально-упорный, наружный диаметр 150 мм, однорядный, с коническими роликами</t>
  </si>
  <si>
    <t>7314 ТУ37.006.162-89 ПОДШИПНИК</t>
  </si>
  <si>
    <t>777-1 Т</t>
  </si>
  <si>
    <t>778 Т</t>
  </si>
  <si>
    <t>7509 ТУ37.006.162-89 ПОДШИПНИК</t>
  </si>
  <si>
    <t>778-1 Т</t>
  </si>
  <si>
    <t>7509  ТУ37.006.162-89 ПОДШИПНИК</t>
  </si>
  <si>
    <t>779 Т</t>
  </si>
  <si>
    <t>7611 ТУ37.006.162-89 ПОДШИПНИК</t>
  </si>
  <si>
    <t>779-1 Т</t>
  </si>
  <si>
    <t>7611  ТУ37.006.162-89 ПОДШИПНИК</t>
  </si>
  <si>
    <t>780 Т</t>
  </si>
  <si>
    <t>7612А ГОСТ27365-87 ПОДШИПНИК</t>
  </si>
  <si>
    <t>780-1 Т</t>
  </si>
  <si>
    <t>7612А  ГОСТ27365-87 ПОДШИПНИК</t>
  </si>
  <si>
    <t>781 Т</t>
  </si>
  <si>
    <t>28.15.10.530.000.00.0796.000000000015</t>
  </si>
  <si>
    <t>радиально-упорный, наружный диаметр 160 мм, однорядный, с коническими роликами</t>
  </si>
  <si>
    <t>807713(КРАЗ-255Б)65х150х44,5/54-ЗАДНИЙ ПОДШ.РОЛ.КОНИЧ.1РЯД.НЕСТ(ВЕД.ШЕСТ.З/МОСТ</t>
  </si>
  <si>
    <t>январь,февраль,июль</t>
  </si>
  <si>
    <t>782 Т</t>
  </si>
  <si>
    <t>7615 ТУ37.006.162-89 ПОДШИПНИК</t>
  </si>
  <si>
    <t>782-1 Т</t>
  </si>
  <si>
    <t>7615  ТУ37.006.162-89 ПОДШИПНИК</t>
  </si>
  <si>
    <t>783 Т</t>
  </si>
  <si>
    <t>8222 ГОСТ7872-89 ПОДШИПНИК</t>
  </si>
  <si>
    <t>784 Т</t>
  </si>
  <si>
    <t>28.15.10.530.000.00.0796.000000000016</t>
  </si>
  <si>
    <t>радиально-упорный, наружный диаметр 170 мм, однорядный, с коническими роликами</t>
  </si>
  <si>
    <t>8320 ГОСТ7872-89 ПОДШИПНИК</t>
  </si>
  <si>
    <t>785 Т</t>
  </si>
  <si>
    <t>28.15.10.550.000.00.0796.000000000016</t>
  </si>
  <si>
    <t>радиальный, сферический, наружный диаметр 215 мм, двухрядный, с коническим внутренним отверстием</t>
  </si>
  <si>
    <t>3524 ГОСТ5721-75 ПОДШИПНИК</t>
  </si>
  <si>
    <t>785-1 Т</t>
  </si>
  <si>
    <t>3524  ГОСТ5721-75 ПОДШИПНИК</t>
  </si>
  <si>
    <t>786 Т</t>
  </si>
  <si>
    <t>3620 ГОСТ5721-75 ПОДШИПНИК</t>
  </si>
  <si>
    <t>786-1 Т</t>
  </si>
  <si>
    <t>3620  ГОСТ5721-75 ПОДШИПНИК</t>
  </si>
  <si>
    <t>787 Т</t>
  </si>
  <si>
    <t>28.15.10.590.000.00.0796.000000000022</t>
  </si>
  <si>
    <t>радиальный, наружный диаметр 95 мм, двухрядный, с короткими цилиндрическими роликами, с безбортовым наружными и внутренними кольцами, с металлическим массивным сепаратором</t>
  </si>
  <si>
    <t>3182115 подшипник роликовый радиальный</t>
  </si>
  <si>
    <t>788 Т</t>
  </si>
  <si>
    <t>28.15.10.590.000.00.0796.000000000023</t>
  </si>
  <si>
    <t>упорный, наружный диаметр 300 мм, одинарный, с цилиндрическими роликами</t>
  </si>
  <si>
    <t>3182120 подшипник роликовый радиальный</t>
  </si>
  <si>
    <t>789 Т</t>
  </si>
  <si>
    <t>3182128 подшипник роликовый радиальный</t>
  </si>
  <si>
    <t>790 Т</t>
  </si>
  <si>
    <t>2-697920 подшипник роликовый радиальный</t>
  </si>
  <si>
    <t>791 Т</t>
  </si>
  <si>
    <t>2-17716 подшипник роликовый радиальный</t>
  </si>
  <si>
    <t>792 Т</t>
  </si>
  <si>
    <t>28.15.10.590.000.00.0796.000000000063</t>
  </si>
  <si>
    <t>радиальный, наружный диаметр 260 мм, с короткими цилиндрическими роликами, с однобортовым внутренним кольцом и плоским упорным кольцом</t>
  </si>
  <si>
    <t>32617 ГОСТ8328-75 ПОДШИПНИК</t>
  </si>
  <si>
    <t>январь,февраль,март,июль,август,сентябрь</t>
  </si>
  <si>
    <t>793 Т</t>
  </si>
  <si>
    <t>42218 ГОСТ8328-75 ПОДШИПНИК</t>
  </si>
  <si>
    <t>793-1 Т</t>
  </si>
  <si>
    <t>42218  ГОСТ8328-75 ПОДШИПНИК</t>
  </si>
  <si>
    <t>794 Т</t>
  </si>
  <si>
    <t>28.15.10.590.000.00.0796.000000000069</t>
  </si>
  <si>
    <t>радиальный, наружный диаметр 400 мм, с короткими цилиндрическими роликами, с безбортовым наружными и внутренними кольцами с металлическим массивным сепаратором</t>
  </si>
  <si>
    <t>92152 260х400х65 КАТАЛОГ ЦИНТИАН ПОДШИПНИК</t>
  </si>
  <si>
    <t>795 Т</t>
  </si>
  <si>
    <t>28.15.10.590.000.00.0796.000000000122</t>
  </si>
  <si>
    <t>радиальный, наружный диаметр 42 мм, с игольчатыми роликами без внутреннего кольца, ГОСТ 520-2011</t>
  </si>
  <si>
    <t>подшипник 941/25 качения роликовый игольчатый без колец</t>
  </si>
  <si>
    <t>796 Т</t>
  </si>
  <si>
    <t>подшипник 942/20 качения роликовый игольчатый без колец</t>
  </si>
  <si>
    <t>797 Т</t>
  </si>
  <si>
    <t>подшипник 942/30 качения роликовый игольчатый без колец</t>
  </si>
  <si>
    <t>798 Т</t>
  </si>
  <si>
    <t>подшипник 943/25 качения роликовый игольчатый без колец</t>
  </si>
  <si>
    <t>799 Т</t>
  </si>
  <si>
    <t>подшипник 943/40  качения роликовый игольчатый без колец</t>
  </si>
  <si>
    <t>800 Т</t>
  </si>
  <si>
    <t>28.15.10.590.000.00.0796.000000000130</t>
  </si>
  <si>
    <t>радиальный, наружный диаметр 150 мм, однорядный, с короткими цилиндрическими роликами, с одним бортом на внутреннем кольце, ГОСТ 520-2011</t>
  </si>
  <si>
    <t>4074922 ГОСТ4657-82 ПОДШИПНИК</t>
  </si>
  <si>
    <t>800-1 Т</t>
  </si>
  <si>
    <t>801 Т</t>
  </si>
  <si>
    <t>28.15.10.300.000.00.0796.000000000005</t>
  </si>
  <si>
    <t>Подшипник шариковый</t>
  </si>
  <si>
    <t>радиальный, наружный диаметр 30-55 мм, однорядный, качения, с канавкой на наружном кольце</t>
  </si>
  <si>
    <t>80204 ГОСТ7242-81 ПОДШИПНИК</t>
  </si>
  <si>
    <t>801-1 Т</t>
  </si>
  <si>
    <t xml:space="preserve">80204  ГОСТ7242-81 подшипник </t>
  </si>
  <si>
    <t>802 Т</t>
  </si>
  <si>
    <t>28.15.10.300.000.00.0796.000000000008</t>
  </si>
  <si>
    <t>радиальный, наружный диаметр 47 мм, однорядный</t>
  </si>
  <si>
    <t>62204 Подшипник шариковый радиальный</t>
  </si>
  <si>
    <t>803 Т</t>
  </si>
  <si>
    <t>28.15.10.300.000.00.0796.000000000010</t>
  </si>
  <si>
    <t>радиальный, наружный диаметр 30-55 мм, однорядный, качения, со штампованным сепаратором</t>
  </si>
  <si>
    <t>Подшипник 103 радиальный шариковый однорядный</t>
  </si>
  <si>
    <t>804 Т</t>
  </si>
  <si>
    <t xml:space="preserve">Подшипник 105 шариковый радиальный открытый </t>
  </si>
  <si>
    <t>805 Т</t>
  </si>
  <si>
    <t xml:space="preserve">Подшипник 200 шариковый радиальный открытый </t>
  </si>
  <si>
    <t>806 Т</t>
  </si>
  <si>
    <t xml:space="preserve">Подшипник 201 шариковый радиальный открытый </t>
  </si>
  <si>
    <t>807 Т</t>
  </si>
  <si>
    <t xml:space="preserve">Подшипник 202 шариковый радиальный открытый </t>
  </si>
  <si>
    <t>808 Т</t>
  </si>
  <si>
    <t xml:space="preserve">Подшипник 203 шариковый радиальный открытый </t>
  </si>
  <si>
    <t>809 Т</t>
  </si>
  <si>
    <t xml:space="preserve">Подшипник 204 шариковый радиальный открытый </t>
  </si>
  <si>
    <t>810 Т</t>
  </si>
  <si>
    <t xml:space="preserve">Подшипник 205 шариковый радиальный открытый </t>
  </si>
  <si>
    <t>811 Т</t>
  </si>
  <si>
    <t>подшипник 303 качения шариковый</t>
  </si>
  <si>
    <t>812 Т</t>
  </si>
  <si>
    <t>1000905 подшипник качения шариковый</t>
  </si>
  <si>
    <t>813 Т</t>
  </si>
  <si>
    <t>1000907 подшипник качения шариковый</t>
  </si>
  <si>
    <t>814 Т</t>
  </si>
  <si>
    <t>0-204 ГОСТ8338-75 ПОДШИПНИК</t>
  </si>
  <si>
    <t>814-1 Т</t>
  </si>
  <si>
    <t>0-204  ГОСТ8338-75 ПОДШИПНИК</t>
  </si>
  <si>
    <t>815 Т</t>
  </si>
  <si>
    <t>112 ГОСТ8338-75 ПОДШИПНИК</t>
  </si>
  <si>
    <t>815-1 Т</t>
  </si>
  <si>
    <t xml:space="preserve">112  ГОСТ8338-75 ПОДШИПНИК  </t>
  </si>
  <si>
    <t>февраль, май, июнь, август, октябрь, ноябрь</t>
  </si>
  <si>
    <t>816 Т</t>
  </si>
  <si>
    <t>207 ГОСТ8338-75 ПОДШИПНИК</t>
  </si>
  <si>
    <t>817 Т</t>
  </si>
  <si>
    <t>28.15.10.300.000.00.0796.000000000011</t>
  </si>
  <si>
    <t>радиальный, наружный диаметр 55-125 мм, однорядный, качения, со штампованным сепаратором</t>
  </si>
  <si>
    <t xml:space="preserve">Подшипник 107 шариковый радиальный открытый </t>
  </si>
  <si>
    <t>818 Т</t>
  </si>
  <si>
    <t xml:space="preserve">Подшипник 109 шариковый радиальный открытый </t>
  </si>
  <si>
    <t>819 Т</t>
  </si>
  <si>
    <t xml:space="preserve">Подшипник 110 шариковый радиальный открытый </t>
  </si>
  <si>
    <t>820 Т</t>
  </si>
  <si>
    <t xml:space="preserve">Подшипник 209 шариковый радиальный открытый </t>
  </si>
  <si>
    <t>821 Т</t>
  </si>
  <si>
    <t xml:space="preserve">Подшипник 210 шариковый радиальный открытый </t>
  </si>
  <si>
    <t>822 Т</t>
  </si>
  <si>
    <t>подшипник 305 качения шариковый</t>
  </si>
  <si>
    <t>823 Т</t>
  </si>
  <si>
    <t>подшипник 306 качения шариковый</t>
  </si>
  <si>
    <t>824 Т</t>
  </si>
  <si>
    <t>подшипник 308 качения шариковый</t>
  </si>
  <si>
    <t>825 Т</t>
  </si>
  <si>
    <t>подшипник 309 качения шариковый</t>
  </si>
  <si>
    <t>826 Т</t>
  </si>
  <si>
    <t xml:space="preserve"> подшипник 206 качения шариковый</t>
  </si>
  <si>
    <t>827 Т</t>
  </si>
  <si>
    <t xml:space="preserve"> подшипник 207 качения шариковый</t>
  </si>
  <si>
    <t>828 Т</t>
  </si>
  <si>
    <t xml:space="preserve"> подшипник 208 качения шариковый</t>
  </si>
  <si>
    <t>829 Т</t>
  </si>
  <si>
    <t>7000106 подшипник качения шариковый</t>
  </si>
  <si>
    <t>830 Т</t>
  </si>
  <si>
    <t>7000107 подшипник качения шариковый</t>
  </si>
  <si>
    <t>831 Т</t>
  </si>
  <si>
    <t>308 ГОСТ8338-75 ПОДШИПНИК</t>
  </si>
  <si>
    <t>поставка в течение 15  дней</t>
  </si>
  <si>
    <t>832 Т</t>
  </si>
  <si>
    <t>206 ГОСТ8338-75 ПОДШИПНИК</t>
  </si>
  <si>
    <t>833 Т</t>
  </si>
  <si>
    <t>208 ГОСТ8338-75 ПОДШИПНИК</t>
  </si>
  <si>
    <t>833-1 Т</t>
  </si>
  <si>
    <t>208  ГОСТ8338-75 ПОДШИПНИК</t>
  </si>
  <si>
    <t>834 Т</t>
  </si>
  <si>
    <t>209 ГОСТ8338-75 ПОДШИПНИК</t>
  </si>
  <si>
    <t>834-1 Т</t>
  </si>
  <si>
    <t>209  ГОСТ8338-75 ПОДШИПНИК</t>
  </si>
  <si>
    <t>835 Т</t>
  </si>
  <si>
    <t>211 ГОСТ8338-75 ПОДШИПНИК</t>
  </si>
  <si>
    <t>835-1 Т</t>
  </si>
  <si>
    <t>211  ГОСТ8338-75 ПОДШИПНИК</t>
  </si>
  <si>
    <t>836 Т</t>
  </si>
  <si>
    <t>28.15.10.300.000.00.0796.000000000012</t>
  </si>
  <si>
    <t>радиальный, наружный диаметр 125-250 мм, однорядный, качения, со штампованным сепаратором</t>
  </si>
  <si>
    <t xml:space="preserve">Подшипник 122 шариковый радиальный открытый </t>
  </si>
  <si>
    <t>837 Т</t>
  </si>
  <si>
    <t xml:space="preserve">Подшипник 215 шариковый радиальный открытый </t>
  </si>
  <si>
    <t>838 Т</t>
  </si>
  <si>
    <t>подшипник 217 качения шариковый</t>
  </si>
  <si>
    <t>839 Т</t>
  </si>
  <si>
    <t>28.15.10.300.000.00.0796.000000000017</t>
  </si>
  <si>
    <t>радиальный, наружный диаметр 125-250 мм, однорядный, качения, с массивным сепаратором</t>
  </si>
  <si>
    <t>306 ГОСТ8338-75 ПОДШИПНИК</t>
  </si>
  <si>
    <t>январь,февраль,август,сентябрь</t>
  </si>
  <si>
    <t>840 Т</t>
  </si>
  <si>
    <t>310 ГОСТ8338-75 ПОДШИПНИК</t>
  </si>
  <si>
    <t>840-1 Т</t>
  </si>
  <si>
    <t>310  ГОСТ8338-75 ПОДШИПНИК</t>
  </si>
  <si>
    <t>841 Т</t>
  </si>
  <si>
    <t>313 ГОСТ8338-75 ПОДШИПНИК</t>
  </si>
  <si>
    <t>841-1 Т</t>
  </si>
  <si>
    <t>842 Т</t>
  </si>
  <si>
    <t>28.15.10.300.000.00.0796.000000000021</t>
  </si>
  <si>
    <t>радиальный, наружный диаметр менее 30 мм, однорядный, качения, без сепаратора</t>
  </si>
  <si>
    <t>25 подшипник радиальный</t>
  </si>
  <si>
    <t>843 Т</t>
  </si>
  <si>
    <t>26 подшипник радиальный</t>
  </si>
  <si>
    <t>844 Т</t>
  </si>
  <si>
    <t>62202 Подшипник шариковый радиальный</t>
  </si>
  <si>
    <t>845 Т</t>
  </si>
  <si>
    <t>28.15.10.300.000.00.0796.000000000022</t>
  </si>
  <si>
    <t>радиальный, наружный диаметр 30-55 мм, однорядный, качения, без сепаратора</t>
  </si>
  <si>
    <t>62203 Подшипник шариковый радиальный</t>
  </si>
  <si>
    <t>846 Т</t>
  </si>
  <si>
    <t>28.15.10.300.000.00.0796.000000000029</t>
  </si>
  <si>
    <t>радиальный, наружный диаметр 80 мм, однорядный</t>
  </si>
  <si>
    <t>180609 Подшипник шариковый однорядный</t>
  </si>
  <si>
    <t>847 Т</t>
  </si>
  <si>
    <t>28.15.10.900.000.00.0796.000000000041</t>
  </si>
  <si>
    <t>упорный, наружный диаметр 30-55 мм, одинарный, качения, со штампованным сепаратором</t>
  </si>
  <si>
    <t>8104 подшипник шариковый упорный одинарный со штампованным сепаратором</t>
  </si>
  <si>
    <t>848 Т</t>
  </si>
  <si>
    <t>8107 подшипник шариковый упорный одинарный со штампованным сепаратором</t>
  </si>
  <si>
    <t>849 Т</t>
  </si>
  <si>
    <t>28.15.10.900.000.00.0796.000000000061</t>
  </si>
  <si>
    <t>радиальный, наружный диаметр менее 30 мм, однорядный, качения, с двумя защитными шайбами</t>
  </si>
  <si>
    <t>80029 подшипник шариковый радиальный однорядный с двумя шайбами</t>
  </si>
  <si>
    <t>850 Т</t>
  </si>
  <si>
    <t xml:space="preserve">80029 подшипник шариковый </t>
  </si>
  <si>
    <t>851 Т</t>
  </si>
  <si>
    <t>28.15.10.900.000.00.0796.000000000062</t>
  </si>
  <si>
    <t>радиальный, наружный диаметр 30-55 мм, однорядный, качения, с двумя защитными шайбами</t>
  </si>
  <si>
    <t>80203 подшипник шариковый радиальный однорядный с двумя шайбами</t>
  </si>
  <si>
    <t>852 Т</t>
  </si>
  <si>
    <t>80204 подшипник шариковый радиальный однорядный с двумя шайбами</t>
  </si>
  <si>
    <t>853 Т</t>
  </si>
  <si>
    <t>6201 подшипник радиальный</t>
  </si>
  <si>
    <t>854 Т</t>
  </si>
  <si>
    <t>6202 подшипник радиальный</t>
  </si>
  <si>
    <t>855 Т</t>
  </si>
  <si>
    <t>28.15.10.900.000.00.0796.000000000067</t>
  </si>
  <si>
    <t>закрытого типа, наружный диаметр 55-125 мм, качения</t>
  </si>
  <si>
    <t>80107 ГОСТ7242-81 ПОДШИПНИК</t>
  </si>
  <si>
    <t>январь,февраль,март,апрель,май,июнь,июль,август</t>
  </si>
  <si>
    <t>856 Т</t>
  </si>
  <si>
    <t>28.15.10.900.000.00.0796.000000000071</t>
  </si>
  <si>
    <t>радиальный, наружный диаметр 30-55 мм, сферический, качения, с уплотнением</t>
  </si>
  <si>
    <t>6203 подшипник</t>
  </si>
  <si>
    <t>857 Т</t>
  </si>
  <si>
    <t>6304 подшипник радиальный</t>
  </si>
  <si>
    <t>858 Т</t>
  </si>
  <si>
    <t>104 подшипник радиальный</t>
  </si>
  <si>
    <t>859 Т</t>
  </si>
  <si>
    <t>28.15.10.900.000.00.0796.000000000072</t>
  </si>
  <si>
    <t>радиальный, наружный диаметр 55-125 мм, сферический, качения, с уплотнением</t>
  </si>
  <si>
    <t>6206 подшипник радиальный</t>
  </si>
  <si>
    <t>860 Т</t>
  </si>
  <si>
    <t>6207 подшипник радиальный</t>
  </si>
  <si>
    <t>861 Т</t>
  </si>
  <si>
    <t>111 подшипник радиальный</t>
  </si>
  <si>
    <t>862 Т</t>
  </si>
  <si>
    <t>28.15.10.900.000.00.0796.000000000098</t>
  </si>
  <si>
    <t>радиально-упорный, наружный диаметр менее 30 мм, со штампованным сепаратором</t>
  </si>
  <si>
    <t>80029 Подшипник шариковый радиальный</t>
  </si>
  <si>
    <t>863 Т</t>
  </si>
  <si>
    <t>28.15.10.900.000.00.0796.000000000102</t>
  </si>
  <si>
    <t>радиально-упорный, наружный диаметр менее 30 мм, качения, с массивным сепаратором</t>
  </si>
  <si>
    <t>80025 Подшипник шариковый радиальный</t>
  </si>
  <si>
    <t>864 Т</t>
  </si>
  <si>
    <t>28.15.10.900.000.00.0796.000000000104</t>
  </si>
  <si>
    <t>радиально-упорный, наружный диаметр 55-125 мм, качения, с массивным сепаратором</t>
  </si>
  <si>
    <t>36207 подшипник шариковый радиально-упорный с массивным сепаратором</t>
  </si>
  <si>
    <t>865 Т</t>
  </si>
  <si>
    <t>28.15.10.900.000.00.0796.000000000105</t>
  </si>
  <si>
    <t>радиально-упорный, наружный диаметр 125-250 мм, качения, с массивным сепаратором</t>
  </si>
  <si>
    <t>46120 подшипник шариковый радиально-упорный с массивным сепаратором</t>
  </si>
  <si>
    <t>866 Т</t>
  </si>
  <si>
    <t xml:space="preserve">46215л подшипник шариковый </t>
  </si>
  <si>
    <t>867 Т</t>
  </si>
  <si>
    <t>28.15.10.900.000.00.0796.000000000114</t>
  </si>
  <si>
    <t>упорный, наружный диаметр 55-125 мм, без сепаратора, качения, без сепаратора</t>
  </si>
  <si>
    <t>8207 подшипник шариковый упорный одинарный со штампованным сепаратором</t>
  </si>
  <si>
    <t>868 Т</t>
  </si>
  <si>
    <t>28.15.10.900.000.00.0796.000000000115</t>
  </si>
  <si>
    <t>упорный, наружный диаметр 30-55 мм, без сепаратора, качения, без сепаратора</t>
  </si>
  <si>
    <t>8204 подшипник шариковый упорный одинарный со штампованным сепаратором</t>
  </si>
  <si>
    <t>869 Т</t>
  </si>
  <si>
    <t>8205 подшипник шариковый упорный одинарный со штампованным сепаратором</t>
  </si>
  <si>
    <t>870 Т</t>
  </si>
  <si>
    <t>6300 Подшипник шариковый радиальный</t>
  </si>
  <si>
    <t>871 Т</t>
  </si>
  <si>
    <t>28.15.10.900.000.00.0796.000000000118</t>
  </si>
  <si>
    <t>упорно-радиальный, наружный диаметр 125-250 мм, качения</t>
  </si>
  <si>
    <t>8324 ГОСТ7872-89 ПОДШИПНИК</t>
  </si>
  <si>
    <t>871-1 Т</t>
  </si>
  <si>
    <t>8324  ГОСТ7872-89 ПОДШИПНИК</t>
  </si>
  <si>
    <t>872 Т</t>
  </si>
  <si>
    <t>28.15.10.900.000.00.0796.000000000129</t>
  </si>
  <si>
    <t>радиальный, наружный диаметр 30-55 мм, однорядные, качения, с односторонним уплотнением</t>
  </si>
  <si>
    <t>180505 Подшипник шариковый радиальный</t>
  </si>
  <si>
    <t>873 Т</t>
  </si>
  <si>
    <t>24.10.23.100.001.00.0796.000000000000</t>
  </si>
  <si>
    <t>Поковка</t>
  </si>
  <si>
    <t>из конструкционной легированной стали</t>
  </si>
  <si>
    <t>ПОКОВКА  АР-2.18.00.001 "Вилка" грV КП490 ГОСТ8479-70 / 40Х ГОСТ4543-71.</t>
  </si>
  <si>
    <t>874 Т</t>
  </si>
  <si>
    <t xml:space="preserve">Для штампов, гр II, HB 225, </t>
  </si>
  <si>
    <t>875 Т</t>
  </si>
  <si>
    <t>20.16.10.390.000.02.0166.000000000000</t>
  </si>
  <si>
    <t>Полиэтилен</t>
  </si>
  <si>
    <t>трубчатого типа, высокого давления, низкой плотности, ГОСТ 16337-77</t>
  </si>
  <si>
    <t>ПВД</t>
  </si>
  <si>
    <t>876 Т</t>
  </si>
  <si>
    <t>24.32.10.100.002.00.0168.000000000005</t>
  </si>
  <si>
    <t>Полоса</t>
  </si>
  <si>
    <t>холоднокатаная, стальная, ширина 18 мм</t>
  </si>
  <si>
    <t>полоса 6*17 мм ТУ 14-11-245-88 из стали 12Х!МФ ГОСТ20072</t>
  </si>
  <si>
    <t>декабрь 2016,январь, февраль, март</t>
  </si>
  <si>
    <t xml:space="preserve">поставка в течение 60 дней </t>
  </si>
  <si>
    <t>877 Т</t>
  </si>
  <si>
    <t>24.32.10.100.002.00.0168.000000000006</t>
  </si>
  <si>
    <t>холоднокатаная, стальная, ширина 20 мм</t>
  </si>
  <si>
    <t>878 Т</t>
  </si>
  <si>
    <t>24.32.10.100.002.00.0168.000000000013</t>
  </si>
  <si>
    <t>холоднокатаная, стальная, ширина 40 мм</t>
  </si>
  <si>
    <t>полоса 6*41 мм ТУ 14-11-245-88 из стали 12Х!МФ ГОСТ20072</t>
  </si>
  <si>
    <t>879 Т</t>
  </si>
  <si>
    <t>25.73.20.100.002.00.0796.000000000000</t>
  </si>
  <si>
    <t>Полотно</t>
  </si>
  <si>
    <t>для ножовки по металлу, металлическое, ГОСТ 6645-86</t>
  </si>
  <si>
    <t xml:space="preserve"> поставка 10 рабочих дней</t>
  </si>
  <si>
    <t>880 Т</t>
  </si>
  <si>
    <t>28.11.42.900.038.00.0796.000000000000</t>
  </si>
  <si>
    <t>Помпа</t>
  </si>
  <si>
    <t>для дизельного двигателя, топливоподкачивающего насоса</t>
  </si>
  <si>
    <t>1542.3730.000 ПОМПА ЭЛЕКТРИЧЕСКАЯ</t>
  </si>
  <si>
    <t>881 Т</t>
  </si>
  <si>
    <t>23.51.12.900.002.00.0168.000000000000</t>
  </si>
  <si>
    <t>Портландцемент</t>
  </si>
  <si>
    <t>марка ЦЕМ II/А-К 22,5, общестроительный композиционный, ГОСТ 31108-2003</t>
  </si>
  <si>
    <t>февраль, апрель</t>
  </si>
  <si>
    <t>882 Т</t>
  </si>
  <si>
    <t>27.12.40.900.019.00.0796.000000000000</t>
  </si>
  <si>
    <t>Пост кнопочный</t>
  </si>
  <si>
    <t>для дистанционного управления подъемно-транспортными механизмами различной сложности</t>
  </si>
  <si>
    <t>ПВК-13У1 ИМШБ.642254.017ТУ ПОСТ</t>
  </si>
  <si>
    <t>883 Т</t>
  </si>
  <si>
    <t>КУ-92-1Exd II ВТ5-У2 ТУ16-526.201-75 ПОСТ УПРАВЛЕНИЯ КНОПОЧНЫЙ ВЗРЫВОЗАЩИЩЕН</t>
  </si>
  <si>
    <t>884 Т</t>
  </si>
  <si>
    <t>13.92.29.990.010.00.0796.000000000001</t>
  </si>
  <si>
    <t>Пояс</t>
  </si>
  <si>
    <t>предохранительный, страховочный, безлямочный</t>
  </si>
  <si>
    <t xml:space="preserve">Предохранительный пояс  </t>
  </si>
  <si>
    <t>7,11,15</t>
  </si>
  <si>
    <t>884-1 Т</t>
  </si>
  <si>
    <t>885 Т</t>
  </si>
  <si>
    <t>27.12.21.500.000.01.0796.000000000001</t>
  </si>
  <si>
    <t>Предохранитель</t>
  </si>
  <si>
    <t>плавкий, номинальный ток 25 А</t>
  </si>
  <si>
    <t>ПР2-б ПРЕДОХРАНИТЕЛЬ ТЕРМОБИМЕТАЛ. КНОПОЧНЫЙ</t>
  </si>
  <si>
    <t>886 Т</t>
  </si>
  <si>
    <t>29.3722.000 20А ПРЕДОХРАНИТЕЛЬ ТЕРМОБИМЕТАЛЛИЧЕСКИЙ</t>
  </si>
  <si>
    <t>887 Т</t>
  </si>
  <si>
    <t>27.12.21.500.000.01.0796.000000000002</t>
  </si>
  <si>
    <t>плавкий, номинальный ток 32 А</t>
  </si>
  <si>
    <t>291.3722 30А ТУ37.003.1415-92 ПРЕДОХРАНИТЕЛЬ ТЕРМОБИМЕТАЛЛИЧЕСКИЙ</t>
  </si>
  <si>
    <t>888 Т</t>
  </si>
  <si>
    <t>29.32.30.990.068.02.0796.000000000000</t>
  </si>
  <si>
    <t>AGU 50А ПРЕДОХРАНИТЕЛЬ</t>
  </si>
  <si>
    <t>январь,февраль,март,октябрь,ноябрь, декабрь</t>
  </si>
  <si>
    <t>889 Т</t>
  </si>
  <si>
    <t>AGU 50А (1шт. на 4изд.) ПРЕДОХРАНИТЕЛЬ (ДЛЯ ТЕХНОЛОГ. ИСПЫТ.)</t>
  </si>
  <si>
    <t>890 Т</t>
  </si>
  <si>
    <t>100-3536010 ПРЕДОХРАНИТЕЛЬ ОТ ЗАМЕРЗАНИЯ</t>
  </si>
  <si>
    <t>890-1 Т</t>
  </si>
  <si>
    <t>Клапан ППЗ 100-3536010</t>
  </si>
  <si>
    <t>891 Т</t>
  </si>
  <si>
    <t>26.51.51.700.004.00.0796.000000000000</t>
  </si>
  <si>
    <t>Преобразователь давления</t>
  </si>
  <si>
    <t>измерительный, с измерителем температуры</t>
  </si>
  <si>
    <t xml:space="preserve"> ПРЕОБРАЗОВАТЕЛЬ </t>
  </si>
  <si>
    <t>892 Т</t>
  </si>
  <si>
    <t xml:space="preserve">ПРЕОБРАЗОВАТЕЛЬ ДАВЛЕНИЯ </t>
  </si>
  <si>
    <t>893 Т</t>
  </si>
  <si>
    <t>26.51.44.000.002.00.0796.000000000001</t>
  </si>
  <si>
    <t>Преобразователь систем</t>
  </si>
  <si>
    <t>передача информации дистанционная, унифицированный сигнал</t>
  </si>
  <si>
    <t>ДС-Б-050МВ ТУ4217-008-25969080-96 КОМПЛЕКТ</t>
  </si>
  <si>
    <t>11,14,19</t>
  </si>
  <si>
    <t>893-1 Т</t>
  </si>
  <si>
    <t>март, сентябрь, октябрь</t>
  </si>
  <si>
    <t>894 Т</t>
  </si>
  <si>
    <t>25.99.29.490.065.00.0796.000000000000</t>
  </si>
  <si>
    <t>Пресс-масленка</t>
  </si>
  <si>
    <t>для пластиных смазочных материалов, прямая</t>
  </si>
  <si>
    <t>1.1.Ц6 ГОСТ19853-74 МАСЛЕНКА</t>
  </si>
  <si>
    <t>895 Т</t>
  </si>
  <si>
    <t>1.2.45.Ц6 ГОСТ19853-74 МАСЛЕНКА</t>
  </si>
  <si>
    <t>896 Т</t>
  </si>
  <si>
    <t>1.2.Ц6 ГОСТ19853-74 МАСЛЕНКА</t>
  </si>
  <si>
    <t>897 Т</t>
  </si>
  <si>
    <t>27.90.32.000.049.00.0166.000000000000</t>
  </si>
  <si>
    <t>Припой</t>
  </si>
  <si>
    <t>для пайки металлов</t>
  </si>
  <si>
    <t>ПОС-61 ГОСТ 21931-76</t>
  </si>
  <si>
    <t>февраль,август</t>
  </si>
  <si>
    <t>898 Т</t>
  </si>
  <si>
    <t>25.99.29.130.001.00.0796.000000000000</t>
  </si>
  <si>
    <t>Пробка</t>
  </si>
  <si>
    <t>для чугунных батарей</t>
  </si>
  <si>
    <t>ф15</t>
  </si>
  <si>
    <t>апрель, май, июнь, август, сентябрь, ноябрь</t>
  </si>
  <si>
    <t>899 Т</t>
  </si>
  <si>
    <t xml:space="preserve"> ф20</t>
  </si>
  <si>
    <t>900 Т</t>
  </si>
  <si>
    <t xml:space="preserve"> левая ф20</t>
  </si>
  <si>
    <t>901 Т</t>
  </si>
  <si>
    <t>27.32.11.900.000.00.0166.000000000098</t>
  </si>
  <si>
    <t>Провод</t>
  </si>
  <si>
    <t>сечение жил 0,28 мм, марка ПЭТВ-2</t>
  </si>
  <si>
    <t>Эмаль-провод Ø 0,280</t>
  </si>
  <si>
    <t>902 Т</t>
  </si>
  <si>
    <t>27.32.11.900.000.00.0166.000000000113</t>
  </si>
  <si>
    <t>сечение жил 0,5 мм, марка ПЭТВ-2</t>
  </si>
  <si>
    <t>Эмаль-провод Ø0,5</t>
  </si>
  <si>
    <t>903 Т</t>
  </si>
  <si>
    <t>27.32.11.900.000.00.0166.000000000118</t>
  </si>
  <si>
    <t>сечение жил 0,56 мм, марка ПЭТВ-2</t>
  </si>
  <si>
    <t>Эмаль-провод Ø0,56</t>
  </si>
  <si>
    <t>904 Т</t>
  </si>
  <si>
    <t>27.32.11.900.000.00.0166.000000000120</t>
  </si>
  <si>
    <t>сечение жил 0,63 мм, марка ПЭТВ-2</t>
  </si>
  <si>
    <t>эмаль провод 0,63</t>
  </si>
  <si>
    <t>905 Т</t>
  </si>
  <si>
    <t>27.32.11.900.000.00.0166.000000000128</t>
  </si>
  <si>
    <t>сечение жил 0,85 мм, марка ПЭТВ-2</t>
  </si>
  <si>
    <t>эмаль провод 0,85</t>
  </si>
  <si>
    <t>906 Т</t>
  </si>
  <si>
    <t>27.32.11.900.000.00.0166.000000000132</t>
  </si>
  <si>
    <t>сечение жил 0,95 мм, марка ПЭТВ-2</t>
  </si>
  <si>
    <t>эмаль провод 0,95</t>
  </si>
  <si>
    <t>907 Т</t>
  </si>
  <si>
    <t>27.32.11.900.000.00.0166.000000000140</t>
  </si>
  <si>
    <t>сечение жил 1,08 мм, марка ПЭТВ-2</t>
  </si>
  <si>
    <t>Эмаль-провод Ø 1,08</t>
  </si>
  <si>
    <t>908 Т</t>
  </si>
  <si>
    <t>27.32.11.900.000.00.0166.000000000144</t>
  </si>
  <si>
    <t>сечение жил 1,18 мм, марка ПЭТВ-2</t>
  </si>
  <si>
    <t>Эмаль-провод Ø 1,18</t>
  </si>
  <si>
    <t>909 Т</t>
  </si>
  <si>
    <t>27.32.11.900.000.00.0166.000000000147</t>
  </si>
  <si>
    <t>сечение жил 1,25 мм, марка ПЭТВ-2</t>
  </si>
  <si>
    <t>Эмаль-провод Ø 1,25</t>
  </si>
  <si>
    <t>910 Т</t>
  </si>
  <si>
    <t>27.32.11.900.000.00.0166.000000000153</t>
  </si>
  <si>
    <t>сечение жил 1,45 мм, марка ПЭТВ-2</t>
  </si>
  <si>
    <t>Эмаль-провод Ø 1,45</t>
  </si>
  <si>
    <t>911 Т</t>
  </si>
  <si>
    <t>27.32.11.900.000.00.0166.000000000170</t>
  </si>
  <si>
    <t>сечение жил 0,71 мм, марка ПЭТВ-2</t>
  </si>
  <si>
    <t>эмаль провод 0,71</t>
  </si>
  <si>
    <t>912 Т</t>
  </si>
  <si>
    <t>27.32.11.900.000.00.0166.000000000171</t>
  </si>
  <si>
    <t>сечение жил 0,75 мм, марка ПЭТВ-2</t>
  </si>
  <si>
    <t>Провод ПГВА 0,75</t>
  </si>
  <si>
    <t>913 Т</t>
  </si>
  <si>
    <t>27.32.13.700.002.00.0006.000000000055</t>
  </si>
  <si>
    <t>марка БПВЛ, 50 мм2</t>
  </si>
  <si>
    <t>914 Т</t>
  </si>
  <si>
    <t>27.32.13.700.002.00.0006.000000000205</t>
  </si>
  <si>
    <t>марка ПВ-3, 4 мм2</t>
  </si>
  <si>
    <t>ПВЗх4</t>
  </si>
  <si>
    <t>915 Т</t>
  </si>
  <si>
    <t>27.32.13.700.002.00.0006.000000000206</t>
  </si>
  <si>
    <t>марка ПВ-3, 6 мм2</t>
  </si>
  <si>
    <t>ПВ3х6</t>
  </si>
  <si>
    <t>916 Т</t>
  </si>
  <si>
    <t>27.32.13.700.002.00.0006.000000000246</t>
  </si>
  <si>
    <t>марка ПВС, 3*2,5 мм2</t>
  </si>
  <si>
    <t>ПВС3х2,5</t>
  </si>
  <si>
    <t>917 Т</t>
  </si>
  <si>
    <t>27.32.13.700.002.00.0006.000000000251</t>
  </si>
  <si>
    <t>марка ПВС, 4*4 мм2</t>
  </si>
  <si>
    <t>ПВС4х4</t>
  </si>
  <si>
    <t>918 Т</t>
  </si>
  <si>
    <t>27.32.13.700.002.00.0006.000000000254</t>
  </si>
  <si>
    <t>марка ПВС, 5*2,5 мм2</t>
  </si>
  <si>
    <t>ПВС5х2,5</t>
  </si>
  <si>
    <t>919 Т</t>
  </si>
  <si>
    <t>27.32.13.700.002.00.0006.000000000365</t>
  </si>
  <si>
    <t>марка ТРП, 2*0,4 мм2</t>
  </si>
  <si>
    <t>920 Т</t>
  </si>
  <si>
    <t>27.32.13.700.002.00.0018.000000000010</t>
  </si>
  <si>
    <t>марка ПКСВ, 2*0,5 мм2</t>
  </si>
  <si>
    <t>921 Т</t>
  </si>
  <si>
    <t>24.34.12.900.000.00.0168.000000000004</t>
  </si>
  <si>
    <t>Проволока</t>
  </si>
  <si>
    <t>из углеродистой стали, номинальный диаметр 7 мм</t>
  </si>
  <si>
    <t>15-20дней</t>
  </si>
  <si>
    <t xml:space="preserve">аванс 0,  100% после поставки </t>
  </si>
  <si>
    <t>168</t>
  </si>
  <si>
    <t>922 Т</t>
  </si>
  <si>
    <t>24.34.12.900.000.00.0168.000000000041</t>
  </si>
  <si>
    <t>из углеродистой стали, номинальный диаметр 1,20 мм</t>
  </si>
  <si>
    <t>923 Т</t>
  </si>
  <si>
    <t>24.34.12.900.000.00.0168.000000000079</t>
  </si>
  <si>
    <t>из углеродистой стали, номинальный диаметр 10,50 мм</t>
  </si>
  <si>
    <t>Проволока стальная, ОК Flux 10.62 ESAB EN ISO 14171-A</t>
  </si>
  <si>
    <t>55  дней</t>
  </si>
  <si>
    <t>18, 19</t>
  </si>
  <si>
    <t>923-1 Т</t>
  </si>
  <si>
    <t>55 дней</t>
  </si>
  <si>
    <t>924 Т</t>
  </si>
  <si>
    <t>24.34.12.900.000.01.0166.000000000007</t>
  </si>
  <si>
    <t>из низкоуглеродистой стали, номинальный диаметр 6 мм, ГОСТ 3282-74</t>
  </si>
  <si>
    <t>11,14,15,19</t>
  </si>
  <si>
    <t>924-1 Т</t>
  </si>
  <si>
    <t>925 Т</t>
  </si>
  <si>
    <t>24.34.13.100.001.02.0168.000000000000</t>
  </si>
  <si>
    <t>холоднотянутая, круглого сечения, диаметр 0,009-16,0 мм, катушка</t>
  </si>
  <si>
    <t>Проволока Ø2,0 мм СВ-08ХМ-О 
ГОСТ 2246-80, касс. К-415</t>
  </si>
  <si>
    <t>926 Т</t>
  </si>
  <si>
    <t>927 Т</t>
  </si>
  <si>
    <t>29.32.30.990.058.05.0796.000000000000</t>
  </si>
  <si>
    <t>Прокладка</t>
  </si>
  <si>
    <t>для двигателя внутреннего сгорания, для легкового автомобиля</t>
  </si>
  <si>
    <t>май, июнь, август, сентябрь,октябрь, ноябрь</t>
  </si>
  <si>
    <t>928 Т</t>
  </si>
  <si>
    <t>29.32.30.990.058.05.0839.000000000000</t>
  </si>
  <si>
    <t>для двигателя внутреннего сгорания, для грузового автомобиля</t>
  </si>
  <si>
    <t>929 Т</t>
  </si>
  <si>
    <t>19.20.31.300.000.00.0166.000000000000</t>
  </si>
  <si>
    <t>Пропан</t>
  </si>
  <si>
    <t>технический, массовая доля сероводорода и меркаптановой серы не более 0,013%, интенсивность запаха не менее 3 баллов</t>
  </si>
  <si>
    <t>Пропан технический ГОСТ 20448-90</t>
  </si>
  <si>
    <t>930 Т</t>
  </si>
  <si>
    <t>19.20.31.200.001.00.0112.000000000000</t>
  </si>
  <si>
    <t>Пропан-бутан</t>
  </si>
  <si>
    <t>автомобильный, массовая доля сероводорода и меркаптановой серы не более 0,01%, интенсивность запаха не менее 3 баллов, ГОСТ 27578-87</t>
  </si>
  <si>
    <t>топливо для автомобилей ГОСТ 27578-87</t>
  </si>
  <si>
    <t>931 Т</t>
  </si>
  <si>
    <t>22.29.25.700.007.00.5111.000000000004</t>
  </si>
  <si>
    <t>Пружина</t>
  </si>
  <si>
    <t>для переплета, пластиковая, диаметр 8 мм</t>
  </si>
  <si>
    <t>Пружина 8мм</t>
  </si>
  <si>
    <t>февраль,март</t>
  </si>
  <si>
    <t>932 Т</t>
  </si>
  <si>
    <t>22.29.25.700.007.00.5111.000000000018</t>
  </si>
  <si>
    <t>для переплета, пластиковая, диаметр 51 мм</t>
  </si>
  <si>
    <t>Пружина 51мм</t>
  </si>
  <si>
    <t>933 Т</t>
  </si>
  <si>
    <t>32.99.59.900.086.00.0778.000000000000</t>
  </si>
  <si>
    <t>для переплета, из металла</t>
  </si>
  <si>
    <t>Пружина 12мм</t>
  </si>
  <si>
    <t>934 Т</t>
  </si>
  <si>
    <t>935 Т</t>
  </si>
  <si>
    <t>24.44.22.240.002.00.0168.000000000023</t>
  </si>
  <si>
    <t>Пруток</t>
  </si>
  <si>
    <t>бронзовый, круглый, диаметр 20 мм, пресованный</t>
  </si>
  <si>
    <t>936 Т</t>
  </si>
  <si>
    <t>24.44.22.240.002.00.0168.000000000041</t>
  </si>
  <si>
    <t>бронзовый, круглый, диаметр 40 мм, пресованный, марка БрАЖНМц9-4-4-1</t>
  </si>
  <si>
    <t>937 Т</t>
  </si>
  <si>
    <t>24.44.22.240.002.00.0168.000000000042</t>
  </si>
  <si>
    <t>бронзовый, круглый, диаметр 50 мм, пресованный, марка БрАЖНМц9-4-4-1</t>
  </si>
  <si>
    <t>938 Т</t>
  </si>
  <si>
    <t>24.44.22.240.002.00.0168.000000000044</t>
  </si>
  <si>
    <t>бронзовый, круглый, диаметр 60 мм, пресованный, марка БрАЖНМц9-4-4-1</t>
  </si>
  <si>
    <t>939 Т</t>
  </si>
  <si>
    <t>24.44.22.240.002.00.0168.000000000046</t>
  </si>
  <si>
    <t>бронзовый, круглый, диаметр 80 мм, пресованный, марка БрАЖНМц9-4-4-1</t>
  </si>
  <si>
    <t>940 Т</t>
  </si>
  <si>
    <t>24.44.22.240.002.00.0168.000000000047</t>
  </si>
  <si>
    <t>бронзовый, круглый, диаметр 110 мм, пресованный, марка БрАЖНМц9-4-4-1</t>
  </si>
  <si>
    <t>941 Т</t>
  </si>
  <si>
    <t>24.44.22.240.002.00.0168.000000000048</t>
  </si>
  <si>
    <t>бронзовый, круглый, диаметр 140 мм, пресованный, марка БрАЖНМц9-4-4-1</t>
  </si>
  <si>
    <t>942 Т</t>
  </si>
  <si>
    <t>27.12.31.900.000.00.0796.000000000000</t>
  </si>
  <si>
    <t>Пускатель магнитный</t>
  </si>
  <si>
    <t>серия ПМА, нереверсивный, с тепловым реле, величина пускателя в зависимости от номинального тока 50 А</t>
  </si>
  <si>
    <t>Пускатель ПРК32-18</t>
  </si>
  <si>
    <t>943 Т</t>
  </si>
  <si>
    <t>Пускатель ПРК32-6,3</t>
  </si>
  <si>
    <t>944 Т</t>
  </si>
  <si>
    <t>27.12.31.900.000.00.0796.000000000002</t>
  </si>
  <si>
    <t>серия ПМ 12, нереверсивный, с реле, величина пускателя в зависимости от номинального тока 25 А</t>
  </si>
  <si>
    <t>Пускатель ПРК</t>
  </si>
  <si>
    <t>945 Т</t>
  </si>
  <si>
    <t>27.12.31.900.000.00.0796.000000000003</t>
  </si>
  <si>
    <t>серия ПМА, реверсивный, без реле с электрической блокировкой, величина пускателя в зависимости от номинального тока 40 А</t>
  </si>
  <si>
    <t>Пускатель ПМА 3100 380В (откр,б/реле)</t>
  </si>
  <si>
    <t>февраль, апрель, июнь, сентябрь</t>
  </si>
  <si>
    <t>946 Т</t>
  </si>
  <si>
    <t>27.12.31.900.000.00.0796.000000000005</t>
  </si>
  <si>
    <t>серия ПМ 12, реверсивный, без реле, величина пускателя в зависимости от номинального тока 63 А</t>
  </si>
  <si>
    <t>947 Т</t>
  </si>
  <si>
    <t>27.12.31.900.000.00.0796.000000000006</t>
  </si>
  <si>
    <t>серия ПМ 12, реверсивный, без реле, величина пускателя в зависимости от номинального тока 100 А</t>
  </si>
  <si>
    <t>Пускатель ПМ-12-100-240</t>
  </si>
  <si>
    <t>948 Т</t>
  </si>
  <si>
    <t>Пускатель ПМ-12-160-150 (380в)</t>
  </si>
  <si>
    <t>949 Т</t>
  </si>
  <si>
    <t>Пускатель ПМ-12-160-210 (380в)</t>
  </si>
  <si>
    <t>950 Т</t>
  </si>
  <si>
    <t>Пускатель ПМ-12-160-250 (380в)</t>
  </si>
  <si>
    <t>951 Т</t>
  </si>
  <si>
    <t>Пускатель ПМ 12-100-160 380В (откр,б/реле,5вел)</t>
  </si>
  <si>
    <t>952 Т</t>
  </si>
  <si>
    <t>953 Т</t>
  </si>
  <si>
    <t>954 Т</t>
  </si>
  <si>
    <t>27.12.31.900.000.00.0796.000000000008</t>
  </si>
  <si>
    <t>ПМЕ, реверсивный, без реле, величина пускателя в зависимости от номинального тока 25 А</t>
  </si>
  <si>
    <t>Пускатель ПМE 211  380В (открытый, без реле)</t>
  </si>
  <si>
    <t>955 Т</t>
  </si>
  <si>
    <t>956 Т</t>
  </si>
  <si>
    <t>27.12.31.900.000.00.0796.000000000014</t>
  </si>
  <si>
    <t>серия ПМЛ, реверсивный, с тепловым реле, величина пускателя в зависимости от номинального тока 25 А</t>
  </si>
  <si>
    <t>Пускатель ПМЛ 2100М 3800В (откр,б/реле)</t>
  </si>
  <si>
    <t>957 Т</t>
  </si>
  <si>
    <t>958 Т</t>
  </si>
  <si>
    <t>27.12.31.900.000.00.0796.000000000016</t>
  </si>
  <si>
    <t>серия ПМЛ, нереверсивный, с реле, величина пускателя в зависимости от номинального тока 40 А</t>
  </si>
  <si>
    <t>Пускатель ПМЛ 4110 380В закр. с реле</t>
  </si>
  <si>
    <t>959 Т</t>
  </si>
  <si>
    <t xml:space="preserve">Пускатель ПМЛ-5100 220В (с реле) </t>
  </si>
  <si>
    <t>960 Т</t>
  </si>
  <si>
    <t>Пускатель ПМЛ - 4100 380В</t>
  </si>
  <si>
    <t>961 Т</t>
  </si>
  <si>
    <t>Пускатель ПМЛ - 1100 220В</t>
  </si>
  <si>
    <t>962 Т</t>
  </si>
  <si>
    <t>Пускатель ПМЛ - 5102 380В</t>
  </si>
  <si>
    <t>963 Т</t>
  </si>
  <si>
    <t>964 Т</t>
  </si>
  <si>
    <t>965 Т</t>
  </si>
  <si>
    <t>22.19.73.470.001.01.0796.000000000003</t>
  </si>
  <si>
    <t>Пыльник</t>
  </si>
  <si>
    <t>для легковых автомобилей, приводов ШРУС (наружный)</t>
  </si>
  <si>
    <t>ЧЕХОЛ РЕЗИНОВЫЙ РЫЧАГА ПЕРЕКЛЮЧ.ПЕРЕДАЧ</t>
  </si>
  <si>
    <t>966 Т</t>
  </si>
  <si>
    <t>27.51.26.900.000.00.0796.000000000000</t>
  </si>
  <si>
    <t>Радиатор отопительный</t>
  </si>
  <si>
    <t>циркуляционный, жидконаполненный</t>
  </si>
  <si>
    <t>планар-44д-24 отопитель</t>
  </si>
  <si>
    <t>967 Т</t>
  </si>
  <si>
    <t>25.21.11.900.004.00.0796.000000000001</t>
  </si>
  <si>
    <t>Радиатор секционный</t>
  </si>
  <si>
    <t>расстояние между центрами ниппельных отверстий 300 мм, полная высота не более 400, глубина не более 160, номенклатурный шаг не более 0,16 кВт</t>
  </si>
  <si>
    <t xml:space="preserve">Радиаторы чугунные МС 140 </t>
  </si>
  <si>
    <t>968 Т</t>
  </si>
  <si>
    <t>26.30.30.900.068.01.0796.000000000001</t>
  </si>
  <si>
    <t>Разъем</t>
  </si>
  <si>
    <t>телефонный, коннектор модульный RJ11</t>
  </si>
  <si>
    <t>телефонный коннектор модульный RJ 4P4C</t>
  </si>
  <si>
    <t>969 Т</t>
  </si>
  <si>
    <t>телефонный коннектор модульный RJ 6P6C</t>
  </si>
  <si>
    <t>970 Т</t>
  </si>
  <si>
    <t>26.30.30.900.068.01.0796.000000000005</t>
  </si>
  <si>
    <t>телефонный, коннектор модульный RJ45</t>
  </si>
  <si>
    <t>RJ45</t>
  </si>
  <si>
    <t>971 Т</t>
  </si>
  <si>
    <t>27.33.13.900.009.00.0796.000000000000</t>
  </si>
  <si>
    <t>электрический, взрывозащищенный, номинальное напряжение до 440 В, номинальный ток 32 А</t>
  </si>
  <si>
    <t>Разъем плоский РпИм 5,5-6-0,5</t>
  </si>
  <si>
    <t>972 Т</t>
  </si>
  <si>
    <t>23.42.10.500.001.01.0796.000000000000</t>
  </si>
  <si>
    <t>Раковина</t>
  </si>
  <si>
    <t>фаянсовая, средняя, с пьедесталом и креплениями, размер раковины 600*500*160 мм, размер чаши 560*330 мм</t>
  </si>
  <si>
    <t>973 Т</t>
  </si>
  <si>
    <t>20.30.22.700.000.00.0112.000000000001</t>
  </si>
  <si>
    <t>Растворитель</t>
  </si>
  <si>
    <t>для лакокрасочных материалов, марка 646, ГОСТ 18188-72</t>
  </si>
  <si>
    <t xml:space="preserve">растворитель марки 646, ГОСТ 18188-72 </t>
  </si>
  <si>
    <t>974 Т</t>
  </si>
  <si>
    <t>20.30.22.700.000.01.0166.000000000000</t>
  </si>
  <si>
    <t>для лакокрасочных материалов, марка Р-4</t>
  </si>
  <si>
    <t>растворитель Р-4 ГОСТ 7827</t>
  </si>
  <si>
    <t>975 Т</t>
  </si>
  <si>
    <t>25.73.40.190.003.02.0796.000000000001</t>
  </si>
  <si>
    <t>Резец токарный</t>
  </si>
  <si>
    <t>из твердого сплава, подрезной, ГОСТ 18880-73</t>
  </si>
  <si>
    <t xml:space="preserve">2112-0007 32х20 Т15К6 </t>
  </si>
  <si>
    <t>976 Т</t>
  </si>
  <si>
    <t>25.73.40.190.003.02.0796.000000000003</t>
  </si>
  <si>
    <t>из твердого сплава, отрезной, ГОСТ 18884-73</t>
  </si>
  <si>
    <t>2130-0005 20х12  Т15К6</t>
  </si>
  <si>
    <t>977 Т</t>
  </si>
  <si>
    <t xml:space="preserve">2130-0005 20х12  ВК8 </t>
  </si>
  <si>
    <t>978 Т</t>
  </si>
  <si>
    <t>2130-0009 25х16  Т15К6</t>
  </si>
  <si>
    <t>979 Т</t>
  </si>
  <si>
    <t xml:space="preserve">2130-0009 25х16  ВК8 </t>
  </si>
  <si>
    <t>980 Т</t>
  </si>
  <si>
    <t>2130-0013 32х20  Т15К6</t>
  </si>
  <si>
    <t>981 Т</t>
  </si>
  <si>
    <t xml:space="preserve">2130-0013 32х20 ВК8 </t>
  </si>
  <si>
    <t>982 Т</t>
  </si>
  <si>
    <t>2130-0017 40х25 Т15К6 ГОСТ18884-73</t>
  </si>
  <si>
    <t>983 Т</t>
  </si>
  <si>
    <t>2130-0017 40х25 ВК8 ГОСТ18884-73</t>
  </si>
  <si>
    <t>984 Т</t>
  </si>
  <si>
    <t>25.73.40.190.003.02.0796.000000000004</t>
  </si>
  <si>
    <t>из твердого сплава, резьбонарезной, ГОСТ 18885-73</t>
  </si>
  <si>
    <t xml:space="preserve">  2660-0005 25х16 Т15К6 ГОСТ18885-73</t>
  </si>
  <si>
    <t>985 Т</t>
  </si>
  <si>
    <t xml:space="preserve">  2660-0005 25х16 ВК8 ГОСТ18885-73</t>
  </si>
  <si>
    <t>986 Т</t>
  </si>
  <si>
    <t xml:space="preserve"> 2660-0007 32х20 Т15К6 ГОСТ18885-73</t>
  </si>
  <si>
    <t>987 Т</t>
  </si>
  <si>
    <t xml:space="preserve">  2660-0007 32х20 ВК8 ГОСТ18885-73</t>
  </si>
  <si>
    <t>988 Т</t>
  </si>
  <si>
    <t xml:space="preserve"> 2662-0007 20х20 Т15К6 ГОСТ18885-73</t>
  </si>
  <si>
    <t>989 Т</t>
  </si>
  <si>
    <t xml:space="preserve"> 2662-0007 20х20 ВК8 ГОСТ18885-73</t>
  </si>
  <si>
    <t>990 Т</t>
  </si>
  <si>
    <t>25.73.40.190.003.02.0796.000000000010</t>
  </si>
  <si>
    <t>из твердого сплава, проходной отогнутый, ГОСТ 18877-73</t>
  </si>
  <si>
    <t>16х25 Т15К6</t>
  </si>
  <si>
    <t>991 Т</t>
  </si>
  <si>
    <t>16х25 ВК8</t>
  </si>
  <si>
    <t>992 Т</t>
  </si>
  <si>
    <t>25.11.23.600.024.00.0796.000000000000</t>
  </si>
  <si>
    <t>Рейка</t>
  </si>
  <si>
    <t>монтажная, С-образного типа, длина 30 см</t>
  </si>
  <si>
    <t>DIN-рейка оцинкованная, l=350мм</t>
  </si>
  <si>
    <t>993 Т</t>
  </si>
  <si>
    <t>29.32.30.990.030.01.0796.000000000004</t>
  </si>
  <si>
    <t>Реле</t>
  </si>
  <si>
    <t>для легкового автомобиля, электромагнитное тяговое</t>
  </si>
  <si>
    <t>98.3777 12В РЕЛЕ</t>
  </si>
  <si>
    <t>январь,февраль, март</t>
  </si>
  <si>
    <t>994 Т</t>
  </si>
  <si>
    <t>981.3777 РЕЛЕ</t>
  </si>
  <si>
    <t>995 Т</t>
  </si>
  <si>
    <t>РЭС-22 РФ4.523.023.07-02 РХО.450.006ТУ РЕЛЕ</t>
  </si>
  <si>
    <t>996 Т</t>
  </si>
  <si>
    <t>РЭС-22 РФ4.523.023-07-01 РХО.450.006ТУ РЕЛЕ</t>
  </si>
  <si>
    <t>997 Т</t>
  </si>
  <si>
    <t>РЭС48Б РС4.590.201 ЯЛО.450.033ТУ РЕЛЕ</t>
  </si>
  <si>
    <t>998 Т</t>
  </si>
  <si>
    <t>22.19.40.300.000.00.0796.000000000036</t>
  </si>
  <si>
    <t>Ремень</t>
  </si>
  <si>
    <t>клиновый, приводный, с сечением А-1120, ГОСТ 1284.2-89</t>
  </si>
  <si>
    <t xml:space="preserve">5 рабочих дней </t>
  </si>
  <si>
    <t>999 Т</t>
  </si>
  <si>
    <t>22.19.40.300.000.00.0796.000000000038</t>
  </si>
  <si>
    <t>клиновый, приводный, с сечением А-1250, ГОСТ 1284.2-89</t>
  </si>
  <si>
    <t>1000 Т</t>
  </si>
  <si>
    <t>22.19.40.300.000.00.0796.000000000042</t>
  </si>
  <si>
    <t>клиновый, приводный, с сечением А-1400, ГОСТ 1284.2-89</t>
  </si>
  <si>
    <t>1001 Т</t>
  </si>
  <si>
    <t>22.19.40.300.000.00.0796.000000000044</t>
  </si>
  <si>
    <t>клиновый, приводный, с сечением А-1500, ГОСТ 1284.2-89</t>
  </si>
  <si>
    <t>1002 Т</t>
  </si>
  <si>
    <t>22.19.40.300.000.00.0796.000000000048</t>
  </si>
  <si>
    <t>клиновый, приводный, с сечением А-1700, ГОСТ 1284.2-89</t>
  </si>
  <si>
    <t>1003 Т</t>
  </si>
  <si>
    <t>22.19.40.300.000.00.0796.000000000051</t>
  </si>
  <si>
    <t>клиновый, приводный, с сечением А-1900, ГОСТ 1284.2-89</t>
  </si>
  <si>
    <t>1004 Т</t>
  </si>
  <si>
    <t>22.19.40.300.000.00.0796.000000000052</t>
  </si>
  <si>
    <t>клиновый, приводный, с сечением А-2000, ГОСТ 1284.2-89</t>
  </si>
  <si>
    <t>1005 Т</t>
  </si>
  <si>
    <t>22.19.40.300.000.00.0796.000000000053</t>
  </si>
  <si>
    <t>клиновый, приводный, с сечением А-2120, ГОСТ 1284.2-89</t>
  </si>
  <si>
    <t>1006 Т</t>
  </si>
  <si>
    <t>22.19.40.300.000.00.0796.000000000076</t>
  </si>
  <si>
    <t>клиновый, приводный, с сечением В(Б)-1180, ГОСТ 1284.2-89</t>
  </si>
  <si>
    <t>1007 Т</t>
  </si>
  <si>
    <t>22.19.40.300.000.00.0796.000000000079</t>
  </si>
  <si>
    <t>клиновый, приводный, с сечением В(Б)-1320, ГОСТ 1284.2-89</t>
  </si>
  <si>
    <t>1008 Т</t>
  </si>
  <si>
    <t>22.19.40.300.000.00.0796.000000000080</t>
  </si>
  <si>
    <t>клиновый, приводный, с сечением В(Б)-1400, ГОСТ 1284.2-89</t>
  </si>
  <si>
    <t>1009 Т</t>
  </si>
  <si>
    <t>22.19.40.300.000.00.0796.000000000090</t>
  </si>
  <si>
    <t>клиновый, приводный, с сечением В(Б)-2000, ГОСТ 1284.2-89</t>
  </si>
  <si>
    <t>1010 Т</t>
  </si>
  <si>
    <t>22.19.40.300.000.00.0796.000000000092</t>
  </si>
  <si>
    <t>клиновый, приводный, с сечением В(Б)-2240, ГОСТ 1284.2-89</t>
  </si>
  <si>
    <t>1011 Т</t>
  </si>
  <si>
    <t>22.19.40.300.000.00.0796.000000000098</t>
  </si>
  <si>
    <t>клиновый, приводный, с сечением В(Б)-3150, ГОСТ 1284.2-89</t>
  </si>
  <si>
    <t>1012 Т</t>
  </si>
  <si>
    <t>22.19.40.300.000.00.0796.000000000099</t>
  </si>
  <si>
    <t>клиновый, приводный, с сечением В(Б)-3350, ГОСТ 1284.2-89</t>
  </si>
  <si>
    <t>1013 Т</t>
  </si>
  <si>
    <t>22.19.40.300.000.00.0796.000000000100</t>
  </si>
  <si>
    <t>клиновый, приводный, с сечением В(Б)-3550, ГОСТ 1284.2-89</t>
  </si>
  <si>
    <t>1014 Т</t>
  </si>
  <si>
    <t>22.19.40.300.000.00.0796.000000000102</t>
  </si>
  <si>
    <t>клиновый, приводный, с сечением В(Б)-4000, ГОСТ 1284.2-89</t>
  </si>
  <si>
    <t>1015 Т</t>
  </si>
  <si>
    <t>22.19.40.300.000.00.0796.000000000103</t>
  </si>
  <si>
    <t>клиновый, приводный, с сечением В(Б)-4250, ГОСТ 1284.2-89</t>
  </si>
  <si>
    <t>1016 Т</t>
  </si>
  <si>
    <t>22.19.40.300.000.00.0796.000000000104</t>
  </si>
  <si>
    <t>клиновый, приводный, с сечением В(Б)-4500, ГОСТ 1284.2-89</t>
  </si>
  <si>
    <t>1017 Т</t>
  </si>
  <si>
    <t>22.19.40.300.000.00.0796.000000000120</t>
  </si>
  <si>
    <t>клиновый, приводный, с сечением С(В)-2000, ГОСТ 1284.2-89</t>
  </si>
  <si>
    <t>1018 Т</t>
  </si>
  <si>
    <t>22.19.40.300.000.00.0796.000000000121</t>
  </si>
  <si>
    <t>клиновый, приводный, с сечением С(В)-2120, ГОСТ 1284.2-89</t>
  </si>
  <si>
    <t>1019 Т</t>
  </si>
  <si>
    <t>22.19.40.300.000.00.0796.000000000126</t>
  </si>
  <si>
    <t>клиновый, приводный, с сечением С(В)-2800, ГОСТ 1284.2-89</t>
  </si>
  <si>
    <t>1020 Т</t>
  </si>
  <si>
    <t>22.19.40.300.000.00.0796.000000000128</t>
  </si>
  <si>
    <t>клиновый, приводный, с сечением С(В)-3150, ГОСТ 1284.2-89</t>
  </si>
  <si>
    <t>1021 Т</t>
  </si>
  <si>
    <t>22.19.40.300.000.00.0796.000000000133</t>
  </si>
  <si>
    <t>клиновый, приводный, с сечением С(В)-4000, ГОСТ 1284.2-89</t>
  </si>
  <si>
    <t>1022 Т</t>
  </si>
  <si>
    <t>22.19.40.300.000.00.0796.000000000135</t>
  </si>
  <si>
    <t>клиновый, приводный, с сечением С(В)-4350, ГОСТ 1284.2-89</t>
  </si>
  <si>
    <t>1023 Т</t>
  </si>
  <si>
    <t>22.19.40.300.000.00.0796.000000000159</t>
  </si>
  <si>
    <t>клиновый, приводный, с сечением Д(Г)-4000, ГОСТ 1284.2-89</t>
  </si>
  <si>
    <t>1024 Т</t>
  </si>
  <si>
    <t>22.19.40.300.000.00.0796.000000000160</t>
  </si>
  <si>
    <t>клиновый, приводный, с сечением Д(Г)-4250, ГОСТ 1284.2-89</t>
  </si>
  <si>
    <t>1025 Т</t>
  </si>
  <si>
    <t>22.19.40.300.000.00.0796.000000000164</t>
  </si>
  <si>
    <t>клиновый, приводный, с сечением Д(Г)-5300, ГОСТ 1284.2-89</t>
  </si>
  <si>
    <t>1026 Т</t>
  </si>
  <si>
    <t>22.19.40.300.000.00.0796.000000000174</t>
  </si>
  <si>
    <t>клиновый, вентиляторный, размер 8,5*8-875 мм, ГОСТ 5813-93.</t>
  </si>
  <si>
    <t>1027 Т</t>
  </si>
  <si>
    <t>32.99.11.900.017.04.0796.000000000000</t>
  </si>
  <si>
    <t>Респиратор</t>
  </si>
  <si>
    <t>противогазоаэрозольный</t>
  </si>
  <si>
    <t>респиратор РПГ-67 ГОСТ 12.4.190-99</t>
  </si>
  <si>
    <t>1027-1 Т</t>
  </si>
  <si>
    <t>1028 Т</t>
  </si>
  <si>
    <t>респиратор PR-1 ГОСТ 12.4.190-99</t>
  </si>
  <si>
    <t>1028-1 Т</t>
  </si>
  <si>
    <t>1029 Т</t>
  </si>
  <si>
    <t>32.99.11.900.017.05.0796.000000000000</t>
  </si>
  <si>
    <t>пыле-газозащитный</t>
  </si>
  <si>
    <t>Лепесток ГОСТ Р 12.4.191-99</t>
  </si>
  <si>
    <t>1029-1 Т</t>
  </si>
  <si>
    <t>1030 Т</t>
  </si>
  <si>
    <t>01.19.21.110.000.00.0796.000000000000</t>
  </si>
  <si>
    <t>Роза</t>
  </si>
  <si>
    <t>экстра группа, ГОСТ 18908.1-73</t>
  </si>
  <si>
    <t>1031 Т</t>
  </si>
  <si>
    <t>25.99.29.490.027.00.0796.000000000001</t>
  </si>
  <si>
    <t>Розетка</t>
  </si>
  <si>
    <t>для кабеля</t>
  </si>
  <si>
    <t>ШР16ПК2НГ5 ГЕО.364.107ТУ РОЗЕТКА</t>
  </si>
  <si>
    <t>1031-1 Т</t>
  </si>
  <si>
    <t>март, октябрь, ноябрь, декабрь</t>
  </si>
  <si>
    <t>1032 Т</t>
  </si>
  <si>
    <t>26.30.30.900.093.00.0796.000000000000</t>
  </si>
  <si>
    <t>RJ 11, 1 порт</t>
  </si>
  <si>
    <t>RJ 11</t>
  </si>
  <si>
    <t>1033 Т</t>
  </si>
  <si>
    <t>26.30.30.900.093.00.0796.000000000008</t>
  </si>
  <si>
    <t>RJ 45, 3 порта и больше</t>
  </si>
  <si>
    <t>Розетка RJ 45</t>
  </si>
  <si>
    <t>1034 Т</t>
  </si>
  <si>
    <t>27.90.32.000.019.01.0796.000000000000</t>
  </si>
  <si>
    <t>Ролик</t>
  </si>
  <si>
    <t>для сварочного оборудования</t>
  </si>
  <si>
    <t>Ролик подающий FEED ROLL RED 1.0/1.2 SL500_KEMPPI 3133210</t>
  </si>
  <si>
    <t>1034-1 Т</t>
  </si>
  <si>
    <t>1035 Т</t>
  </si>
  <si>
    <t>28.15.10.530.001.01.0796.000000000001</t>
  </si>
  <si>
    <t>Роликоподшипник</t>
  </si>
  <si>
    <t>с коническими роликами, наружный диаметр 55-125 мм, со штампованным сепаратором, качения, однорядный</t>
  </si>
  <si>
    <t>7206А ГОСТ27365-87 ПОДШИПНИК</t>
  </si>
  <si>
    <t>январь,февраль,март,апрель,июнь,июль,август,сентябрь,октябрь</t>
  </si>
  <si>
    <t>1036 Т</t>
  </si>
  <si>
    <t>27.12.23.500.000.00.0796.000000000033</t>
  </si>
  <si>
    <t>Рубильник</t>
  </si>
  <si>
    <t>тип ЯРВ-100</t>
  </si>
  <si>
    <t>1037 Т</t>
  </si>
  <si>
    <t>27.12.23.700.013.00.0796.000000000034</t>
  </si>
  <si>
    <t>тип ЯРВ-400</t>
  </si>
  <si>
    <t>1038 Т</t>
  </si>
  <si>
    <t>32.99.11.300.000.01.0715.000000000000</t>
  </si>
  <si>
    <t>Рукавицы</t>
  </si>
  <si>
    <t>для защиты от механических воздействий, из хлопкополиэфирной ткани, тип Б, ГОСТ 12.4.010-75</t>
  </si>
  <si>
    <t>Рукавицы комбинированные (основа - прочная хлопчатобумажная  ткань, наладонник - брезент)</t>
  </si>
  <si>
    <t>7,8,11,14</t>
  </si>
  <si>
    <t>1038-1 Т</t>
  </si>
  <si>
    <t>1039 Т</t>
  </si>
  <si>
    <t>32.99.11.300.000.02.0715.000000000001</t>
  </si>
  <si>
    <t>для защиты от повышенных температур, из хлопчатобумажной ткани, тип В, ГОСТ 12.4.010-75</t>
  </si>
  <si>
    <t>Рукавицы брезентовые  2-ой  наладонник</t>
  </si>
  <si>
    <t>1039-1 Т</t>
  </si>
  <si>
    <t>1039-2 Т</t>
  </si>
  <si>
    <t>1040 Т</t>
  </si>
  <si>
    <t>25.73.40.190.002.00.0796.000000000000</t>
  </si>
  <si>
    <t>Рулетка</t>
  </si>
  <si>
    <t>длина 5 м</t>
  </si>
  <si>
    <t>Рулетка 5 м «Сибртех Графит»</t>
  </si>
  <si>
    <t>1041 Т</t>
  </si>
  <si>
    <t>26.51.33.900.005.02.0796.000000000005</t>
  </si>
  <si>
    <t>из углеродистой стали, шкала номинальной длины 20 м, ГОСТ 7502-98</t>
  </si>
  <si>
    <t>Р20</t>
  </si>
  <si>
    <t>1041-1 Т</t>
  </si>
  <si>
    <t>1042 Т</t>
  </si>
  <si>
    <t>13.95.10.700.001.01.0006.000000000000</t>
  </si>
  <si>
    <t>Салфетка</t>
  </si>
  <si>
    <t>техническая, холстопрошивная, плотность не менее 170 г/м2</t>
  </si>
  <si>
    <t>Ткань для мытья пола,(2006-01-27) Хлопок 100%, шир. 160см. Рулоны 100м. пог. Цвет белый.</t>
  </si>
  <si>
    <t>11</t>
  </si>
  <si>
    <t>1042-1 Т</t>
  </si>
  <si>
    <t>1043 Т</t>
  </si>
  <si>
    <t>29.32.30.990.098.01.0796.000000000000</t>
  </si>
  <si>
    <t>Сальник</t>
  </si>
  <si>
    <t>для легкового автомобиля, компрессора</t>
  </si>
  <si>
    <t>PG 13,5 (ВВОД КАБЕЛЬНЫЙ) ф7-11 САЛЬНИК</t>
  </si>
  <si>
    <t>1043-1 Т</t>
  </si>
  <si>
    <t>Сальник PG 13,5 диаметр проводника 6-12мм IP54</t>
  </si>
  <si>
    <t>март, июнь, август, сентябрь, октябрь, ноябрь</t>
  </si>
  <si>
    <t>1044 Т</t>
  </si>
  <si>
    <t>PG 9 ИЭК (ВВОД КАБЕЛЬНЫЙ) САЛЬНИК</t>
  </si>
  <si>
    <t>январь, февраль, март, апрель, май,июнь,август,сентябрь,октябрь</t>
  </si>
  <si>
    <t>1044-1 Т</t>
  </si>
  <si>
    <t>Сальник PG 9 диаметр проводника 4*8мм IP54</t>
  </si>
  <si>
    <t>март, апрель, май,июнь,август,сентябрь,октябрь</t>
  </si>
  <si>
    <t>1045 Т</t>
  </si>
  <si>
    <t>25.94.11.900.000.01.0796.000000000000</t>
  </si>
  <si>
    <t>Саморез</t>
  </si>
  <si>
    <t>оцинкованный, с потайной головкой</t>
  </si>
  <si>
    <t xml:space="preserve"> май, июнь,  сентябрь, </t>
  </si>
  <si>
    <t>1046 Т</t>
  </si>
  <si>
    <t xml:space="preserve"> июнь, август</t>
  </si>
  <si>
    <t>1047 Т</t>
  </si>
  <si>
    <t xml:space="preserve">февраль,  июнь, август, </t>
  </si>
  <si>
    <t>1048 Т</t>
  </si>
  <si>
    <t>15.20.11.200.005.01.0715.000000000000</t>
  </si>
  <si>
    <t>Сапоги</t>
  </si>
  <si>
    <t>общего назначения, мужские, резиновые, ГОСТ 5375-79</t>
  </si>
  <si>
    <t>Сапоги резиновые</t>
  </si>
  <si>
    <t>1049 Т</t>
  </si>
  <si>
    <t>25.73.40.390.000.01.0796.000000000035</t>
  </si>
  <si>
    <t>Сверло</t>
  </si>
  <si>
    <t>спиральное, с цилиндрическим хвостовиком, диаметр 3 мм</t>
  </si>
  <si>
    <t>ГОСТ 10902-77</t>
  </si>
  <si>
    <t>1050 Т</t>
  </si>
  <si>
    <t>25.73.40.390.000.01.0796.000000000036</t>
  </si>
  <si>
    <t>спиральное, с цилиндрическим хвостовиком, диаметр 3,1 мм</t>
  </si>
  <si>
    <t>1051 Т</t>
  </si>
  <si>
    <t>25.73.40.390.000.01.0796.000000000038</t>
  </si>
  <si>
    <t>спиральное, с цилиндрическим хвостовиком, диаметр 3,2 мм</t>
  </si>
  <si>
    <t>1052 Т</t>
  </si>
  <si>
    <t>25.73.40.390.000.01.0796.000000000039</t>
  </si>
  <si>
    <t>спиральное, с цилиндрическим хвостовиком, диаметр 3,3 мм</t>
  </si>
  <si>
    <t>1053 Т</t>
  </si>
  <si>
    <t>25.73.40.390.000.01.0796.000000000041</t>
  </si>
  <si>
    <t>спиральное, с цилиндрическим хвостовиком, диаметр 3,4 мм</t>
  </si>
  <si>
    <t>1054 Т</t>
  </si>
  <si>
    <t>25.73.40.390.000.01.0796.000000000042</t>
  </si>
  <si>
    <t>спиральное, с цилиндрическим хвостовиком, диаметр 3,5 мм</t>
  </si>
  <si>
    <t>1055 Т</t>
  </si>
  <si>
    <t>25.73.40.390.000.01.0796.000000000045</t>
  </si>
  <si>
    <t>спиральное, с цилиндрическим хвостовиком, диаметр 3,8 мм</t>
  </si>
  <si>
    <t>1056 Т</t>
  </si>
  <si>
    <t>25.73.40.390.000.01.0796.000000000047</t>
  </si>
  <si>
    <t>спиральное, с цилиндрическим хвостовиком, диаметр 4,0 мм</t>
  </si>
  <si>
    <t>1057 Т</t>
  </si>
  <si>
    <t>25.73.40.390.000.01.0796.000000000049</t>
  </si>
  <si>
    <t>спиральное, с цилиндрическим хвостовиком, диаметр 4,2 мм</t>
  </si>
  <si>
    <t>1058 Т</t>
  </si>
  <si>
    <t>25.73.40.390.000.01.0796.000000000058</t>
  </si>
  <si>
    <t>спиральное, с цилиндрическим хвостовиком, диаметр 5,0 мм</t>
  </si>
  <si>
    <t>1059 Т</t>
  </si>
  <si>
    <t>25.73.40.390.000.01.0796.000000000063</t>
  </si>
  <si>
    <t>спиральное, с цилиндрическим хвостовиком, диаметр 5,5мм</t>
  </si>
  <si>
    <t>1060 Т</t>
  </si>
  <si>
    <t>25.73.40.390.000.01.0796.000000000068</t>
  </si>
  <si>
    <t>спиральное, с цилиндрическим хвостовиком, диаметр 6,0 мм</t>
  </si>
  <si>
    <t>1061 Т</t>
  </si>
  <si>
    <t>25.73.40.390.000.01.0796.000000000075</t>
  </si>
  <si>
    <t>спиральное, с цилиндрическим хвостовиком, диаметр 6,7 мм</t>
  </si>
  <si>
    <t>1062 Т</t>
  </si>
  <si>
    <t>25.73.40.390.000.01.0796.000000000078</t>
  </si>
  <si>
    <t>спиральное, с цилиндрическим хвостовиком, диаметр 7,0 мм</t>
  </si>
  <si>
    <t>1063 Т</t>
  </si>
  <si>
    <t>25.73.40.390.000.01.0796.000000000088</t>
  </si>
  <si>
    <t>спиральное, с цилиндрическим хвостовиком, диаметр 8,0 мм</t>
  </si>
  <si>
    <t>1064 Т</t>
  </si>
  <si>
    <t>25.73.40.390.000.01.0796.000000000093</t>
  </si>
  <si>
    <t>спиральное, с цилиндрическим хвостовиком, диаметр 8,5мм</t>
  </si>
  <si>
    <t>1065 Т</t>
  </si>
  <si>
    <t>25.73.40.390.000.01.0796.000000000098</t>
  </si>
  <si>
    <t>спиральное, с цилиндрическим хвостовиком, диаметр 9,0 мм</t>
  </si>
  <si>
    <t>1066 Т</t>
  </si>
  <si>
    <t>25.73.40.390.000.01.0796.000000000108</t>
  </si>
  <si>
    <t>спиральное, с цилиндрическим хвостовиком, диаметр 10,0 мм</t>
  </si>
  <si>
    <t>1067 Т</t>
  </si>
  <si>
    <t>25.73.40.390.000.01.0796.000000000110</t>
  </si>
  <si>
    <t>спиральное, с цилиндрическим хвостовиком, диаметр 10,2 мм</t>
  </si>
  <si>
    <t>1068 Т</t>
  </si>
  <si>
    <t>25.73.40.390.000.01.0796.000000000238</t>
  </si>
  <si>
    <t>спиральное, с коническим хвостовиком, диаметр 6,0 мм</t>
  </si>
  <si>
    <t>ГОСТ10903-77</t>
  </si>
  <si>
    <t>1069 Т</t>
  </si>
  <si>
    <t>25.73.40.390.000.01.0796.000000000255</t>
  </si>
  <si>
    <t>спиральное, с коническим хвостовиком, диаметр 9,0 мм</t>
  </si>
  <si>
    <t>1070 Т</t>
  </si>
  <si>
    <t>25.73.40.390.000.01.0796.000000000260</t>
  </si>
  <si>
    <t>спиральное, с коническим хвостовиком, диаметр 10,2 мм</t>
  </si>
  <si>
    <t>1071 Т</t>
  </si>
  <si>
    <t>25.73.40.390.000.01.0796.000000000276</t>
  </si>
  <si>
    <t>спиральное, с коническим хвостовиком, диаметр 14,0 мм</t>
  </si>
  <si>
    <t>1072 Т</t>
  </si>
  <si>
    <t>25.73.40.390.000.01.0796.000000000298</t>
  </si>
  <si>
    <t>спиральное, с коническим хвостовиком, диаметр 19,0 мм</t>
  </si>
  <si>
    <t>1073 Т</t>
  </si>
  <si>
    <t>25.73.40.390.000.01.0796.000000000319</t>
  </si>
  <si>
    <t>спиральное, с коническим хвостовиком, диаметр 24,0 мм</t>
  </si>
  <si>
    <t>1074 Т</t>
  </si>
  <si>
    <t>25.73.40.390.000.04.0796.000000000001</t>
  </si>
  <si>
    <t>центровочное, тип А, комбинированное, ГОСТ 14952-75</t>
  </si>
  <si>
    <t>ф2,0</t>
  </si>
  <si>
    <t>1075 Т</t>
  </si>
  <si>
    <t>ф2,5</t>
  </si>
  <si>
    <t>1076 Т</t>
  </si>
  <si>
    <t>ф3,15</t>
  </si>
  <si>
    <t>1077 Т</t>
  </si>
  <si>
    <t>ф4,0</t>
  </si>
  <si>
    <t>1078 Т</t>
  </si>
  <si>
    <t>ф5,0</t>
  </si>
  <si>
    <t>1079 Т</t>
  </si>
  <si>
    <t xml:space="preserve">ф6,3 </t>
  </si>
  <si>
    <t>1080 Т</t>
  </si>
  <si>
    <t>27.40.25.300.001.01.0796.000000000000</t>
  </si>
  <si>
    <t>Светильник</t>
  </si>
  <si>
    <t>общего освещения, подвесной</t>
  </si>
  <si>
    <t>1080-1 Т</t>
  </si>
  <si>
    <t>март, июнь, июль, сентябрь, октябрь, ноябрь</t>
  </si>
  <si>
    <t>1081 Т</t>
  </si>
  <si>
    <t xml:space="preserve"> СВЕТИЛЬНИК 12Вт</t>
  </si>
  <si>
    <t>1081-1 Т</t>
  </si>
  <si>
    <t>1082 Т</t>
  </si>
  <si>
    <t>29.31.21.350.000.01.0796.000000000002</t>
  </si>
  <si>
    <t>Свеча зажигания</t>
  </si>
  <si>
    <t>для легкового автомобиля, резьба М14, короткая</t>
  </si>
  <si>
    <t>на легковые автомобили</t>
  </si>
  <si>
    <t>1083 Т</t>
  </si>
  <si>
    <t>29.31.21.350.000.01.0796.000000000012</t>
  </si>
  <si>
    <t>для легкового автомобиля, резьба М14, длинная</t>
  </si>
  <si>
    <t>1084 Т</t>
  </si>
  <si>
    <t>29.31.21.350.000.02.0796.000000000002</t>
  </si>
  <si>
    <t>для грузового автомобиля, резьба М14, короткая</t>
  </si>
  <si>
    <t>на грузовые автомобили</t>
  </si>
  <si>
    <t>1085 Т</t>
  </si>
  <si>
    <t>29.31.23.500.000.00.0796.000000000001</t>
  </si>
  <si>
    <t>Сигнал</t>
  </si>
  <si>
    <t>звуковой, для грузового автомобиля</t>
  </si>
  <si>
    <t>С314 ТУ37.003.688-75 СИГНАЛ ЗВУКОВОЙ</t>
  </si>
  <si>
    <t>январь,февраль,март,  октябрь,ноябрь.декабрь</t>
  </si>
  <si>
    <t>1086 Т</t>
  </si>
  <si>
    <t>20.30.22.200.001.00.0112.000000000000</t>
  </si>
  <si>
    <t>Сиккатив</t>
  </si>
  <si>
    <t>марка НФ-1, доля нелетучих веществ не более 32%, ГОСТ 1003-73</t>
  </si>
  <si>
    <t>сиккатив НФ-1</t>
  </si>
  <si>
    <t>1087 Т</t>
  </si>
  <si>
    <t>20.59.41.990.002.07.0166.000000000000</t>
  </si>
  <si>
    <t>Смазка</t>
  </si>
  <si>
    <t>низкотемпературная, марка Циатим-203</t>
  </si>
  <si>
    <t xml:space="preserve">циатим-203 </t>
  </si>
  <si>
    <t>1088 Т</t>
  </si>
  <si>
    <t>20.59.41.990.002.09.0166.000000000000</t>
  </si>
  <si>
    <t>многоцелевая, марка Литол-24, ГОСТ 21150-87</t>
  </si>
  <si>
    <t>Литол 24 ГОСТ 21150-87</t>
  </si>
  <si>
    <t>1089 Т</t>
  </si>
  <si>
    <t>20.59.41.990.002.10.0166.000000000005</t>
  </si>
  <si>
    <t>консервационная, марка К-17</t>
  </si>
  <si>
    <t>смазка консервационное К-17 ГОСТ 10877-76</t>
  </si>
  <si>
    <t>1090 Т</t>
  </si>
  <si>
    <t>20.59.41.990.002.24.0112.000000000000</t>
  </si>
  <si>
    <t>синтетическая, на основе силиконов</t>
  </si>
  <si>
    <t xml:space="preserve">Total Spirit MS 5400 Полусинтетическая СОЖ для лезвийной и абразивной обработки углеродистых, легированных сталей и алюминиевых сплавов. </t>
  </si>
  <si>
    <t>1091 Т</t>
  </si>
  <si>
    <t>Mobil Vactra OIL № 2 Используется для смазки узлов и станочных направляющих, в системе гидравлики станков.</t>
  </si>
  <si>
    <t>1092 Т</t>
  </si>
  <si>
    <t>22.19.20.190.000.01.0166.000000000005</t>
  </si>
  <si>
    <t>Смесь</t>
  </si>
  <si>
    <t>резиновая, марка 7В14</t>
  </si>
  <si>
    <t>Смесь резиновая В-14 НТА</t>
  </si>
  <si>
    <t>1093 Т</t>
  </si>
  <si>
    <t>23.64.10.100.000.01.0778.000000000000</t>
  </si>
  <si>
    <t>строительная, сухая</t>
  </si>
  <si>
    <t xml:space="preserve">Штукатурная, гипсовая, </t>
  </si>
  <si>
    <t>апрель, май,  сентябрь, ноябрь</t>
  </si>
  <si>
    <t>1094 Т</t>
  </si>
  <si>
    <t>20.16.40.300.000.00.0166.000000000000</t>
  </si>
  <si>
    <t>Смола</t>
  </si>
  <si>
    <t>эпоксидная, в первичных формах</t>
  </si>
  <si>
    <t>1095 Т</t>
  </si>
  <si>
    <t>20.59.41.990.004.00.0166.000000000000</t>
  </si>
  <si>
    <t>Солидол</t>
  </si>
  <si>
    <t>жировой, марка Ж, ГОСТ 1033-79</t>
  </si>
  <si>
    <t>солидол Ж ГОСТ  1033-79</t>
  </si>
  <si>
    <t>1096 Т</t>
  </si>
  <si>
    <t>20.59.41.990.004.01.0166.000000000000</t>
  </si>
  <si>
    <t>синтетический, марка С, ГОСТ 4366-76</t>
  </si>
  <si>
    <t>солидол С ГОСТ  4366-76</t>
  </si>
  <si>
    <t>1097 Т</t>
  </si>
  <si>
    <t>20.14.73.100.000.00.0112.000000000000</t>
  </si>
  <si>
    <t>Сольвент</t>
  </si>
  <si>
    <t>жидкость, ГОСТ 1928-79</t>
  </si>
  <si>
    <t>Сольвент ГОСТ 1928-79</t>
  </si>
  <si>
    <t xml:space="preserve">11, 15, 19 </t>
  </si>
  <si>
    <t>1097-1 Т</t>
  </si>
  <si>
    <t>1098 Т</t>
  </si>
  <si>
    <t>27.90.31.500.006.00.0796.000000000000</t>
  </si>
  <si>
    <t>Сопло</t>
  </si>
  <si>
    <t>ВР-20907(220193) Сопло З0А</t>
  </si>
  <si>
    <t>1099 Т</t>
  </si>
  <si>
    <t>ВР-20909 (220182) Сопло 130А</t>
  </si>
  <si>
    <t>1100 Т</t>
  </si>
  <si>
    <t>ВР-21006 (220354) Сопло 200А</t>
  </si>
  <si>
    <t>1101 Т</t>
  </si>
  <si>
    <t>ВР-21007 (220439) Сопло 260А</t>
  </si>
  <si>
    <t>1101-1 Т</t>
  </si>
  <si>
    <t>Т-10935(Ref.№220188) Сопло 80А</t>
  </si>
  <si>
    <t>1102 Т</t>
  </si>
  <si>
    <t>28.29.86.000.014.00.0796.000000000001</t>
  </si>
  <si>
    <t>Т-0404 (Ref.№ 1373) Сопло/ Nozzie 1,6 mm</t>
  </si>
  <si>
    <t>1102-1 Т</t>
  </si>
  <si>
    <t>Сопло для горелки аргонно-дуговой сварки d=12,5 mm(TIG 17-18-26)10N46/8/</t>
  </si>
  <si>
    <t>60 календарных дней</t>
  </si>
  <si>
    <t>1103 Т</t>
  </si>
  <si>
    <t>Т-10936 (Ref.№220193) Сопло/ Nozzle, 30А</t>
  </si>
  <si>
    <t>1103-1 Т</t>
  </si>
  <si>
    <t>1104 Т</t>
  </si>
  <si>
    <t>Т-10934 (Ref.№220182) Сопло/ Nozzle, 130А</t>
  </si>
  <si>
    <t>1104-1 Т</t>
  </si>
  <si>
    <t>1105 Т</t>
  </si>
  <si>
    <t>Т-10937 (Ref.№220354) Сопло/ Nozzle, 200А</t>
  </si>
  <si>
    <t>1105-1 Т</t>
  </si>
  <si>
    <t>1106 Т</t>
  </si>
  <si>
    <t>Т-10938 (Ref.№220439) Сопло/ Nozzle, 260А</t>
  </si>
  <si>
    <t>1106-1 Т</t>
  </si>
  <si>
    <t>1107 Т</t>
  </si>
  <si>
    <t>27.51.29.000.000.00.0796.000000000000</t>
  </si>
  <si>
    <t>Сопротивление электрическое</t>
  </si>
  <si>
    <t>тип открытый</t>
  </si>
  <si>
    <t>0,65 Ом СОПРОТИВЛЕНИЕ</t>
  </si>
  <si>
    <t>1107-1 Т</t>
  </si>
  <si>
    <t>1108 Т</t>
  </si>
  <si>
    <t>СЭ301 СОПРОТИВЛЕНИЕ ДОБАВОЧНОЕ</t>
  </si>
  <si>
    <t>1109 Т</t>
  </si>
  <si>
    <t>26.51.64.530.000.00.0796.000000000003</t>
  </si>
  <si>
    <t>Спидометр</t>
  </si>
  <si>
    <t>для грузовых автомобилей, стрелочный</t>
  </si>
  <si>
    <t>ТХ135  С ПАТРОНОМ И ЛАМПОЙ ОСВЕЩ.ШКАЛЫ ТАХОСПИДОМЕТР</t>
  </si>
  <si>
    <t>1110 Т</t>
  </si>
  <si>
    <t>27.40.42.500.007.01.0796.000000000003</t>
  </si>
  <si>
    <t>Стартер</t>
  </si>
  <si>
    <t>люминесцентной лампы , мощность 18 Вт</t>
  </si>
  <si>
    <t>1111 Т</t>
  </si>
  <si>
    <t>27.40.42.500.007.01.0796.000000000006</t>
  </si>
  <si>
    <t>люминесцентной лампы , мощность 36 Вт</t>
  </si>
  <si>
    <t>1112 Т</t>
  </si>
  <si>
    <t>27.40.42.500.007.01.0796.000000000007</t>
  </si>
  <si>
    <t>люминесцентной лампы , мощность 58 Вт</t>
  </si>
  <si>
    <t>1113 Т</t>
  </si>
  <si>
    <t>29.32.20.990.013.00.0796.000000000013</t>
  </si>
  <si>
    <t>Стекло</t>
  </si>
  <si>
    <t>ветровое, боковое, для специального и специализированного автомобиля, сталинит</t>
  </si>
  <si>
    <t>АР.09.00.011 СТЕКЛО</t>
  </si>
  <si>
    <t>1114 Т</t>
  </si>
  <si>
    <t>АР.09.00.048 СТЕКЛО</t>
  </si>
  <si>
    <t>14,18,19</t>
  </si>
  <si>
    <t>1114-1 Т</t>
  </si>
  <si>
    <t>поставка в течение 25 рабочих дней</t>
  </si>
  <si>
    <t>1115 Т</t>
  </si>
  <si>
    <t>АР.09.00.049 СТЕКЛО</t>
  </si>
  <si>
    <t>1115-1 Т</t>
  </si>
  <si>
    <t>1116 Т</t>
  </si>
  <si>
    <t>АР.09.00.051 СТЕКЛО</t>
  </si>
  <si>
    <t>1116-1 Т</t>
  </si>
  <si>
    <t>1117 Т</t>
  </si>
  <si>
    <t>КС-3575А.52.008 СТЕКЛО</t>
  </si>
  <si>
    <t>1118 Т</t>
  </si>
  <si>
    <t>ПТП40.41.321 СТЕКЛО</t>
  </si>
  <si>
    <t xml:space="preserve"> сентябрь, октябрь, ноябрь</t>
  </si>
  <si>
    <t>1118-1 Т</t>
  </si>
  <si>
    <t>1119 Т</t>
  </si>
  <si>
    <t>32.99.11.900.013.00.0796.000000000000</t>
  </si>
  <si>
    <t>Стекло защитное</t>
  </si>
  <si>
    <t>для сварочной маски</t>
  </si>
  <si>
    <t>Пластина наружная износостойкая (427000)</t>
  </si>
  <si>
    <t>1120 Т</t>
  </si>
  <si>
    <t>Пластина наружная защитная к Speedglas 9100 стандартная (526000)</t>
  </si>
  <si>
    <t>февраль,  июнь,  ноябрь</t>
  </si>
  <si>
    <t>1121 Т</t>
  </si>
  <si>
    <t>29.31.23.700.000.00.0796.000000000005</t>
  </si>
  <si>
    <t>Стеклоочиститель</t>
  </si>
  <si>
    <t>с каркасной щеткой, для специального и специализированного автомобиля</t>
  </si>
  <si>
    <t>СЛ-440 (ЗИЛ-130) СТЕКЛООЧИСТИТЕЛЬ</t>
  </si>
  <si>
    <t>1122 Т</t>
  </si>
  <si>
    <t>СЛ-440 130-5205010-А (ЗИЛ-130) СТЕКЛООЧИСТИТЕЛЬ</t>
  </si>
  <si>
    <t>1123 Т</t>
  </si>
  <si>
    <t>23.61.20.900.027.00.0796.000000000000</t>
  </si>
  <si>
    <t>Стойка</t>
  </si>
  <si>
    <t>марка СК 22, центрифугированная, коническая</t>
  </si>
  <si>
    <t>Комплект монтажных частей КМЧ</t>
  </si>
  <si>
    <t>поставка в течение 35 рабочих дней</t>
  </si>
  <si>
    <t>1124 Т</t>
  </si>
  <si>
    <t>13.94.11.900.002.00.0796.000000000000</t>
  </si>
  <si>
    <t>Строп</t>
  </si>
  <si>
    <t>ленточный, текстильный, грузоподъемность 6 т, петлевой</t>
  </si>
  <si>
    <t>Строп текстильный 8,0/6000</t>
  </si>
  <si>
    <t>1125 Т</t>
  </si>
  <si>
    <t>Строп текстильный 6,0/6000</t>
  </si>
  <si>
    <t>1126 Т</t>
  </si>
  <si>
    <t>13.94.11.900.002.00.0796.000000000003</t>
  </si>
  <si>
    <t>ленточный, текстильный, грузоподъемность 3 т, петлевой</t>
  </si>
  <si>
    <t>Строп текстильный 1,0/3000</t>
  </si>
  <si>
    <t>1127 Т</t>
  </si>
  <si>
    <t>Строп текстильный 2,0/3000</t>
  </si>
  <si>
    <t>1128 Т</t>
  </si>
  <si>
    <t>Строп текстильный 3,0/2000</t>
  </si>
  <si>
    <t>1129 Т</t>
  </si>
  <si>
    <t>Строп текстильный 3,0/3000</t>
  </si>
  <si>
    <t>1130 Т</t>
  </si>
  <si>
    <t>Строп текстильный 3,0/4000</t>
  </si>
  <si>
    <t>1131 Т</t>
  </si>
  <si>
    <t>13.94.11.900.002.00.0796.000000000004</t>
  </si>
  <si>
    <t>ленточный, текстильный, грузоподъемность 4 т, петлевой</t>
  </si>
  <si>
    <t>Строп текстильный 5,0/4000</t>
  </si>
  <si>
    <t>1132 Т</t>
  </si>
  <si>
    <t>Строп текстильный 4,0/4000</t>
  </si>
  <si>
    <t>1133 Т</t>
  </si>
  <si>
    <t>Строп текстильный 4,0/6000</t>
  </si>
  <si>
    <t>1134 Т</t>
  </si>
  <si>
    <t>13.94.11.900.002.00.0796.000000000005</t>
  </si>
  <si>
    <t>ленточный, текстильный, грузоподъемность 5 т, петлевой</t>
  </si>
  <si>
    <t>Строп текстильный 4,0/5000</t>
  </si>
  <si>
    <t>1135 Т</t>
  </si>
  <si>
    <t>1136 Т</t>
  </si>
  <si>
    <t>Строп текстильный 5,0/5000</t>
  </si>
  <si>
    <t>1137 Т</t>
  </si>
  <si>
    <t>Строп текстильный 5,0/6000</t>
  </si>
  <si>
    <t>1138 Т</t>
  </si>
  <si>
    <t>13.94.11.900.002.00.0796.000000000007</t>
  </si>
  <si>
    <t>ленточный, текстильный, грузоподъемность 10 т, петлевой</t>
  </si>
  <si>
    <t>Строп текстильный 10,0/8000</t>
  </si>
  <si>
    <t>1139 Т</t>
  </si>
  <si>
    <t>1140 Т</t>
  </si>
  <si>
    <t>Строп текстильный 10,0/6000</t>
  </si>
  <si>
    <t>1141 Т</t>
  </si>
  <si>
    <t>29.32.30.990.103.01.0796.000000000000</t>
  </si>
  <si>
    <t>Счетчик</t>
  </si>
  <si>
    <t>моточасов, для легкового автомобиля</t>
  </si>
  <si>
    <t>СВН-2-02 СЧЕТЧИК ВРЕМЕНИ НАРАБОТКИ</t>
  </si>
  <si>
    <t>1142 Т</t>
  </si>
  <si>
    <t>25.73.30.100.020.00.0796.000000000000</t>
  </si>
  <si>
    <t>Съемник</t>
  </si>
  <si>
    <t>для удаления первичного покрытия оптоволоконных кабелей</t>
  </si>
  <si>
    <t>Инструмент для снятия изоляции WS-04A (КВТ)</t>
  </si>
  <si>
    <t>1143 Т</t>
  </si>
  <si>
    <t>26.52.28.500.000.01.0796.000000000000</t>
  </si>
  <si>
    <t>Таймер</t>
  </si>
  <si>
    <t>электронный</t>
  </si>
  <si>
    <t>1144 Т</t>
  </si>
  <si>
    <t>32.99.59.900.022.00.0166.000000000000</t>
  </si>
  <si>
    <t>Теонофлекс</t>
  </si>
  <si>
    <t>для пазовой изоляции в электрических машинах и аппаратах в системе изоляции, класс нагревостойкости Н (180 °С), рулонный, состоит из полиэтиленнафталатной пленки, оклеенной с двух сторон стеклотканью</t>
  </si>
  <si>
    <t>Стеклолакоткань липкая ЛСКЛ 155 0,15*20</t>
  </si>
  <si>
    <t>1145 Т</t>
  </si>
  <si>
    <t>28.14.20.000.008.00.0166.000000000004</t>
  </si>
  <si>
    <t>Техпластина</t>
  </si>
  <si>
    <t>резинотканевая</t>
  </si>
  <si>
    <t>1-Н-II-ТМКЩ-С-1х4</t>
  </si>
  <si>
    <t>1145-1 Т</t>
  </si>
  <si>
    <t>Техпластина 1-Н-II-ТМКЩ-С-2х4</t>
  </si>
  <si>
    <t>1146 Т</t>
  </si>
  <si>
    <t>13.20.20.150.000.01.0006.000000000002</t>
  </si>
  <si>
    <t>Ткань</t>
  </si>
  <si>
    <t>хлопчатобумажная, постельная, плотность 100 г/м2, ширина 65-180 см, ГОСТ 29298-2005</t>
  </si>
  <si>
    <t>Ткань Ситец ширина 90 см</t>
  </si>
  <si>
    <t>1147 Т</t>
  </si>
  <si>
    <t>13.20.20.150.000.01.0006.000000000003</t>
  </si>
  <si>
    <t>хлопчатобумажная, постельная, плотность 101-200 г/м2, ширина 65-180 см, ГОСТ 29298-2005</t>
  </si>
  <si>
    <t>бязь ширина 80см</t>
  </si>
  <si>
    <t>1148 Т</t>
  </si>
  <si>
    <t>13.20.20.150.000.01.0006.000000000004</t>
  </si>
  <si>
    <t>хлопчатобумажная, полотенечная, плотность 100 г/м2, ширина 35-85 см, ГОСТ 29298-2005</t>
  </si>
  <si>
    <t>ткань полотенечная</t>
  </si>
  <si>
    <t>1148-1 Т</t>
  </si>
  <si>
    <t>1149 Т</t>
  </si>
  <si>
    <t>13.20.20.200.000.01.0006.000000000000</t>
  </si>
  <si>
    <t>хлопчатобумажная, марлевая, с массовой долей хлопка не менее 85 %</t>
  </si>
  <si>
    <t>марля ГОСТ 9412-77</t>
  </si>
  <si>
    <t>1149-1 Т</t>
  </si>
  <si>
    <t>1150 Т</t>
  </si>
  <si>
    <t>13.20.46.000.000.01.0736.000000000000</t>
  </si>
  <si>
    <t>из стекловолокна, электроизоляционная, толщина 100 мкм</t>
  </si>
  <si>
    <t>ТУ  РБ  03780349-052-95</t>
  </si>
  <si>
    <t>1151 Т</t>
  </si>
  <si>
    <t>23.99.11.990.008.00.0055.000000000011</t>
  </si>
  <si>
    <t>асбестовая, марка АТ-2, ширина 1550 мм, массовая доля асбеста 81,5%, ГОСТ 6102-94</t>
  </si>
  <si>
    <t xml:space="preserve">Ткань асбестовая АТ-2 </t>
  </si>
  <si>
    <t>1152 Т</t>
  </si>
  <si>
    <t>20.14.12.250.000.00.0166.000000000001</t>
  </si>
  <si>
    <t>Толуол</t>
  </si>
  <si>
    <t>чистый для анализа, ГОСТ 5789-78</t>
  </si>
  <si>
    <t>Толуол (осч)</t>
  </si>
  <si>
    <t>1153 Т</t>
  </si>
  <si>
    <t>20.59.12.000.008.00.0796.000000000000</t>
  </si>
  <si>
    <t>Тонер</t>
  </si>
  <si>
    <t>порошок, черный</t>
  </si>
  <si>
    <t>Тонер для KIP</t>
  </si>
  <si>
    <t>май,сентябрь</t>
  </si>
  <si>
    <t>1154 Т</t>
  </si>
  <si>
    <t>19.20.25.900.000.01.0112.000000000000</t>
  </si>
  <si>
    <t>Топливо</t>
  </si>
  <si>
    <t>реактивное, марка ТС-1, плотность при 20 °С не менее 780(775) кг/м3, низшая теплота сгорания не менее 43120 кДж/к, ГОСТ 10227-86</t>
  </si>
  <si>
    <t>Растворитель (Керосин ТС-1) ГОСТ 10227-86</t>
  </si>
  <si>
    <t>11,15,18,19</t>
  </si>
  <si>
    <t>1154-1 Т</t>
  </si>
  <si>
    <t>авансовый платеж -100%</t>
  </si>
  <si>
    <t>1155 Т</t>
  </si>
  <si>
    <t>19.20.26.510.000.01.0112.000000000000</t>
  </si>
  <si>
    <t>дизельное, температура застывания не выше -10°С, плотность при 20 °С не более 860 кг/м3, летнее, ГОСТ 305-82</t>
  </si>
  <si>
    <t>ГОСТ       305-82</t>
  </si>
  <si>
    <t>1156 Т</t>
  </si>
  <si>
    <t>19.20.28.900.000.01.0168.000000000000</t>
  </si>
  <si>
    <t>нефтяное, марки А, для газотурбинных установок, теплота сгорания низшая не менее 39800 кДж/кг, зольность не более 0,01%, ГОСТ 10433-75</t>
  </si>
  <si>
    <t>печное топливо</t>
  </si>
  <si>
    <t>1157 Т</t>
  </si>
  <si>
    <t>28.92.50.000.000.00.0796.000000000002</t>
  </si>
  <si>
    <t>Трактор</t>
  </si>
  <si>
    <t>гусеничный, мощность свыше 183,9 до 294,2 кВт</t>
  </si>
  <si>
    <t>1158 Т</t>
  </si>
  <si>
    <t>27.11.42.300.000.00.0796.000000000000</t>
  </si>
  <si>
    <t>Трансформатор тока</t>
  </si>
  <si>
    <t>опорный, с фарфоровой покрышкой, номинальное напряжение 0,66 кВ, номинальный первичный ток 1 А, ГОСТ 7746-2001</t>
  </si>
  <si>
    <t>ОСМ1-0,4 У3 220/5-14 ТУ16-717.137-83 ТРАНСФОРМАТОР</t>
  </si>
  <si>
    <t xml:space="preserve"> в течение 30 дней</t>
  </si>
  <si>
    <t>1159 Т</t>
  </si>
  <si>
    <t>ОСМ1 ТРАНСФОРМАТОР</t>
  </si>
  <si>
    <t>1160 Т</t>
  </si>
  <si>
    <t>22.21.29.900.000.00.0796.000000000000</t>
  </si>
  <si>
    <t>Тройник</t>
  </si>
  <si>
    <t>переходной, из полипропилена, размер 32*32*32</t>
  </si>
  <si>
    <t>тройник П-Н1Б0БН0БН</t>
  </si>
  <si>
    <t>1161 Т</t>
  </si>
  <si>
    <t>24.20.13.100.001.00.0168.000000000004</t>
  </si>
  <si>
    <t>Труба</t>
  </si>
  <si>
    <t>горячедеформированная, стальная, бесшовная, наружный диаметр 114 мм, толщина стенки 6 мм, ГОСТ 8732-78</t>
  </si>
  <si>
    <t>1162 Т</t>
  </si>
  <si>
    <t>24.20.13.100.001.00.0168.000000000005</t>
  </si>
  <si>
    <t>горячедеформированная, стальная, бесшовная, наружный диаметр 102 мм, толщина стенки 3,5 мм, ГОСТ 8732-78</t>
  </si>
  <si>
    <t>1163 Т</t>
  </si>
  <si>
    <t>24.20.13.100.001.00.0168.000000000023</t>
  </si>
  <si>
    <t>горячедеформированная, стальная, бесшовная, наружный диаметр 76 мм, толщина стенки 6 мм, ГОСТ 8732-78</t>
  </si>
  <si>
    <t>1164 Т</t>
  </si>
  <si>
    <t>24.20.13.100.001.00.0168.000000000031</t>
  </si>
  <si>
    <t>горячедеформированная, стальная, бесшовная, наружный диаметр 127 мм, толщина стенки 20 мм, ГОСТ 8732-78</t>
  </si>
  <si>
    <t>1165 Т</t>
  </si>
  <si>
    <t>24.20.13.100.001.00.0168.000000000041</t>
  </si>
  <si>
    <t>горячедеформированная, стальная, бесшовная, наружный диаметр 133 мм, толщина стенки 16 мм, ГОСТ 8732-78</t>
  </si>
  <si>
    <t>1166 Т</t>
  </si>
  <si>
    <t>24.20.13.100.001.00.0168.000000000078</t>
  </si>
  <si>
    <t>горячедеформированная, стальная, бесшовная, наружный диаметр 273 мм, толщина стенки 12 мм, ГОСТ 8732-78</t>
  </si>
  <si>
    <t>сталь 12Х1МФ</t>
  </si>
  <si>
    <t>50 дней</t>
  </si>
  <si>
    <t xml:space="preserve">аванс 50 </t>
  </si>
  <si>
    <t>1167 Т</t>
  </si>
  <si>
    <t>24.20.13.900.000.00.0166.000000000006</t>
  </si>
  <si>
    <t>водогазопроводная, сварная, стальная, наружный диаметр 21,3 мм, толщина стенки 2,5 мм, легкая, условный проход 15 мм, ГОСТ 3262-75</t>
  </si>
  <si>
    <t>1168 Т</t>
  </si>
  <si>
    <t>24.20.13.900.000.00.0168.000000000006</t>
  </si>
  <si>
    <t>водогазопроводная, сварная, наружный диаметр 26,8 мм, толщина стенки 2,5 мм, легкая, условный проход 20 мм, ГОСТ 3262-75</t>
  </si>
  <si>
    <t>1169 Т</t>
  </si>
  <si>
    <t>24.20.13.900.000.00.0168.000000000007</t>
  </si>
  <si>
    <t>водогазопроводная, сварная, наружный диаметр 33,5 мм, толщина стенки 2,8 мм, легкая, условный проход 25 мм, ГОСТ 3262-75</t>
  </si>
  <si>
    <t>1170 Т</t>
  </si>
  <si>
    <t>24.20.13.900.000.03.0168.000000000000</t>
  </si>
  <si>
    <t>холодно и теплодеформированная, стальная, бесшовная, диаметр 25*2,5</t>
  </si>
  <si>
    <t>1171 Т</t>
  </si>
  <si>
    <t>24.20.13.900.000.03.0168.000000000005</t>
  </si>
  <si>
    <t>холодно и теплодеформированная, стальная, бесшовная, диаметр 89*6</t>
  </si>
  <si>
    <t>1172 Т</t>
  </si>
  <si>
    <t>24.20.13.900.000.03.0168.000000000008</t>
  </si>
  <si>
    <t>холодно и теплодеформированная, стальная, бесшовная, диаметр 108*5</t>
  </si>
  <si>
    <t>1173 Т</t>
  </si>
  <si>
    <t>24.20.13.900.000.04.0168.000000000055</t>
  </si>
  <si>
    <t>холоднодеформированная, стальная, бесшовная, особотонкостенная, наружный диаметр 102 мм, ГОСТ 8734-75</t>
  </si>
  <si>
    <t>1174 Т</t>
  </si>
  <si>
    <t>24.20.13.900.000.04.0168.000000000082</t>
  </si>
  <si>
    <t>холоднодеформированная, стальная, бесшовная, тонкостенная, наружный диаметр 16 мм, ГОСТ 8734-75</t>
  </si>
  <si>
    <t>1175 Т</t>
  </si>
  <si>
    <t>24.20.13.900.000.04.0168.000000000086</t>
  </si>
  <si>
    <t>холоднодеформированная, стальная, бесшовная, тонкостенная, наружный диаметр 20 мм, ГОСТ 8734-75</t>
  </si>
  <si>
    <t>1176 Т</t>
  </si>
  <si>
    <t>24.20.13.900.000.04.0168.000000000094</t>
  </si>
  <si>
    <t>холоднодеформированная, стальная, бесшовная, тонкостенная, наружный диаметр 28 мм, ГОСТ 8734-75</t>
  </si>
  <si>
    <t>1177 Т</t>
  </si>
  <si>
    <t>24.20.13.900.000.04.0168.000000000096</t>
  </si>
  <si>
    <t>холоднодеформированная, стальная, бесшовная, тонкостенная, наружный диаметр 32 мм, ГОСТ 8734-75</t>
  </si>
  <si>
    <t>1178 Т</t>
  </si>
  <si>
    <t>24.20.13.900.000.04.0168.000000000104</t>
  </si>
  <si>
    <t>холоднодеформированная, стальная, бесшовная, тонкостенная, наружный диаметр 48 мм, ГОСТ 8734-75</t>
  </si>
  <si>
    <t>1179 Т</t>
  </si>
  <si>
    <t>24.20.13.900.000.04.0168.000000000106</t>
  </si>
  <si>
    <t>холоднодеформированная, стальная, бесшовная, тонкостенная, наружный диаметр 51 мм, ГОСТ 8734-75</t>
  </si>
  <si>
    <t>1180 Т</t>
  </si>
  <si>
    <t>24.20.13.900.000.04.0168.000000000120</t>
  </si>
  <si>
    <t>холоднодеформированная, стальная, бесшовная, тонкостенная, наружный диаметр 83 мм, ГОСТ 8734-75</t>
  </si>
  <si>
    <t>1181 Т</t>
  </si>
  <si>
    <t>24.20.13.900.000.04.0168.000000000182</t>
  </si>
  <si>
    <t>холоднодеформированная, стальная, бесшовная, толстостенная, наружный диаметр 60 мм, ГОСТ 8734-75</t>
  </si>
  <si>
    <t>1182 Т</t>
  </si>
  <si>
    <t>24.20.13.900.000.04.0168.000000000502</t>
  </si>
  <si>
    <t>холоднодеформированная, сталь коррозионно-стойкая, бесшовная, наружный диаметр 20 мм, толщина стенки 2,0 мм, ГОСТ 9941-81</t>
  </si>
  <si>
    <t>1182-1 Т</t>
  </si>
  <si>
    <t>1183 Т</t>
  </si>
  <si>
    <t>24.20.13.900.000.04.0168.000000000504</t>
  </si>
  <si>
    <t>холоднодеформированная, сталь коррозионно-стойкая, бесшовная, наружный диаметр 20 мм, толщина стенки 2,5 мм, ГОСТ 9941-81</t>
  </si>
  <si>
    <t>1184 Т</t>
  </si>
  <si>
    <t>24.20.13.900.000.04.0168.000000000592</t>
  </si>
  <si>
    <t>холоднодеформированная, сталь коррозионно-стойкая, бесшовная, наружный диаметр 25 мм, толщина стенки 2,0 мм, ГОСТ 9941-81</t>
  </si>
  <si>
    <t>1185 Т</t>
  </si>
  <si>
    <t>24.20.13.900.000.04.0168.000000000594</t>
  </si>
  <si>
    <t>холоднодеформированная, сталь коррозионно-стойкая, бесшовная, наружный диаметр 25 мм, толщина стенки 2,5 мм, ГОСТ 9941-81</t>
  </si>
  <si>
    <t>1186 Т</t>
  </si>
  <si>
    <t>24.20.13.900.000.04.0168.000000001006</t>
  </si>
  <si>
    <t>холоднодеформированная, сталь коррозионно-стойкая, бесшовная, наружный диаметр 60 мм, толщина стенки 4,0 мм, ГОСТ 9941-81</t>
  </si>
  <si>
    <t>20-30 дней</t>
  </si>
  <si>
    <t>1187 Т</t>
  </si>
  <si>
    <t>24.20.13.900.000.04.0168.000000001187</t>
  </si>
  <si>
    <t>холоднодеформированная, сталь коррозионно-стойкая, бесшовная, наружный диаметр 89 мм, толщина стенки 5,0 мм, ГОСТ 9941-81</t>
  </si>
  <si>
    <t>1188 Т</t>
  </si>
  <si>
    <t>24.20.13.900.000.04.0168.000000002050</t>
  </si>
  <si>
    <t>холоднодеформированная, сталь коррозионно-стойкая, бесшовная, наружный диаметр 219 мм, толщина стенки 8,0 мм</t>
  </si>
  <si>
    <t>1189 Т</t>
  </si>
  <si>
    <t>24.20.13.900.000.04.0168.000000002056</t>
  </si>
  <si>
    <t>холоднодеформированная, сталь коррозионно-стойкая, бесшовная, наружный диаметр 168 мм, толщина стенки 8,0 мм, ГОСТ 9941-81</t>
  </si>
  <si>
    <t>1190 Т</t>
  </si>
  <si>
    <t>24.20.35.000.000.00.0168.000000000024</t>
  </si>
  <si>
    <t>квадратная, стальная, бесшовная, горячедеформированная, наружный диаметр 40 мм, толщина стенки 3,0 мм, ГОСТ 8639-82</t>
  </si>
  <si>
    <t>1191 Т</t>
  </si>
  <si>
    <t>24.44.26.300.000.01.0168.000000000001</t>
  </si>
  <si>
    <t>специального назначения, медная, круглая, тянутая, размер 12*1,5 мм</t>
  </si>
  <si>
    <t>1192 Т</t>
  </si>
  <si>
    <t>24.44.26.300.000.01.0168.000000000003</t>
  </si>
  <si>
    <t>специального назначения, медная, круглая, тянутая, размер 8*1,2 мм</t>
  </si>
  <si>
    <t>1193 Т</t>
  </si>
  <si>
    <t>23.20.14.900.012.00.0796.000000000000</t>
  </si>
  <si>
    <t>Трубка</t>
  </si>
  <si>
    <t>техническая, огнеупорная, керамическая</t>
  </si>
  <si>
    <t>Трубка фарфоровая</t>
  </si>
  <si>
    <t>1194 Т</t>
  </si>
  <si>
    <t>30.20.40.300.300.00.0796.000000000000</t>
  </si>
  <si>
    <t>Тумблер</t>
  </si>
  <si>
    <t>МТ1 АГО.360.207ТУ "1" ТУМБЛЕР</t>
  </si>
  <si>
    <t>1195 Т</t>
  </si>
  <si>
    <t>ПТ2-40В С ПРОТЕКТОРОМ ТУМБЛЕР</t>
  </si>
  <si>
    <t>февраль,март,июнь,август,сентябрь</t>
  </si>
  <si>
    <t>1196 Т</t>
  </si>
  <si>
    <t>01.19.21.190.003.00.0796.000000000000</t>
  </si>
  <si>
    <t>Тюльпан</t>
  </si>
  <si>
    <t>группа 1, ГОСТ 18908.7-73</t>
  </si>
  <si>
    <t>1197 Т</t>
  </si>
  <si>
    <t>19.20.23.710.001.00.0112.000000000000</t>
  </si>
  <si>
    <t>Уайт спирит</t>
  </si>
  <si>
    <t>нефрас-С4-155/200, плотность при 20°С не более 790 кг/м3, массовая доля общей серы не более 0,025%, ГОСТ 3134-78</t>
  </si>
  <si>
    <t>уайт-спирит ГОСТ 3134-78</t>
  </si>
  <si>
    <t>11, 19</t>
  </si>
  <si>
    <t>1197-1 Т</t>
  </si>
  <si>
    <t>1198 Т</t>
  </si>
  <si>
    <t>24.33.11.100.000.00.0168.000000000001</t>
  </si>
  <si>
    <t>Уголок</t>
  </si>
  <si>
    <t>стальной, равнополочный, номер 2,5, ширина полок 25*25 мм, ГОСТ 8509-93</t>
  </si>
  <si>
    <t>1199 Т</t>
  </si>
  <si>
    <t>24.33.11.100.000.00.0168.000000000004</t>
  </si>
  <si>
    <t>стальной, равнополочный, номер 3,2, ширина полок 32*32 мм, ГОСТ 8509-93</t>
  </si>
  <si>
    <t>1200 Т</t>
  </si>
  <si>
    <t>24.33.11.100.000.00.0168.000000000005</t>
  </si>
  <si>
    <t>стальной, равнополочный, номер 3,5, ширина полок 35*35 мм, ГОСТ 8509-93</t>
  </si>
  <si>
    <t>1201 Т</t>
  </si>
  <si>
    <t>24.33.11.100.000.00.0168.000000000006</t>
  </si>
  <si>
    <t>стальной, равнополочный, номер 4, ширина полок 40*40 мм, ГОСТ 8509-93</t>
  </si>
  <si>
    <t>1202 Т</t>
  </si>
  <si>
    <t>24.33.11.100.000.00.0168.000000000008</t>
  </si>
  <si>
    <t>стальной, равнополочный, номер 5, ширина полок 50*50 мм, ГОСТ 8509-93</t>
  </si>
  <si>
    <t>1203 Т</t>
  </si>
  <si>
    <t>24.33.11.100.000.00.0168.000000000010</t>
  </si>
  <si>
    <t>стальной, равнополочный, номер 6,3, ширина полок 63*63 мм, ГОСТ 8509-93</t>
  </si>
  <si>
    <t>1204 Т</t>
  </si>
  <si>
    <t>24.33.11.100.000.00.0168.000000000011</t>
  </si>
  <si>
    <t>стальной, равнополочный, номер 7, ширина полок 70*70 мм, ГОСТ 8509-93</t>
  </si>
  <si>
    <t>1205 Т</t>
  </si>
  <si>
    <t>24.33.11.100.000.00.0168.000000000012</t>
  </si>
  <si>
    <t>стальной, равнополочный, номер 7,5, ширина полок 75*75 мм, ГОСТ 8509-93</t>
  </si>
  <si>
    <t>1206 Т</t>
  </si>
  <si>
    <t>24.33.11.100.000.00.0168.000000000013</t>
  </si>
  <si>
    <t>стальной, равнополочный, номер 8, ширина полок 80*80 мм, ГОСТ 8509-93</t>
  </si>
  <si>
    <t>1207 Т</t>
  </si>
  <si>
    <t>24.33.11.100.000.00.0168.000000000014</t>
  </si>
  <si>
    <t>стальной, равнополочный, номер 9, ширина полок 90*90 мм, ГОСТ 8509-93</t>
  </si>
  <si>
    <t>1208 Т</t>
  </si>
  <si>
    <t>24.33.11.100.000.00.0168.000000000015</t>
  </si>
  <si>
    <t>стальной, равнополочный, номер 10, ширина полок 100*100 мм, ГОСТ 8509-93</t>
  </si>
  <si>
    <t>1209 Т</t>
  </si>
  <si>
    <t>24.33.11.100.000.00.0168.000000000016</t>
  </si>
  <si>
    <t>стальной, равнополочный, номер 11, ширина полок 110*110 мм, ГОСТ 8509-93</t>
  </si>
  <si>
    <t>1210 Т</t>
  </si>
  <si>
    <t>24.33.11.100.000.00.0168.000000000017</t>
  </si>
  <si>
    <t>стальной, равнополочный, номер 12,5, ширина полок 125*125 мм, ГОСТ 8509-93</t>
  </si>
  <si>
    <t>1211 Т</t>
  </si>
  <si>
    <t>27.33.13.900.006.00.0796.000000000000</t>
  </si>
  <si>
    <t>Удлинитель</t>
  </si>
  <si>
    <t>электрический, на катушке</t>
  </si>
  <si>
    <t>Катушка УК30 с т/з 4 места 2Р+РЕ/30м 3х1,0 мм2 “Industrial”</t>
  </si>
  <si>
    <t>1212 Т</t>
  </si>
  <si>
    <t>17.23.13.190.000.00.0796.000000000000</t>
  </si>
  <si>
    <t>Удостоверение</t>
  </si>
  <si>
    <t>документ установленного образца, (служебное/пенсионное/студенческое и аналогичного назначения)</t>
  </si>
  <si>
    <t>удостоверения различного назначения, бумажные Ветеран труда, мастер "Золотые руки" на право обслуживания Объектов Гостехнодзора</t>
  </si>
  <si>
    <t>1213 Т</t>
  </si>
  <si>
    <t>удостоверения различного назначения, бумажные Карточки Мастера 1-2 класса</t>
  </si>
  <si>
    <t>1214 Т</t>
  </si>
  <si>
    <t>удостоверения различного назначения, бумажные Карточки заслуженного ветерана труда</t>
  </si>
  <si>
    <t>1215 Т</t>
  </si>
  <si>
    <t>29.32.30.990.102.00.0796.000000000001</t>
  </si>
  <si>
    <t>Указатель</t>
  </si>
  <si>
    <t>топлива</t>
  </si>
  <si>
    <t>БМ151-3806600-АЭ ДАТЧИК УКАЗАТЕЛЯ УРОВНЯ ТОПЛИВА</t>
  </si>
  <si>
    <t>1216 Т</t>
  </si>
  <si>
    <t>ДРУ-1ПМ ТУ311-00227465064-2001 ДАТЧИК-РЕЛЕ УРОВНЯ</t>
  </si>
  <si>
    <t>1217 Т</t>
  </si>
  <si>
    <t>УБ170 ТУ37.003.614-75 ПРИЕМНИК УКАЗАТЕЛЯ УРОВНЯ ТОПЛИВА</t>
  </si>
  <si>
    <t>1218 Т</t>
  </si>
  <si>
    <t>29.32.30.990.102.00.0796.000000000002</t>
  </si>
  <si>
    <t>масла</t>
  </si>
  <si>
    <t>331.3810 С ПАТРОНОМ И ЛАМПОЙ АВАР.ДАВЛЕН ПРИЕМНИК УКАЗАТЕЛЯ ДАВЛЕНИЯ МАСЛА</t>
  </si>
  <si>
    <t>1219 Т</t>
  </si>
  <si>
    <t>УК-170М ПРИЕМНИК УКАЗАТЕЛЯ ДАВЛЕНИЯ МАСЛА</t>
  </si>
  <si>
    <t>1220 Т</t>
  </si>
  <si>
    <t>29.32.30.990.102.00.0796.000000000005</t>
  </si>
  <si>
    <t>температуры воды</t>
  </si>
  <si>
    <t>УК-143 ТУ37.003.388-73 ПРИЕМНИК УКАЗАТЕЛЯ ТЕМПЕРАТУРЫ</t>
  </si>
  <si>
    <t>1221 Т</t>
  </si>
  <si>
    <t>УК171М ТУ37.003.615-75 ПРИЕМНИК УКАЗАТЕЛЯ ТЕМПЕРАТУРЫ</t>
  </si>
  <si>
    <t>1222 Т</t>
  </si>
  <si>
    <t>14.3807 12В В КОМПЛ.С ПАТРОН.И ЛАМП.А12 УКАЗАТЕЛЬ ТЕМПЕРАТУРЫ</t>
  </si>
  <si>
    <t>1223 Т</t>
  </si>
  <si>
    <t>26.51.66.400.008.00.0796.000000000008</t>
  </si>
  <si>
    <t>Уровень</t>
  </si>
  <si>
    <t>строительный, длина 1,2 м, ГОСТ 9416-83</t>
  </si>
  <si>
    <t>1224 Т</t>
  </si>
  <si>
    <t>26.30.30.900.050.00.0796.000000000000</t>
  </si>
  <si>
    <t>Устройство постоянного тока</t>
  </si>
  <si>
    <t>электропитающее</t>
  </si>
  <si>
    <t>ДВП4-2В ГаО.481.014ТУ ДЕРЖАТЕЛЬ ВСТАВКИ ПЛАВКОЙ</t>
  </si>
  <si>
    <t>1225 Т</t>
  </si>
  <si>
    <t>ДВП4-3В ГаО.481.014ТУ ДЕРЖАТЕЛЬ ВСТАВКИ ПЛАВКОЙ</t>
  </si>
  <si>
    <t>1225-1 Т</t>
  </si>
  <si>
    <t xml:space="preserve">ДВП4-3В ГаО.481.014ТУ ДЕРЖАТЕЛЬ ВСТАВКИ ПЛАВКОЙ  </t>
  </si>
  <si>
    <t>1226 Т</t>
  </si>
  <si>
    <t>ДВП7 АГО.481.309ТУ ДЕРЖАТЕЛЬ ВСТАВКИ ПЛАВКОЙ</t>
  </si>
  <si>
    <t>1227 Т</t>
  </si>
  <si>
    <t>AGU 50А ДЕРЖАТЕЛЬ ДЕРЖАТЕЛЬ ПРЕДОХРАНИТЕЛЯ</t>
  </si>
  <si>
    <t>1227-1 Т</t>
  </si>
  <si>
    <t>март, июль, август</t>
  </si>
  <si>
    <t>1228 Т</t>
  </si>
  <si>
    <t>16.21.12.300.000.00.0625.000000000001</t>
  </si>
  <si>
    <t>Фанера</t>
  </si>
  <si>
    <t>клееная, из лиственных пород, повышенной водостойкости, ГОСТ 3916.1-96</t>
  </si>
  <si>
    <t>фанера клееная, из лиственных пород, повышенной водостойкости, ГОСТ 3916.1-96</t>
  </si>
  <si>
    <t>1229 Т</t>
  </si>
  <si>
    <t>16.21.12.900.000.00.0796.000000000003</t>
  </si>
  <si>
    <t>клееная, из хвойных пород, средней водостойкости, ГОСТ 3916.2-96</t>
  </si>
  <si>
    <t>8фанера 8 мм</t>
  </si>
  <si>
    <t xml:space="preserve">поставка в течении 10 дней </t>
  </si>
  <si>
    <t>авансовый платеж 100 %</t>
  </si>
  <si>
    <t>1230 Т</t>
  </si>
  <si>
    <t>29.31.23.100.007.00.0796.000000000015</t>
  </si>
  <si>
    <t>Фара</t>
  </si>
  <si>
    <t>правая, передняя, для специального и специализированного автомобиля</t>
  </si>
  <si>
    <t>ФВН64-2 УХЛ1(1кд=1000)ТУ16-676.202-86 ФАРА ВЗРЫВОЗАЩ. НЕФТЯНАЯ СО СВ.МОДУЛЕМ</t>
  </si>
  <si>
    <t>январь,февраль,май,август,октябрь</t>
  </si>
  <si>
    <t>1230-1 Т</t>
  </si>
  <si>
    <t>1231 Т</t>
  </si>
  <si>
    <t>ФВН-64-2 ТУ16-535.179-68 ФАРА ВЗРЫВОЗАЩИЩЕННАЯ</t>
  </si>
  <si>
    <t>1232 Т</t>
  </si>
  <si>
    <t>ФВН64-2 ТУ16-535.175-68 ФАРА ВЗРЫВОЗАЩИЩЕННАЯ НЕФТЯНАЯ</t>
  </si>
  <si>
    <t>1233 Т</t>
  </si>
  <si>
    <t>28.24.11.900.001.00.0796.000000000000</t>
  </si>
  <si>
    <t>Фен</t>
  </si>
  <si>
    <t>для отогревания трубопроводов, нагревания деталей, промышленный, электрический</t>
  </si>
  <si>
    <t>промышленный фен</t>
  </si>
  <si>
    <t>1234 Т</t>
  </si>
  <si>
    <t>28.29.13.300.003.00.0796.000000000005</t>
  </si>
  <si>
    <t>Фильтр</t>
  </si>
  <si>
    <t>масляный, для двигателя внутреннего сгорания, механический, бумажный</t>
  </si>
  <si>
    <t>февраль, март, апрель, май, июнь, июль,август, сентябрь,октябрь, ноябрь, декабрь</t>
  </si>
  <si>
    <t>1235 Т</t>
  </si>
  <si>
    <t>28.29.13.300.003.00.0796.000000000006</t>
  </si>
  <si>
    <t>масляный, для двигателя внутреннего сгорания, механический, сетчатый</t>
  </si>
  <si>
    <t>ФГИ32/3-10К УХЛ1 ТУРБ400051624.080-2000 ФИЛЬТР НАПОРНЫЙ С РАСХОДОМ 200 л/мин</t>
  </si>
  <si>
    <t>1235-1 Т</t>
  </si>
  <si>
    <t>1236 Т</t>
  </si>
  <si>
    <t>28.29.13.300.003.01.0796.000000000003</t>
  </si>
  <si>
    <t>топливный, для легковых автомобилей с двигателем внутреннего сгорания с непосредственным впрыском (инжекторные)</t>
  </si>
  <si>
    <t>1237 Т</t>
  </si>
  <si>
    <t>28.29.13.300.003.01.0796.000000000007</t>
  </si>
  <si>
    <t>топливный, для дизельного двигателя грузового автомобиля, грубой очистки</t>
  </si>
  <si>
    <t>февраль, март, апрель, май, июнь,июль, август, сентябрь,октябрь, ноябрь</t>
  </si>
  <si>
    <t>1238 Т</t>
  </si>
  <si>
    <t>740-1105.010 204А-1105.510Б ФИЛЬТР ГРУБОЙ ОЧИСТКИ</t>
  </si>
  <si>
    <t>1239 Т</t>
  </si>
  <si>
    <t>ФИЛЬТР ТОПЛИВНЫЙ ГРУБОЙ ОЧИСТКИ</t>
  </si>
  <si>
    <t>1240 Т</t>
  </si>
  <si>
    <t>28.29.13.300.003.01.0796.000000000010</t>
  </si>
  <si>
    <t>топливный, для дизельного двигателя грузового автомобиля, тонкой очистки</t>
  </si>
  <si>
    <t>1241 Т</t>
  </si>
  <si>
    <t>28.29.13.500.000.01.0796.000000000000</t>
  </si>
  <si>
    <t>воздушный, для двигателя внутреннего сгорания, для легковых автомобилей</t>
  </si>
  <si>
    <t>февраль, март, апрель, май, июнь,июль, август, сентябрь,октябрь, ноябрь, декабрь</t>
  </si>
  <si>
    <t>1242 Т</t>
  </si>
  <si>
    <t>28.29.13.500.000.01.0796.000000000001</t>
  </si>
  <si>
    <t>воздушный, для двигателя внутреннего сгорания, для грузовых автомобилей</t>
  </si>
  <si>
    <t>1243 Т</t>
  </si>
  <si>
    <t>28.29.82.500.002.02.0796.000000000000</t>
  </si>
  <si>
    <t>очистки, для сбора мелких частиц</t>
  </si>
  <si>
    <t>разделитель сред РДС40ФС-Н1БН1Г</t>
  </si>
  <si>
    <t>1244 Т</t>
  </si>
  <si>
    <t>32.99.11.900.016.02.0796.000000000000</t>
  </si>
  <si>
    <t>противоаэрозольный, для респиратора</t>
  </si>
  <si>
    <t>фильтр для респиратора РПГ-67 ГОСТ Р 12.4.191-99</t>
  </si>
  <si>
    <t>1244-1 Т</t>
  </si>
  <si>
    <t>1245 Т</t>
  </si>
  <si>
    <t>Фильтр для респиратора PR-1 ГОСТ Р 12.4.191-99</t>
  </si>
  <si>
    <t>1245-1 Т</t>
  </si>
  <si>
    <t>1246 Т</t>
  </si>
  <si>
    <t>28.13.32.000.059.00.0796.000000000000</t>
  </si>
  <si>
    <t>Фильтроэлемент</t>
  </si>
  <si>
    <t>для компрессора</t>
  </si>
  <si>
    <t>фильтр воздушный Atlas cop GA 110</t>
  </si>
  <si>
    <t>1247 Т</t>
  </si>
  <si>
    <t>27.40.21.000.001.00.0796.000000000000</t>
  </si>
  <si>
    <t>Фонарь</t>
  </si>
  <si>
    <t>галогенный, переносной</t>
  </si>
  <si>
    <t>Фонарь поисковый аккумуляторный галоген 25 Вт + 11 LED 90532</t>
  </si>
  <si>
    <t>1248 Т</t>
  </si>
  <si>
    <t>27.40.21.000.001.00.0796.000000000002</t>
  </si>
  <si>
    <t>взрывозащищенный, переносной</t>
  </si>
  <si>
    <t xml:space="preserve"> с решеткой </t>
  </si>
  <si>
    <t>1249 Т</t>
  </si>
  <si>
    <t>27.40.21.000.001.00.0796.000000000004</t>
  </si>
  <si>
    <t>сигнально-осветительный</t>
  </si>
  <si>
    <t>ПД20-Д ТУ37.003.293-72 ФОНАРЬ КОНТРОЛЬНОЙ ЛАМПЫ (ЗЕЛЕНЫЙ,12В)</t>
  </si>
  <si>
    <t>1250 Т</t>
  </si>
  <si>
    <t>ПД20-Л ТУ37.003.293-72 ФОНАРЬ КОНТРОЛЬНОЙ ЛАМПЫ (ЗЕЛЕНЫЙ,24В)</t>
  </si>
  <si>
    <t>1251 Т</t>
  </si>
  <si>
    <t>ПД20-В ТУ37.003.293-72 ФОНАРЬ КОНТРОЛЬНОЙ ЛАМПЫ (КРАСНЫЙ,12В)</t>
  </si>
  <si>
    <t>1252 Т</t>
  </si>
  <si>
    <t>ПД20-К ТУ37.003.293-72 ФОНАРЬ КОНТРОЛЬНОЙ ЛАМПЫ (КРАСНЫЙ,24В)</t>
  </si>
  <si>
    <t>1253 Т</t>
  </si>
  <si>
    <t>ПД51 ТУ37.003576-79 ЭЛЕМЕНТ КОНТРОЛЬНЫЙ</t>
  </si>
  <si>
    <t>1254 Т</t>
  </si>
  <si>
    <t>29.31.23.100.006.00.0796.000000000013</t>
  </si>
  <si>
    <t>боковой, габаритный, для специального и специализированного автомобиля, напряжение 24 В, со светоотражающим устройством</t>
  </si>
  <si>
    <t>ФП-315-О ТУ37.003.079-80 СВЕТОВОЗВРАЩАТЕЛЬ БЕЛЫЙ</t>
  </si>
  <si>
    <t>1255 Т</t>
  </si>
  <si>
    <t>ФП-310Е-О ТУ37.003.079-80 СВЕТОВОЗВРАЩАТЕЛЬ КРАСНЫЙ</t>
  </si>
  <si>
    <t>1256 Т</t>
  </si>
  <si>
    <t>ФП-316Е-О ТУ37.003.079-80 СВЕТОВОЗВРАЩАТЕЛЬ ОРАНЖЕВЫЙ</t>
  </si>
  <si>
    <t>1257 Т</t>
  </si>
  <si>
    <t>ФП-316-О ТУ37.003.079-80 СВЕТОВОЗВРАЩАТЕЛЬ ОРАНЖЕВЫЙ</t>
  </si>
  <si>
    <t>1258 Т</t>
  </si>
  <si>
    <t>ФГ16-К ЛАМПА А24-55+50 ТУ37.458.067-2002 ФАРА С ЛАМПОЙ</t>
  </si>
  <si>
    <t>1259 Т</t>
  </si>
  <si>
    <t>25.73.40.670.000.00.0796.000000000006</t>
  </si>
  <si>
    <t>Фреза</t>
  </si>
  <si>
    <t>концевая с цилиндрическим хвостовиком, с нормальным зубом, диаметр 6 мм, длина 57 мм, ГОСТ 17025-71</t>
  </si>
  <si>
    <t xml:space="preserve"> ф6,0 </t>
  </si>
  <si>
    <t>1260 Т</t>
  </si>
  <si>
    <t>25.73.40.670.000.00.0796.000000000007</t>
  </si>
  <si>
    <t>концевая с цилиндрическим хвостовиком, с нормальным зубом, диаметр 8 мм, длина 63 мм, ГОСТ 17025-71</t>
  </si>
  <si>
    <t>ф8,0</t>
  </si>
  <si>
    <t>1261 Т</t>
  </si>
  <si>
    <t>25.73.40.670.000.00.0796.000000000009</t>
  </si>
  <si>
    <t>концевая с цилиндрическим хвостовиком, с нормальным зубом, диаметр 10 мм, длина 72 мм, ГОСТ 17025-71</t>
  </si>
  <si>
    <t xml:space="preserve"> ф10,0 </t>
  </si>
  <si>
    <t>1262 Т</t>
  </si>
  <si>
    <t>25.73.40.670.000.00.0796.000000000010</t>
  </si>
  <si>
    <t>концевая с цилиндрическим хвостовиком, с нормальным зубом, диаметр 12 мм, длина 83 мм, ГОСТ 17025-71</t>
  </si>
  <si>
    <t xml:space="preserve"> ф12,0 </t>
  </si>
  <si>
    <t>1263 Т</t>
  </si>
  <si>
    <t>14.12.30.290.004.00.0796.000000000001</t>
  </si>
  <si>
    <t>Халат</t>
  </si>
  <si>
    <t>женский, для защиты от растворов кислот и щелочей, из смесовой ткани (хлопок 35%, полиэфир 65 %), ГОСТ 12.4.131-83</t>
  </si>
  <si>
    <t>Халат (ткань лавсановискозная с маслонефтеводоотталкивающей пропиткой для спец.одежды) Арт.86057 ГОСТ 12.4.131-83</t>
  </si>
  <si>
    <t>7, 11</t>
  </si>
  <si>
    <t>1263-1 Т</t>
  </si>
  <si>
    <t>1264 Т</t>
  </si>
  <si>
    <t>14.14.22.410.000.00.0796.000000000000</t>
  </si>
  <si>
    <t>мужской, из хлопчатобумажной ткани, ГОСТ 25296-2003</t>
  </si>
  <si>
    <t>халат мужской, из хлопчатобумажной ткани, ГОСТ 25296-2003</t>
  </si>
  <si>
    <t>1264-1 Т</t>
  </si>
  <si>
    <t>1265 Т</t>
  </si>
  <si>
    <t>14.14.24.410.000.00.0796.000000000000</t>
  </si>
  <si>
    <t>женский, из хлопчатобумажной ткани, ГОСТ 25296-2003</t>
  </si>
  <si>
    <t>халат женский, из хлопчатобумажной ткани</t>
  </si>
  <si>
    <t>1265-1 Т</t>
  </si>
  <si>
    <t>1266 Т</t>
  </si>
  <si>
    <t>20.59.59.600.019.00.0166.000000000000</t>
  </si>
  <si>
    <t>Хлорная известь</t>
  </si>
  <si>
    <t>марки А, сорт 1, ГОСТ 1692-85</t>
  </si>
  <si>
    <t>хлорная известь</t>
  </si>
  <si>
    <t>1267 Т</t>
  </si>
  <si>
    <t>22.21.29.700.001.00.0778.000000000002</t>
  </si>
  <si>
    <t>Хомут</t>
  </si>
  <si>
    <t>пластиковый, монтажный</t>
  </si>
  <si>
    <t>2,5х60 ИЭК ХОМУТ</t>
  </si>
  <si>
    <t>1268 Т</t>
  </si>
  <si>
    <t>3,6х120 ИЭК ХОМУТ</t>
  </si>
  <si>
    <t>февраль, сентябрь</t>
  </si>
  <si>
    <t>1269 Т</t>
  </si>
  <si>
    <t>4,8х200 ИЭК ХОМУТ</t>
  </si>
  <si>
    <t>1270 Т</t>
  </si>
  <si>
    <t>8,8х400 ИЭК ХОМУТ</t>
  </si>
  <si>
    <t>1271 Т</t>
  </si>
  <si>
    <t>9х350  ХОМУТ</t>
  </si>
  <si>
    <t>1272 Т</t>
  </si>
  <si>
    <t xml:space="preserve"> ХОМУТ пластиковый</t>
  </si>
  <si>
    <t>1273 Т</t>
  </si>
  <si>
    <t>4,8х200 Хомут</t>
  </si>
  <si>
    <t>1274 Т</t>
  </si>
  <si>
    <t>25.99.29.490.011.00.0796.000000000000</t>
  </si>
  <si>
    <t>металлический, диаметр 14, высота 38 мм, ГОСТ 24137-80</t>
  </si>
  <si>
    <t>10-26 ХОМУТ "ТАЙВАНЬ"</t>
  </si>
  <si>
    <t>1275 Т</t>
  </si>
  <si>
    <t>15-30 ХОМУТ "ТАЙВАНЬ"</t>
  </si>
  <si>
    <t>1276 Т</t>
  </si>
  <si>
    <t>25.99.29.490.011.00.0796.000000000005</t>
  </si>
  <si>
    <t>металлический, диаметр 25, высота 57 мм, ГОСТ 24137-80</t>
  </si>
  <si>
    <t>24-35 ХОМУТ "ТАЙВАНЬ"</t>
  </si>
  <si>
    <t>январь,февраль,март,апрель,май,июль,август,сентябрь</t>
  </si>
  <si>
    <t>1277 Т</t>
  </si>
  <si>
    <t>25.99.29.490.011.00.0796.000000000007</t>
  </si>
  <si>
    <t>металлический, диаметр 32, высота 65 мм, ГОСТ 24137-80</t>
  </si>
  <si>
    <t>32х51 ХОМУТ "ТАЙВАНЬ"</t>
  </si>
  <si>
    <t>1278 Т</t>
  </si>
  <si>
    <t>25.99.29.490.011.00.0796.000000000012</t>
  </si>
  <si>
    <t>металлический, диаметр 55, высота 95 мм, ГОСТ 24137-80</t>
  </si>
  <si>
    <t>52х76 ХОМУТ "ТАЙВАНЬ"</t>
  </si>
  <si>
    <t>1279 Т</t>
  </si>
  <si>
    <t>25.99.29.490.011.00.0796.000000000013</t>
  </si>
  <si>
    <t>металлический, диаметр 60, высота 100 мм, ГОСТ 24137-80</t>
  </si>
  <si>
    <t>60-70 ХОМУТ "ТАЙВАНЬ" (ПРИ ОТСУТ.В КОМПЛ.В/Ф)</t>
  </si>
  <si>
    <t>1280 Т</t>
  </si>
  <si>
    <t>28.49.21.500.000.00.0796.000000000000</t>
  </si>
  <si>
    <t>Цанги</t>
  </si>
  <si>
    <t>зажимные</t>
  </si>
  <si>
    <t>Цанга для горелки аргонно-дуговой сварки 3,2 мм Collet 10N25 TD0001-32</t>
  </si>
  <si>
    <t>1280-1 Т</t>
  </si>
  <si>
    <t xml:space="preserve">Цанга для вольфрамового электрода ф 3,2 мм </t>
  </si>
  <si>
    <t>1281 Т</t>
  </si>
  <si>
    <t>25.93.17.200.000.03.0006.000000000002</t>
  </si>
  <si>
    <t>Цепь</t>
  </si>
  <si>
    <t>грузовая, круглозвенная, несварная, калибр 19 мм</t>
  </si>
  <si>
    <t>Цепь 2-19х102 ТУ12.0173856.009-88</t>
  </si>
  <si>
    <t>6,11,18,19</t>
  </si>
  <si>
    <t>1281-1 Т</t>
  </si>
  <si>
    <t>Цепь 19х102 ТУ3148-003-00165735-2007</t>
  </si>
  <si>
    <t xml:space="preserve">Северо-Казахстанская область, г.Петропавловск, пр.Я.Гашека, 1 </t>
  </si>
  <si>
    <t>1282 Т</t>
  </si>
  <si>
    <t>25.94.12.100.000.00.0166.000000000000</t>
  </si>
  <si>
    <t>Шайба</t>
  </si>
  <si>
    <t>стальная, пружинная, ГОСТ 6402 - 70</t>
  </si>
  <si>
    <t>1283 Т</t>
  </si>
  <si>
    <t>1284 Т</t>
  </si>
  <si>
    <t>29.10.44.000.000.00.0796.000000000012</t>
  </si>
  <si>
    <t>Шасси</t>
  </si>
  <si>
    <t>колесная формула 6х6, грузоподъемностью не более 15 тонн</t>
  </si>
  <si>
    <t>КАМАЗ 43118-0003017-46КОМ МП24-4208010-30 ШАССИ (ЕВРО-4,между п.и з.кол3690мм)</t>
  </si>
  <si>
    <t>1285 Т</t>
  </si>
  <si>
    <t>КАМАЗ 43118 КОМПЛЕКТ С ПАРАМЕТРАМИ ШАССИ АВТОМОБИЛЯ</t>
  </si>
  <si>
    <t>1286 Т</t>
  </si>
  <si>
    <t>УРАЛ-4320-1916-60, ДЗК,УСИЛЕН.ДОМ ШАССИ АВТОМОБИЛЯ</t>
  </si>
  <si>
    <t>февраль,март,апрель,май,июнь,июль,август</t>
  </si>
  <si>
    <t>7,8,14,15,18</t>
  </si>
  <si>
    <t>1286-1 Т</t>
  </si>
  <si>
    <t xml:space="preserve">авансовый платеж - 30% </t>
  </si>
  <si>
    <t>1287 Т</t>
  </si>
  <si>
    <t>28.13.31.000.007.00.0796.000000000001</t>
  </si>
  <si>
    <t>Шатун</t>
  </si>
  <si>
    <t>для бурового насоса</t>
  </si>
  <si>
    <t>Н320.01.02.300 ШАТУН</t>
  </si>
  <si>
    <t>1288 Т</t>
  </si>
  <si>
    <t>24.10.71.000.001.00.0168.000000000001</t>
  </si>
  <si>
    <t>Швеллер</t>
  </si>
  <si>
    <t>из стали, горячекатаной, с параллельными гранями полок и с уклоном внутренних граней, номер швеллера 8</t>
  </si>
  <si>
    <t>1289 Т</t>
  </si>
  <si>
    <t>24.10.71.000.001.00.0168.000000000003</t>
  </si>
  <si>
    <t>из стали, горячекатаной, с параллельными гранями полок и с уклоном внутренних граней, номер швеллера 24</t>
  </si>
  <si>
    <t>1290 Т</t>
  </si>
  <si>
    <t>24.10.71.000.001.00.0168.000000000005</t>
  </si>
  <si>
    <t>из стали, горячекатаной, с параллельными гранями полок и с уклоном внутренних граней, номер швеллера 18</t>
  </si>
  <si>
    <t>1291 Т</t>
  </si>
  <si>
    <t>24.10.71.000.001.00.0168.000000000006</t>
  </si>
  <si>
    <t>из стали, горячекатаной, с параллельными гранями полок и с уклоном внутренних граней, номер швеллера 16</t>
  </si>
  <si>
    <t>1292 Т</t>
  </si>
  <si>
    <t>24.10.71.000.001.00.0168.000000000007</t>
  </si>
  <si>
    <t>из стали, горячекатаной, с параллельными гранями полок и с уклоном внутренних граней, номер швеллера 14</t>
  </si>
  <si>
    <t>1293 Т</t>
  </si>
  <si>
    <t>24.10.71.000.001.00.0168.000000000008</t>
  </si>
  <si>
    <t>из стали, горячекатаной, с параллельными гранями полок и с уклоном внутренних граней, номер швеллера 10</t>
  </si>
  <si>
    <t>1294 Т</t>
  </si>
  <si>
    <t>24.10.71.000.001.00.0168.000000000009</t>
  </si>
  <si>
    <t>из стали, горячекатаной, с параллельными гранями полок и с уклоном внутренних граней, номер швеллера 6</t>
  </si>
  <si>
    <t>1295 Т</t>
  </si>
  <si>
    <t>24.10.71.000.001.00.0168.000000000010</t>
  </si>
  <si>
    <t>из стали, горячекатаный, с уклоном внутренних граней полок, номер швеллера 12, ГОСТ 8240-97</t>
  </si>
  <si>
    <t>1296 Т</t>
  </si>
  <si>
    <t>28.13.32.000.087.00.0796.000000000005</t>
  </si>
  <si>
    <t>Шестерня</t>
  </si>
  <si>
    <t>ведомая, для детандера</t>
  </si>
  <si>
    <t>ШЕСТЕРНЯ ВЕДОМАЯ 200-2402060(шестерни притертые между собой и замаркированы по парам)</t>
  </si>
  <si>
    <t>1297 Т</t>
  </si>
  <si>
    <t>28.13.32.000.087.00.0796.000000000006</t>
  </si>
  <si>
    <t>ведущая, для детандера</t>
  </si>
  <si>
    <t xml:space="preserve">ШЕСТЕРНЯ ВЕДУЩАЯ 256Б-2402017 
(шестерни притертые между собой и замаркированы по парам)
</t>
  </si>
  <si>
    <t>1298 Т</t>
  </si>
  <si>
    <t>24.10.71.000.000.00.0166.000000000000</t>
  </si>
  <si>
    <t>Шестигранник</t>
  </si>
  <si>
    <t>конструкционная сталь, сортовая, ГОСТ 2879-2006</t>
  </si>
  <si>
    <t>Для гаек  М20-24  ст 12Х13</t>
  </si>
  <si>
    <t>1299 Т</t>
  </si>
  <si>
    <t>24.33.11.100.005.00.0168.000000000000</t>
  </si>
  <si>
    <t>стальной, диаметр вписанного круга 8 мм, ГОСТ 2879-2006</t>
  </si>
  <si>
    <t>1300 Т</t>
  </si>
  <si>
    <t>24.33.11.100.005.00.0168.000000000002</t>
  </si>
  <si>
    <t>стальной, диаметр вписанного круга 10 мм, ГОСТ 2879-2006</t>
  </si>
  <si>
    <t>1301 Т</t>
  </si>
  <si>
    <t>24.33.11.100.005.00.0168.000000000004</t>
  </si>
  <si>
    <t>стальной, диаметр вписанного круга 12 мм, ГОСТ 2879-2006</t>
  </si>
  <si>
    <t>1302 Т</t>
  </si>
  <si>
    <t>24.33.11.100.005.00.0168.000000000006</t>
  </si>
  <si>
    <t>стальной, диаметр вписанного круга 14 мм, ГОСТ 2879-2006</t>
  </si>
  <si>
    <t>1303 Т</t>
  </si>
  <si>
    <t>24.33.11.100.005.00.0168.000000000008</t>
  </si>
  <si>
    <t>стальной, диаметр вписанного круга 16 мм, ГОСТ 2879-2006</t>
  </si>
  <si>
    <t>1304 Т</t>
  </si>
  <si>
    <t>24.33.11.100.005.00.0168.000000000009</t>
  </si>
  <si>
    <t>стальной, диаметр вписанного круга 17 мм, ГОСТ 2879-2006</t>
  </si>
  <si>
    <t>1305 Т</t>
  </si>
  <si>
    <t>24.33.11.100.005.00.0168.000000000011</t>
  </si>
  <si>
    <t>стальной, диаметр вписанного круга 19 мм, ГОСТ 2879-2006</t>
  </si>
  <si>
    <t>1306 Т</t>
  </si>
  <si>
    <t>24.33.11.100.005.00.0168.000000000012</t>
  </si>
  <si>
    <t>стальной, диаметр вписанного круга 20 мм, ГОСТ 2879-2006</t>
  </si>
  <si>
    <t>1307 Т</t>
  </si>
  <si>
    <t>24.33.11.100.005.00.0168.000000000014</t>
  </si>
  <si>
    <t>стальной, диаметр вписанного круга 22 мм, ГОСТ 2879-2006</t>
  </si>
  <si>
    <t>1308 Т</t>
  </si>
  <si>
    <t>24.33.11.100.005.00.0168.000000000015</t>
  </si>
  <si>
    <t>стальной, диаметр вписанного круга 24 мм, ГОСТ 2879-2006</t>
  </si>
  <si>
    <t>1309 Т</t>
  </si>
  <si>
    <t>24.33.11.100.005.00.0168.000000000017</t>
  </si>
  <si>
    <t>стальной, диаметр вписанного круга 26 мм, ГОСТ 2879-2006</t>
  </si>
  <si>
    <t>1310 Т</t>
  </si>
  <si>
    <t>24.33.11.100.005.00.0168.000000000019</t>
  </si>
  <si>
    <t>стальной, диаметр вписанного круга 30 мм, ГОСТ 2879-2006</t>
  </si>
  <si>
    <t>1311 Т</t>
  </si>
  <si>
    <t>24.33.11.100.005.00.0168.000000000020</t>
  </si>
  <si>
    <t>стальной, диаметр вписанного круга 32 мм, ГОСТ 2879-2006</t>
  </si>
  <si>
    <t>1312 Т</t>
  </si>
  <si>
    <t>24.33.11.100.005.00.0168.000000000022</t>
  </si>
  <si>
    <t>стальной, диаметр вписанного круга 36 мм, ГОСТ 2879-2006</t>
  </si>
  <si>
    <t>1313 Т</t>
  </si>
  <si>
    <t>24.33.11.100.005.00.0168.000000000028</t>
  </si>
  <si>
    <t>стальной, диаметр вписанного круга 50 мм, ГОСТ 2879-2006</t>
  </si>
  <si>
    <t>1314 Т</t>
  </si>
  <si>
    <t>24.33.11.100.005.00.0168.000000000030</t>
  </si>
  <si>
    <t>стальной, диаметр вписанного круга 55 мм, ГОСТ 2879-2006</t>
  </si>
  <si>
    <t>1315 Т</t>
  </si>
  <si>
    <t>24.33.11.100.005.00.0168.000000000041</t>
  </si>
  <si>
    <t>стальной, диаметр вписанного круга 41 мм, калиброванный</t>
  </si>
  <si>
    <t>1316 Т</t>
  </si>
  <si>
    <t>24.33.11.100.005.00.0168.000000000045</t>
  </si>
  <si>
    <t>стальной, диаметр вписанного круга 27 мм, калиброванный, ГОСТ 8560-78</t>
  </si>
  <si>
    <t>1317 Т</t>
  </si>
  <si>
    <t>24.33.11.100.005.00.0168.000000000049</t>
  </si>
  <si>
    <t>стальной, диаметр вписанного круга 46 мм, калиброванный</t>
  </si>
  <si>
    <t>1318 Т</t>
  </si>
  <si>
    <t>22.11.11.100.000.01.0796.000000002144</t>
  </si>
  <si>
    <t>Шина</t>
  </si>
  <si>
    <t>для легковых автомобилей, всесезонная, 225, 85, R15, пневматическая, радиальная, бескамерная, нешипованная, ГОСТ 4754-97</t>
  </si>
  <si>
    <t>1319 Т</t>
  </si>
  <si>
    <t>22.11.11.100.000.01.0796.000000002238</t>
  </si>
  <si>
    <t>для легковых автомобилей, всесезонная, 185, 75, R16, пневматическая, радиальная, бескамерная, нешипованная, ГОСТ 4754-97</t>
  </si>
  <si>
    <t xml:space="preserve"> июнь,июль, август, сентябрь, октябрь, ноябрь</t>
  </si>
  <si>
    <t>1320 Т</t>
  </si>
  <si>
    <t>22.11.13.500.000.01.0796.000000000073</t>
  </si>
  <si>
    <t>для автобусов или автомобилей грузовых, пневматическая, радиальная, размер 12,0 R20 (320*508 R), бескамерная, ГОСТ 5513-97</t>
  </si>
  <si>
    <t>1321 Т</t>
  </si>
  <si>
    <t>22.11.13.500.000.01.0796.000000000092</t>
  </si>
  <si>
    <t>для автобусов или автомобилей грузовых, пневматическая, радиальная, размер 9,00R20 (260*508), камерная, ГОСТ 5513-97</t>
  </si>
  <si>
    <t>1322 Т</t>
  </si>
  <si>
    <t>22.11.13.500.000.01.0796.000000000093</t>
  </si>
  <si>
    <t>для автобусов или автомобилей грузовых, пневматическая, радиальная, размер 10,00R20 (280*508), камерная, ГОСТ 5513-97</t>
  </si>
  <si>
    <t xml:space="preserve"> май,июнь,июль, август</t>
  </si>
  <si>
    <t>1323 Т</t>
  </si>
  <si>
    <t>27.12.31.900.011.00.0796.000000000000</t>
  </si>
  <si>
    <t>Шкаф зажимов</t>
  </si>
  <si>
    <t>тип ШЗВ, номинальное напряжение 220 В, количество зажимов 30</t>
  </si>
  <si>
    <t>БЗН19-2531205С00У2 ТУ16-526.108-75 БЛОК ЗАЖИМОВ</t>
  </si>
  <si>
    <t>1324 Т</t>
  </si>
  <si>
    <t>27.12.32.900.001.00.0796.000000000000</t>
  </si>
  <si>
    <t>Шкаф распределительный электрический</t>
  </si>
  <si>
    <t>для приема и распределения электрической энергии в сетях и защиты электрических установок, серия К-5900, на номинальное напряжение 6 и 10 кВ переменного тока</t>
  </si>
  <si>
    <t>ЩМП-2.3.1-0 74 У2 IP54 250х300х150</t>
  </si>
  <si>
    <t>1325 Т</t>
  </si>
  <si>
    <t>23.91.11.800.001.00.0018.000000000000</t>
  </si>
  <si>
    <t>Шкурка шлифовальная</t>
  </si>
  <si>
    <t>бумажная, водостойкая</t>
  </si>
  <si>
    <t>февраль, март, апрель, май, июнь</t>
  </si>
  <si>
    <t xml:space="preserve"> поставка в течение 20 дней</t>
  </si>
  <si>
    <t>1326 Т</t>
  </si>
  <si>
    <t>23.91.11.800.001.00.0018.000000000002</t>
  </si>
  <si>
    <t>тканевая, водостойкая</t>
  </si>
  <si>
    <t>1327 Т</t>
  </si>
  <si>
    <t>22.19.30.500.002.07.0796.000000000000</t>
  </si>
  <si>
    <t>Шланг</t>
  </si>
  <si>
    <t>отвода масла, резиновый, автомобильный</t>
  </si>
  <si>
    <t>ШЛАНГ ОТ С/Х ТЕХНИКИ-L=1000...2500 ШЛАНГ МАСЛЯНОГО МАНОМЕТРА</t>
  </si>
  <si>
    <t>октябрь, ноябрь,декабрь</t>
  </si>
  <si>
    <t>1328 Т</t>
  </si>
  <si>
    <t>шланг EPDM</t>
  </si>
  <si>
    <t>1329 Т</t>
  </si>
  <si>
    <t>22.21.29.300.001.00.0796.000000000001</t>
  </si>
  <si>
    <t>гибкий, для смесителя</t>
  </si>
  <si>
    <t>1330 Т</t>
  </si>
  <si>
    <t>26.30.30.900.080.00.0796.000000000000</t>
  </si>
  <si>
    <t>Шнур витой</t>
  </si>
  <si>
    <t>для телефонных трубок</t>
  </si>
  <si>
    <t>шнур микротелефонный</t>
  </si>
  <si>
    <t>1331 Т</t>
  </si>
  <si>
    <t>26.20.40.000.115.01.0796.000000000000</t>
  </si>
  <si>
    <t>Шнур питания</t>
  </si>
  <si>
    <t>для оборудования/периферийных устройств и приборов, кабель электрический соединительный</t>
  </si>
  <si>
    <t>шнур розеточный</t>
  </si>
  <si>
    <t>1332 Т</t>
  </si>
  <si>
    <t>25.73.30.930.007.00.0796.000000000009</t>
  </si>
  <si>
    <t>Шпатель</t>
  </si>
  <si>
    <t>металлический, ширина 150 мм</t>
  </si>
  <si>
    <t>шпатель</t>
  </si>
  <si>
    <t>1333 Т</t>
  </si>
  <si>
    <t>26.51.33.900.010.00.0796.000000000000</t>
  </si>
  <si>
    <t>Штангенциркуль</t>
  </si>
  <si>
    <t>ШЦ-I</t>
  </si>
  <si>
    <t>ШЦ I 125 (0,05)</t>
  </si>
  <si>
    <t>1334 Т</t>
  </si>
  <si>
    <t>26.51.33.900.010.00.0796.000000000003</t>
  </si>
  <si>
    <t>ШЦ-II</t>
  </si>
  <si>
    <t>ШЦ-II 150 (0,05)</t>
  </si>
  <si>
    <t>1335 Т</t>
  </si>
  <si>
    <t>ШЦ-II 250 (0,05)</t>
  </si>
  <si>
    <t>1336 Т</t>
  </si>
  <si>
    <t>25.99.29.490.005.00.0796.000000000001</t>
  </si>
  <si>
    <t>Штекер</t>
  </si>
  <si>
    <t>прямой</t>
  </si>
  <si>
    <t>Панельный штекер ABI-IM 50-70</t>
  </si>
  <si>
    <t>1337 Т</t>
  </si>
  <si>
    <t>25.73.30.650.001.01.0796.000000000000</t>
  </si>
  <si>
    <t>Шуруповерт</t>
  </si>
  <si>
    <t>электрический, ручной, аккумуляторный</t>
  </si>
  <si>
    <t>1338 Т</t>
  </si>
  <si>
    <t>Шуруповерт 14,4 В +доп. аккум. Lion</t>
  </si>
  <si>
    <t>1339 Т</t>
  </si>
  <si>
    <t>08.12.13.000.001.00.0113.000000000005</t>
  </si>
  <si>
    <t>Щебень</t>
  </si>
  <si>
    <t>фракция от от 40 до 80 мм, для строительных работ, ГОСТ 8267-93</t>
  </si>
  <si>
    <t xml:space="preserve"> июнь, сентябрь</t>
  </si>
  <si>
    <t>1340 Т</t>
  </si>
  <si>
    <t>25.73.30.930.003.00.0796.000000000000</t>
  </si>
  <si>
    <t>Щетка</t>
  </si>
  <si>
    <t>металлическая</t>
  </si>
  <si>
    <t>январь, февраль,март, апрель</t>
  </si>
  <si>
    <t>1341 Т</t>
  </si>
  <si>
    <t>32.91.11.900.002.00.0796.000000000001</t>
  </si>
  <si>
    <t>материал изготовления - химическая нить</t>
  </si>
  <si>
    <t>Щетка-сметка</t>
  </si>
  <si>
    <t>ОИН</t>
  </si>
  <si>
    <t>1342 Т</t>
  </si>
  <si>
    <t>32.91.19.900.000.00.0796.000000000008</t>
  </si>
  <si>
    <t>дисковая, металлическая</t>
  </si>
  <si>
    <t>1343 Т</t>
  </si>
  <si>
    <t>27.12.31.900.004.02.0796.000000000000</t>
  </si>
  <si>
    <t>Щит</t>
  </si>
  <si>
    <t>учетно-распределительный, типа ЩМП-3</t>
  </si>
  <si>
    <t>Щит ЩМП-3-0 36 УХЛ3 IР31 ИЭК (650*500*220)</t>
  </si>
  <si>
    <t>1344 Т</t>
  </si>
  <si>
    <t>1345 Т</t>
  </si>
  <si>
    <t>1346 Т</t>
  </si>
  <si>
    <t>27.12.31.900.004.02.0796.000000000002</t>
  </si>
  <si>
    <t>учетно-распределительный, типа ЩРВ</t>
  </si>
  <si>
    <t>Корпус модульный пластиковый ЩРВ</t>
  </si>
  <si>
    <t>1347 Т</t>
  </si>
  <si>
    <t xml:space="preserve">Корпус модульный пластиковый </t>
  </si>
  <si>
    <t>1348 Т</t>
  </si>
  <si>
    <t>1349 Т</t>
  </si>
  <si>
    <t>27.12.31.900.004.02.0796.000000000003</t>
  </si>
  <si>
    <t>учетно-распределительный, типа ЩРН</t>
  </si>
  <si>
    <t>1350 Т</t>
  </si>
  <si>
    <t>Корпус металлический ЩМП</t>
  </si>
  <si>
    <t>1351 Т</t>
  </si>
  <si>
    <t>32.99.11.900.007.00.0796.000000000013</t>
  </si>
  <si>
    <t>Щиток</t>
  </si>
  <si>
    <t>защитный лицевой, для электросварщиков, ГОСТ 12.4.035-78</t>
  </si>
  <si>
    <t xml:space="preserve">щиток для сварщика </t>
  </si>
  <si>
    <t>1352 Т</t>
  </si>
  <si>
    <t>27.90.31.500.003.00.0796.000000000000</t>
  </si>
  <si>
    <t>Экран</t>
  </si>
  <si>
    <t>220440 Экран</t>
  </si>
  <si>
    <t>1353 Т</t>
  </si>
  <si>
    <t>220356 Экран</t>
  </si>
  <si>
    <t>1353-1 Т</t>
  </si>
  <si>
    <t>Экран Т-10878 (Ref.№220194)30А</t>
  </si>
  <si>
    <t xml:space="preserve"> Северо-Казахстанская область, г.Петропавловск</t>
  </si>
  <si>
    <t>1354 Т</t>
  </si>
  <si>
    <t>27.90.31.500.008.00.0796.000000000000</t>
  </si>
  <si>
    <t>Электрод</t>
  </si>
  <si>
    <t xml:space="preserve">Т-0408 (Ref.№ 1376) Электрод </t>
  </si>
  <si>
    <t>1355 Т</t>
  </si>
  <si>
    <t>Т-9969 (Ref.№220352-UR) Электрод/ Electrode, 200А</t>
  </si>
  <si>
    <t>1355-1 Т</t>
  </si>
  <si>
    <t>1356 Т</t>
  </si>
  <si>
    <t>Т-9974 (Ref.№220435-UR)  Электрод/ Electrode, 260А, Mild Steel</t>
  </si>
  <si>
    <t>1356-1 Т</t>
  </si>
  <si>
    <t>1357 Т</t>
  </si>
  <si>
    <t>Т-9894 (Ref.№220192-UR) Электрод/ Electrode, 30А, Mild Steel</t>
  </si>
  <si>
    <t>1357-1 Т</t>
  </si>
  <si>
    <t xml:space="preserve"> авансовый платеж 50%</t>
  </si>
  <si>
    <t>1358 Т</t>
  </si>
  <si>
    <t>ВР-20912 (220192) Электрод З0А</t>
  </si>
  <si>
    <t>1358-1 Т</t>
  </si>
  <si>
    <t>Т-9920(Ref.№220181-UR)/электрод 130 А</t>
  </si>
  <si>
    <t>1359 Т</t>
  </si>
  <si>
    <t>ВР-20915 (220181) Электрод 130 А</t>
  </si>
  <si>
    <t>1359-1 Т</t>
  </si>
  <si>
    <t>Т-9895(Ref.№220187-UR)/электрод 80 А</t>
  </si>
  <si>
    <t>1360 Т</t>
  </si>
  <si>
    <t>ВР-21010 (220352) Электрод 200А</t>
  </si>
  <si>
    <t>1361 Т</t>
  </si>
  <si>
    <t>ВР-21012 (220435) Электрод 260А</t>
  </si>
  <si>
    <t>1362 Т</t>
  </si>
  <si>
    <t>26.11.40.500.001.00.0796.000000000000</t>
  </si>
  <si>
    <t>Электророзетка</t>
  </si>
  <si>
    <t>штепсельная</t>
  </si>
  <si>
    <t>1550</t>
  </si>
  <si>
    <t>1363 Т</t>
  </si>
  <si>
    <t>ПС300А3-РОЗЕТКА ГОСТ9200-76 РОЗЕТКА</t>
  </si>
  <si>
    <t>1363-1 Т</t>
  </si>
  <si>
    <t>Розетка ПС-300АС-100</t>
  </si>
  <si>
    <t>1364 Т</t>
  </si>
  <si>
    <t>РК40-4В1К ТУ16-434.142-86 РОЗЕТКА</t>
  </si>
  <si>
    <t>1365 Т</t>
  </si>
  <si>
    <t>20.30.12.700.000.00.0166.000000000062</t>
  </si>
  <si>
    <t>Эмаль</t>
  </si>
  <si>
    <t>ПФ-115, ГОСТ 6465-76</t>
  </si>
  <si>
    <t>ПФ-115  ГОСТ 6465-76 желтая</t>
  </si>
  <si>
    <t>1366 Т</t>
  </si>
  <si>
    <t>ПФ-115  ГОСТ 6465-76 синяя</t>
  </si>
  <si>
    <t>1367 Т</t>
  </si>
  <si>
    <t>ПФ-115  ГОСТ 6465-76 белая</t>
  </si>
  <si>
    <t>1368 Т</t>
  </si>
  <si>
    <t>ПФ-115  ГОСТ 6465-76-зеленая</t>
  </si>
  <si>
    <t>1369 Т</t>
  </si>
  <si>
    <t>ПФ-115  ГОСТ 6465-76 черная</t>
  </si>
  <si>
    <t>1370 Т</t>
  </si>
  <si>
    <t>ПФ-115  ГОСТ 6465-76 красная</t>
  </si>
  <si>
    <t>1371 Т</t>
  </si>
  <si>
    <t>ПФ-115  ГОСТ 6465-76 светло-серая</t>
  </si>
  <si>
    <t>1372 Т</t>
  </si>
  <si>
    <t>ПФ-115  ГОСТ 6465-76 серая</t>
  </si>
  <si>
    <t>1373 Т</t>
  </si>
  <si>
    <t>ПФ-115  ГОСТ 6465-76 голубая 423</t>
  </si>
  <si>
    <t>1374 Т</t>
  </si>
  <si>
    <t>20.30.12.700.000.00.0166.000000000107</t>
  </si>
  <si>
    <t>МС-17</t>
  </si>
  <si>
    <t xml:space="preserve"> МС-17 ТУ6-10-1012-78,черная</t>
  </si>
  <si>
    <t>1375 Т</t>
  </si>
  <si>
    <t>17.29.11.350.000.00.0796.000000000000</t>
  </si>
  <si>
    <t>Этикет-лента</t>
  </si>
  <si>
    <t>ламинированная самоклеющаяся, для нанесения штрих-кода и другой маркировочной информации</t>
  </si>
  <si>
    <t>Этикетка термотрансферная</t>
  </si>
  <si>
    <t>1376 Т</t>
  </si>
  <si>
    <t>58.11.19.000.000.00.0796.000000000000</t>
  </si>
  <si>
    <t>Проездной билет</t>
  </si>
  <si>
    <t>для получение платной услуги проезд на общественном транспорте, бумажный</t>
  </si>
  <si>
    <t>Месячный проездной билет на автобус</t>
  </si>
  <si>
    <t>январь, март, май, июль, сентябрь, ноябрь</t>
  </si>
  <si>
    <t>1377 Т</t>
  </si>
  <si>
    <t>25.73.30.300.000.06.0796.000000000016</t>
  </si>
  <si>
    <t>трубный, прямой</t>
  </si>
  <si>
    <t>Прямой трубный ключ, № модели 14, типоразмер 14"/350мм, размер трубы 2"/50мм, вес 1,6кг, кат.№31020</t>
  </si>
  <si>
    <t>поставка в течение 7 дней</t>
  </si>
  <si>
    <t>1378 Т</t>
  </si>
  <si>
    <t>Прямой трубный ключ, № модели 18, типоразмер 18"/450мм, размер трубы 2 1⁄2"/65мм, вес 2,6кг, кат.№31025</t>
  </si>
  <si>
    <t>1379 Т</t>
  </si>
  <si>
    <t>Прямой трубный ключ, № модели 24, типоразмер 24"/600мм, размер трубы 3"/80мм, вес 4,4кг, кат.№31030</t>
  </si>
  <si>
    <t>1380 Т</t>
  </si>
  <si>
    <t>22.23.14.700.002.00.0006.000000000041</t>
  </si>
  <si>
    <t>Кабель-канал</t>
  </si>
  <si>
    <t>с одним замком, размеры 25*16 мм</t>
  </si>
  <si>
    <t>Кабель-канал 25х16 «ЭЛЕКОР»</t>
  </si>
  <si>
    <t>1381 Т</t>
  </si>
  <si>
    <t>22.23.14.700.002.00.0006.000000000009</t>
  </si>
  <si>
    <t>с одним замком, размер 60*40 мм</t>
  </si>
  <si>
    <t>Кабель-канад 60х40 «ЭЛЕКОР»</t>
  </si>
  <si>
    <t>1382 Т</t>
  </si>
  <si>
    <t>ДИНАМОМЕТР ЭЛЕКТРОННЫЙ ДЭЛ 150 (ø25)</t>
  </si>
  <si>
    <t>1383 Т</t>
  </si>
  <si>
    <t>26.51.51.700.030.00.0796.000000000000</t>
  </si>
  <si>
    <t>Измеритель-регулятор универсальный</t>
  </si>
  <si>
    <t>для температуры, давления</t>
  </si>
  <si>
    <t>Комплект измерительный 111.10.100-P(0…10 Бар)-G1/2-/s-B-FS113-G1G0-/-TR-1-G0J0J0</t>
  </si>
  <si>
    <t>1384 Т</t>
  </si>
  <si>
    <t>20.16.53.590.000.00.0625.000000000001</t>
  </si>
  <si>
    <t>Полиметилметакрилат (оргстекло)</t>
  </si>
  <si>
    <t>марка ТОСН, ГОСТ 17622-72</t>
  </si>
  <si>
    <t>Стекло органическое 1,5 мм</t>
  </si>
  <si>
    <t>поставка в течение 5-и дней</t>
  </si>
  <si>
    <t>аванс 0%, оплата по факту</t>
  </si>
  <si>
    <t>1385 Т</t>
  </si>
  <si>
    <t>Стекло органическое 4 мм</t>
  </si>
  <si>
    <t>1386 Т</t>
  </si>
  <si>
    <t>28.29.22.200.004.01.0839.000000000000</t>
  </si>
  <si>
    <t>Камера</t>
  </si>
  <si>
    <t>покрасочная</t>
  </si>
  <si>
    <t>камера покрасочная</t>
  </si>
  <si>
    <t>в течение 40 рабочих дней</t>
  </si>
  <si>
    <t>1387 Т</t>
  </si>
  <si>
    <t>24.34.13.100.000.00.0018.000000000000</t>
  </si>
  <si>
    <t>Сетка</t>
  </si>
  <si>
    <t>стальная, плетеная, одинарная, номер сетки 5</t>
  </si>
  <si>
    <t>рукав сетчатый РСГ</t>
  </si>
  <si>
    <t>Северо Казахстанская обл.г. Петропавловск,  пр. Я.Гашека 1</t>
  </si>
  <si>
    <t>7  дней</t>
  </si>
  <si>
    <t>1388 Т</t>
  </si>
  <si>
    <t>25.93.15.100.000.00.0166.000000000000</t>
  </si>
  <si>
    <t>Электрод сварочный</t>
  </si>
  <si>
    <t>марка ЭВЧ, вольфрамовый</t>
  </si>
  <si>
    <t>вольфрамовый электрод WC-20 Ø3,2</t>
  </si>
  <si>
    <t>авансовый платеж -30%</t>
  </si>
  <si>
    <t>1389 Т</t>
  </si>
  <si>
    <t>24.42.23.300.001.00.0166.000000000000</t>
  </si>
  <si>
    <t>алюминиевая</t>
  </si>
  <si>
    <t>ПРОВОЛОКА СвАМг6-3.00 ГОСТ7871-75</t>
  </si>
  <si>
    <t>1390 Т</t>
  </si>
  <si>
    <t>27.11.50.350.000.00.0796.000000000000</t>
  </si>
  <si>
    <t>Агрегат выпрямительный</t>
  </si>
  <si>
    <t>трехфазный, номинальное напряжение 380 В</t>
  </si>
  <si>
    <t>Выпрямитель стартерный ВАСТ 800-24 ЭМ</t>
  </si>
  <si>
    <t>CPT</t>
  </si>
  <si>
    <t>1391 Т</t>
  </si>
  <si>
    <t>Корочки удостоверения (90х65) голубые</t>
  </si>
  <si>
    <t xml:space="preserve">поставка в течение 1 дня </t>
  </si>
  <si>
    <t>авансовый платеж - 0%, оплата по факту</t>
  </si>
  <si>
    <t>1392 Т</t>
  </si>
  <si>
    <t>20.59.59.600.028.00.0166.000000000007</t>
  </si>
  <si>
    <t>концентрат на основе полиэтилена, краситель, в гранулах</t>
  </si>
  <si>
    <t>Концентрат ПФ 1901/03-ПЭ (черный)</t>
  </si>
  <si>
    <t>1393 Т</t>
  </si>
  <si>
    <t>листовой, толщина 3 см</t>
  </si>
  <si>
    <t>1394 Т</t>
  </si>
  <si>
    <t>листовой, толщина 4 см</t>
  </si>
  <si>
    <t>1395 Т</t>
  </si>
  <si>
    <t>32.91.19.300.000.00.0796.000000000001</t>
  </si>
  <si>
    <t>Кисть малярная</t>
  </si>
  <si>
    <t>плоская</t>
  </si>
  <si>
    <t>стандарт 2</t>
  </si>
  <si>
    <t>1396 Т</t>
  </si>
  <si>
    <t>стандарт 2,5</t>
  </si>
  <si>
    <t>1397 Т</t>
  </si>
  <si>
    <t>13.96.14.000.002.00.0006.000000000000</t>
  </si>
  <si>
    <t>Винилискожа</t>
  </si>
  <si>
    <t>обивочная, на тканевой основе, со сплошным поливинилхлоридным покрытием, ГОСТ 23367-86</t>
  </si>
  <si>
    <t>1398 Т</t>
  </si>
  <si>
    <t>16.21.12.900.000.00.0625.000000000002</t>
  </si>
  <si>
    <t>1399 Т</t>
  </si>
  <si>
    <t>11.07.11.300.000.02.0868.000000000000</t>
  </si>
  <si>
    <t>Вода</t>
  </si>
  <si>
    <t>негазированная, питьевая, объем 19 л, СТ РК 1432-2005</t>
  </si>
  <si>
    <t>1400 Т</t>
  </si>
  <si>
    <t>13.99.13.100.000.00.0166.000000000000</t>
  </si>
  <si>
    <t>Войлок</t>
  </si>
  <si>
    <t>технический, ГС, ГОСТ 6418-81</t>
  </si>
  <si>
    <t>1401 Т</t>
  </si>
  <si>
    <t>32.99.59.900.084.00.0796.000000000004</t>
  </si>
  <si>
    <t>Скотч</t>
  </si>
  <si>
    <t>бумажный, ширина свыше 3 см, широкий</t>
  </si>
  <si>
    <t>малярный 239*32</t>
  </si>
  <si>
    <t>1402 Т</t>
  </si>
  <si>
    <t>32.99.59.900.084.00.0796.000000000011</t>
  </si>
  <si>
    <t>полиэтиленовый, ширина до 75 мм</t>
  </si>
  <si>
    <t>Скотч 38 60 мм х 1 см (4/48)</t>
  </si>
  <si>
    <t>1403 Т</t>
  </si>
  <si>
    <t>17.12.14.300.000.00.0625.000000000000</t>
  </si>
  <si>
    <t>переплетный</t>
  </si>
  <si>
    <t>Переплетный "Б" 0,8 мм 80*100</t>
  </si>
  <si>
    <t>1404 Т</t>
  </si>
  <si>
    <t>24.10.31.900.000.01.0168.000000000185</t>
  </si>
  <si>
    <t>стальной, марка Ст. 09Г2С, толщина 90 мм, ГОСТ 19903-74</t>
  </si>
  <si>
    <t>1405 Т</t>
  </si>
  <si>
    <t>1406 Т</t>
  </si>
  <si>
    <t>21.20.24.600.000.00.0796.000000000001</t>
  </si>
  <si>
    <t>Аптечка медицинская</t>
  </si>
  <si>
    <t>транспортная</t>
  </si>
  <si>
    <t>Аптечка автомобильная</t>
  </si>
  <si>
    <t>1407 Т</t>
  </si>
  <si>
    <t>Муфта соединительная ЗСТП-10 (150-240)</t>
  </si>
  <si>
    <t>авансовый платеж -0%, оплата по факту</t>
  </si>
  <si>
    <t>1408 Т</t>
  </si>
  <si>
    <t>Муфта концевая ЗКНТп-10 (150-240)</t>
  </si>
  <si>
    <t>1409 Т</t>
  </si>
  <si>
    <t>27.32.14.000.000.00.0006.000000000214</t>
  </si>
  <si>
    <t>марка АСБ-10, 3*240 мм2</t>
  </si>
  <si>
    <t>Кабель АСБ(10) 3*240</t>
  </si>
  <si>
    <t>1410 Т</t>
  </si>
  <si>
    <t xml:space="preserve">ТРАНСФОРМАТОР ОСМ1-0,4 У3 220/5-14 </t>
  </si>
  <si>
    <t>Северо-Казахстанская область г.Петропавловск</t>
  </si>
  <si>
    <t>1411 Т</t>
  </si>
  <si>
    <t>25.99.29.490.046.00.0166.000000000001</t>
  </si>
  <si>
    <t>окантовочная, стальная</t>
  </si>
  <si>
    <t>5 дней</t>
  </si>
  <si>
    <t>1412 Т</t>
  </si>
  <si>
    <t>25.93.14.300.000.00.0166.000000000000</t>
  </si>
  <si>
    <t>формовочный, круглый, диаметр 1,2 мм, длина 50 мм, ГОСТ 4035-63</t>
  </si>
  <si>
    <t>1413 Т</t>
  </si>
  <si>
    <t>24.34.12.900.000.00.0166.000000000001</t>
  </si>
  <si>
    <t>из углеродистой стали, номинальный диаметр 4,00 мм</t>
  </si>
  <si>
    <t>1414 Т</t>
  </si>
  <si>
    <t>25.73.40.900.025.00.0796.000000000000</t>
  </si>
  <si>
    <t>Лезвие</t>
  </si>
  <si>
    <t>для резца</t>
  </si>
  <si>
    <t>для резца CNMG 160616 MD</t>
  </si>
  <si>
    <t>1415 Т</t>
  </si>
  <si>
    <t>для резца CNMG 160616 3025</t>
  </si>
  <si>
    <t>1416 Т</t>
  </si>
  <si>
    <t>ПОКОВКА ПАП60.02.16.034  "КОЛЕСО" СТАЛЬ 40ХН ГОСТ4543-71</t>
  </si>
  <si>
    <t>75 дней</t>
  </si>
  <si>
    <t>1417 Т</t>
  </si>
  <si>
    <t>ПОКОВКА ПАП60.02.16.035 "ШЕСТЕРНЯ" СТАЛЬ 40ХН ГОСТ4543-71</t>
  </si>
  <si>
    <t>1418 Т</t>
  </si>
  <si>
    <t>мост диодный</t>
  </si>
  <si>
    <t>1419 Т</t>
  </si>
  <si>
    <t>28.13.32.000.098.00.0796.000000000000</t>
  </si>
  <si>
    <t>Плата</t>
  </si>
  <si>
    <t>плата инверторная</t>
  </si>
  <si>
    <t>30 рабочих дней</t>
  </si>
  <si>
    <t>1420 Т</t>
  </si>
  <si>
    <t>Тавотница (масленка) М10 (прямая)</t>
  </si>
  <si>
    <t>1421 Т</t>
  </si>
  <si>
    <t>28.15.10.590.000.00.0796.000000000162</t>
  </si>
  <si>
    <t>радиальный, наружный диаметр 115 мм, двухрядный, с короткими цилиндрическими роликами, с коническим отверстием, с бортами на внутреннем кольце, ГОСТ 520-2011</t>
  </si>
  <si>
    <t>Подшипник 115 (6015) (СПЗ-4)</t>
  </si>
  <si>
    <t>1422 Т</t>
  </si>
  <si>
    <t>1423 Т</t>
  </si>
  <si>
    <t>1424 Т</t>
  </si>
  <si>
    <t>28.15.31.300.001.00.0796.000000000031</t>
  </si>
  <si>
    <t>Шарик</t>
  </si>
  <si>
    <t>стальной, диаметр до 12 мм, номинальный диаметр 5,500 мм, ГОСТ 3722-2014</t>
  </si>
  <si>
    <t xml:space="preserve">5,556 ГОСТ3722-81 шарик
</t>
  </si>
  <si>
    <t>1425 Т</t>
  </si>
  <si>
    <t xml:space="preserve">5,56 ГОСТ3722-81 шарик
 </t>
  </si>
  <si>
    <t>1426 Т</t>
  </si>
  <si>
    <t>1427 Т</t>
  </si>
  <si>
    <t>1428 Т</t>
  </si>
  <si>
    <t>аванс 0%, оплата по факту поставки</t>
  </si>
  <si>
    <t>1429 Т</t>
  </si>
  <si>
    <t>24.44.22.100.002.00.0166.000000000000</t>
  </si>
  <si>
    <t>медный, круглый, тянутый, ГОСТ 1535-2006</t>
  </si>
  <si>
    <t>1430 Т</t>
  </si>
  <si>
    <t>24.33.20.000.001.01.0168.000000000001</t>
  </si>
  <si>
    <t>из нелегированной стали, толщина 2,5-12 мм, с чечевичным рифлением</t>
  </si>
  <si>
    <t>1431 Т</t>
  </si>
  <si>
    <t>27.90.32.000.012.00.0796.000000000000</t>
  </si>
  <si>
    <t>Каретка</t>
  </si>
  <si>
    <t>Механизм перемещения W-track</t>
  </si>
  <si>
    <t xml:space="preserve"> февраль</t>
  </si>
  <si>
    <t>45 дней</t>
  </si>
  <si>
    <t>1432 Т</t>
  </si>
  <si>
    <t>25.73.30.650.009.00.0796.000000000000</t>
  </si>
  <si>
    <t>Машина пневматическая</t>
  </si>
  <si>
    <t>для обработки труб</t>
  </si>
  <si>
    <t>Машина "Мангуст-Миди-Электро"для обработки труб с внутренним диаметром от 14 до 40 мм.и наружным диаметром до 48мм.</t>
  </si>
  <si>
    <t>1433 Т</t>
  </si>
  <si>
    <t>28.21.13.530.000.00.0796.000000000010</t>
  </si>
  <si>
    <t>Печь электрическая индукционная</t>
  </si>
  <si>
    <t>для латунных и бронзовых сплавов, установленная мощность 60-65 кВт, канальная, двухкамерная, плавильно-раздаточная</t>
  </si>
  <si>
    <t>электрическая печь сопротивления камерная 2700*500*1250мм.</t>
  </si>
  <si>
    <t>75-90 дней</t>
  </si>
  <si>
    <t>1434 Т</t>
  </si>
  <si>
    <t>УРАЛ-4320</t>
  </si>
  <si>
    <t>авансовый платеж - 50 %</t>
  </si>
  <si>
    <t>1434-1 Т</t>
  </si>
  <si>
    <t>1435 Т</t>
  </si>
  <si>
    <t>24.20.12.200.000.01.0796.000000000001</t>
  </si>
  <si>
    <t>бурильная, стальная, ведущая, шестигранного сечения</t>
  </si>
  <si>
    <t>Ведущая труба 80х80 длиной 11,3 м</t>
  </si>
  <si>
    <t>поставка в течение 50 дней</t>
  </si>
  <si>
    <t>1436 Т</t>
  </si>
  <si>
    <t>28.92.61.500.107.00.0839.000000000001</t>
  </si>
  <si>
    <t>силовой гидропневматический, для свинчивания и развинчивания бурильных труб, в комплекте гидростанция, притягивающий цилиндр, шестеренчатый мотор, ручной переключательный клапан, челюсти, шланги РВД, комплект сменных челюстей с плашками, ролик-хомут, ручное стопорное устройство, подвесное стопорное устройство</t>
  </si>
  <si>
    <t>Ключ «Гранит-45» с гидравлическим приводом с ЗИП-1</t>
  </si>
  <si>
    <t>1437 Т</t>
  </si>
  <si>
    <t>28.24.12.900.002.00.0796.000000000000</t>
  </si>
  <si>
    <t>Спайдер</t>
  </si>
  <si>
    <t>для захвата насосно-компрессорных, бурильных труб и удержания их на весу в устье скважин</t>
  </si>
  <si>
    <t>Спайдер пневматический СП65-02  с ЗИП-1</t>
  </si>
  <si>
    <t>1438 Т</t>
  </si>
  <si>
    <t>28.99.39.839.000.00.0796.000000000000</t>
  </si>
  <si>
    <t>Вертлюг</t>
  </si>
  <si>
    <t>гидравлический, для гидравлического ключа</t>
  </si>
  <si>
    <t>вертлюг ВБ-80</t>
  </si>
  <si>
    <t>1439 Т</t>
  </si>
  <si>
    <t>20.59.43.900.000.00.0112.000000000000</t>
  </si>
  <si>
    <t>температура начала замерзания не ниже -40°С, на основе силиконового масла</t>
  </si>
  <si>
    <t>антифриз зеленый</t>
  </si>
  <si>
    <t>1440 Т</t>
  </si>
  <si>
    <t>1441 Т</t>
  </si>
  <si>
    <t>1442 Т</t>
  </si>
  <si>
    <t>1443 Т</t>
  </si>
  <si>
    <t>1444 Т</t>
  </si>
  <si>
    <t>100-3514008 КРАН ТОРМОЗНОЙ ДВУХСЕКЦИОННЫЙ  С РЫЧАГОМ</t>
  </si>
  <si>
    <t>1445 Т</t>
  </si>
  <si>
    <t>Шланг HW-1SN/HT-025 с фитингами Lc=350 мм</t>
  </si>
  <si>
    <t>1446 Т</t>
  </si>
  <si>
    <t>28.24.22.000.087.00.0796.000000000000</t>
  </si>
  <si>
    <t>РВД, к приспособлению для захвата насосно-компрессорных или бурильных труб и удержания их на весу в устье скважин, длина 2 метра</t>
  </si>
  <si>
    <t>Рукав РВД-20-220-900-М33х1,5(11)/М33х1,5(11)-У</t>
  </si>
  <si>
    <t>1447 Т</t>
  </si>
  <si>
    <t>Рукав РВД-20-250-2608-М33х1,5(11)/М33х1,5(11)-У</t>
  </si>
  <si>
    <t>1448 Т</t>
  </si>
  <si>
    <t>Рукав РВД-10-270-1580-М22х1,5(11)/М22х1,5(11)-У</t>
  </si>
  <si>
    <t>1449 Т</t>
  </si>
  <si>
    <t>Рукав РВД-10-270-3050-М22х1,5(11)/М22х1,5(11)-У</t>
  </si>
  <si>
    <t>1450 Т</t>
  </si>
  <si>
    <t>Рукав РВД-12-250-835-М22х1,5(11)/М22х1,5(11)-У</t>
  </si>
  <si>
    <t>1451 Т</t>
  </si>
  <si>
    <t>Рукав РВД-25-200-2120-М42х2(11)/М42х2(11)-У</t>
  </si>
  <si>
    <t>1452 Т</t>
  </si>
  <si>
    <t>1453 Т</t>
  </si>
  <si>
    <t>1454 Т</t>
  </si>
  <si>
    <t>1455 Т</t>
  </si>
  <si>
    <t>28.24.11.510.000.00.0796.000000000000</t>
  </si>
  <si>
    <t>Аппарат углошлифовальный</t>
  </si>
  <si>
    <t>ручной</t>
  </si>
  <si>
    <t>УШМ 230</t>
  </si>
  <si>
    <t>1456 Т</t>
  </si>
  <si>
    <t>30.20.40.300.201.00.0796.000000000000</t>
  </si>
  <si>
    <t>Кран двухходовой</t>
  </si>
  <si>
    <t>Кран электромагнитный ГА-142/2</t>
  </si>
  <si>
    <t>1457 Т</t>
  </si>
  <si>
    <t>Кран электромагнитный ГА-164/М2</t>
  </si>
  <si>
    <t>1458 Т</t>
  </si>
  <si>
    <t>26.70.22.790.000.00.0796.000000000002</t>
  </si>
  <si>
    <t>Микроскоп</t>
  </si>
  <si>
    <t>для микрофотографии, микросъемки, микропроекцирования</t>
  </si>
  <si>
    <t>Микроскоп Альтами МЕТ 1С(стандартный цифровой 3Мп)</t>
  </si>
  <si>
    <t>1459 Т</t>
  </si>
  <si>
    <t>25.73.40.190.004.00.0796.000000000000</t>
  </si>
  <si>
    <t>Резак</t>
  </si>
  <si>
    <t>для резки листов из металла, дерева, пластика, электрический</t>
  </si>
  <si>
    <t xml:space="preserve">Резак РЗП ИНКО-200исп. 01 в комплекте
</t>
  </si>
  <si>
    <t>1460 Т</t>
  </si>
  <si>
    <t>25.94.12.500.004.00.0796.000000000001</t>
  </si>
  <si>
    <t>вытяжная, из нержавеющей стали, сердечник из стали, с плоским стандартным буртиком</t>
  </si>
  <si>
    <t>4,0х12 ЗАКЛЕПКА ВЫТЯЖНАЯ</t>
  </si>
  <si>
    <t>1461 Т</t>
  </si>
  <si>
    <t>13.94.11.900.004.00.0796.000000000000</t>
  </si>
  <si>
    <t>стяжной, для крепления и стягивания груза</t>
  </si>
  <si>
    <t xml:space="preserve">поставка в течение 3 дней </t>
  </si>
  <si>
    <t>авансовый платеж - 0%,оплата по факту</t>
  </si>
  <si>
    <t>1462 Т</t>
  </si>
  <si>
    <t>20.13.31.300.000.00.0166.000000000000</t>
  </si>
  <si>
    <t>Хлорид натрия (хлористый натрий)</t>
  </si>
  <si>
    <t>для приготовления растворов точно известной концентрации, стандарт-титр (фиксанал)</t>
  </si>
  <si>
    <t>Натрий хлористый</t>
  </si>
  <si>
    <t>1463 Т</t>
  </si>
  <si>
    <t>Поковка IV гр. КП640 ГОСТ 8479-70, сталь 34ХН1М  чертёж ПАП60.07.02.024 "Ствол"</t>
  </si>
  <si>
    <t>Северо Казахстанская обл., г. Петропавловск  пр. Я.Гашека 1</t>
  </si>
  <si>
    <t>поставка в течение 60 дней</t>
  </si>
  <si>
    <t>1464 Т</t>
  </si>
  <si>
    <t>Поковка V гр. КП490 ГОСТ 8479-70, сталь 40Х чертёж АР-2.18.0.001 "Вилка"</t>
  </si>
  <si>
    <t>1465 Т</t>
  </si>
  <si>
    <t>1466 Т</t>
  </si>
  <si>
    <t>1467 Т</t>
  </si>
  <si>
    <t>1468 Т</t>
  </si>
  <si>
    <t>1469 Т</t>
  </si>
  <si>
    <t>1470 Т</t>
  </si>
  <si>
    <t>26.70.23.900.001.00.0796.000000000006</t>
  </si>
  <si>
    <t>Видеоэндоскоп</t>
  </si>
  <si>
    <t>промышленный, для визуального осмотра и проверки труднодоступных мест, с micro usb выходом, длина зонда 10 м</t>
  </si>
  <si>
    <t>Видеоэндоскоп jProbe MX (зонд диаметром 5,5 мм.,длина 20м)</t>
  </si>
  <si>
    <t xml:space="preserve"> ОИ</t>
  </si>
  <si>
    <t>1471 Т</t>
  </si>
  <si>
    <t>Стекло органическое 5 мм</t>
  </si>
  <si>
    <t>1472 Т</t>
  </si>
  <si>
    <t>Стекло органическое 7 мм</t>
  </si>
  <si>
    <t>1473 Т</t>
  </si>
  <si>
    <t>Гидромотор 310.3.112.00.06 ТУ22-1.020-100-95</t>
  </si>
  <si>
    <t>1474 Т</t>
  </si>
  <si>
    <t>26.20.30.100.030.00.0796.000000000000</t>
  </si>
  <si>
    <t>Преобразователь оптический</t>
  </si>
  <si>
    <t>портативный, диаметр считывающей головки 32 мм</t>
  </si>
  <si>
    <t>Преобразователь П122-5,0 32*6 с кабелем</t>
  </si>
  <si>
    <t>1475 Т</t>
  </si>
  <si>
    <t>26.51.85.100.010.00.0796.000000000000</t>
  </si>
  <si>
    <t>Преобразователь</t>
  </si>
  <si>
    <t>для ультразвукового дефектоскопа, пьезоэлектрический</t>
  </si>
  <si>
    <t>Преобразователь П121-2,5 45 СТА 10</t>
  </si>
  <si>
    <t>1476 Т</t>
  </si>
  <si>
    <t>26.11.11.500.000.00.0796.000000000002</t>
  </si>
  <si>
    <t>электронно-оптический, третье поколение</t>
  </si>
  <si>
    <t>Преобразователь П121-2,5 65 СТ А 10</t>
  </si>
  <si>
    <t>1477 Т</t>
  </si>
  <si>
    <t>26.11.11.500.000.00.0796.000000000003</t>
  </si>
  <si>
    <t>ультразвуковой, узкополосной</t>
  </si>
  <si>
    <t>Преобразователь 121-5-70 МТА6</t>
  </si>
  <si>
    <t>1478 Т</t>
  </si>
  <si>
    <t>28.29.86.000.000.01.0796.000000000000</t>
  </si>
  <si>
    <t>соединительный, для толщиномера</t>
  </si>
  <si>
    <t>Кабель соединительный Lemo-Lemo</t>
  </si>
  <si>
    <t>1479 Т</t>
  </si>
  <si>
    <t>28.92.61.500.092.00.0796.000000000000</t>
  </si>
  <si>
    <t>цилиндра, для специальной и специализированной грузоподъемной техники</t>
  </si>
  <si>
    <t>Манжета штока (125*135*18)/SPJET 61-12513518</t>
  </si>
  <si>
    <t>поставка в течение 5  дней</t>
  </si>
  <si>
    <t>1480 Т</t>
  </si>
  <si>
    <t>Манжета поршня (250*240*18)/SPJET 55-25024018</t>
  </si>
  <si>
    <t>1481 Т</t>
  </si>
  <si>
    <t>22.19.73.900.007.00.0796.000000000000</t>
  </si>
  <si>
    <t>Кольцо</t>
  </si>
  <si>
    <t>резиновое, уплотнительное, ГОСТ 9833-73</t>
  </si>
  <si>
    <t>Кольцо неподвижное (125*119*5,4)/SPJET 9-1251195.4</t>
  </si>
  <si>
    <t>1482 Т</t>
  </si>
  <si>
    <t xml:space="preserve">Кольцо штока (125*135*10,7)/SPJET 75-12513510.7                 </t>
  </si>
  <si>
    <t>1483 Т</t>
  </si>
  <si>
    <t>Кольцо поршня (250*240*16)/SPJET 21-25024016</t>
  </si>
  <si>
    <t>1484 Т</t>
  </si>
  <si>
    <t>Кольцо неподвижное (280*270*10)/SPJET 76-28027010</t>
  </si>
  <si>
    <t>1485 Т</t>
  </si>
  <si>
    <t>Кольцо неподвижное (160*150*7,6)/SPJET 77-1601507.6</t>
  </si>
  <si>
    <t>1486 Т</t>
  </si>
  <si>
    <t>22.19.40.300.000.00.0796.000000000072</t>
  </si>
  <si>
    <t>клиновый, приводный, с сечением В(Б)-1000, ГОСТ 1284.2-89</t>
  </si>
  <si>
    <t>Ремень В(Б)-1000</t>
  </si>
  <si>
    <t>1487 Т</t>
  </si>
  <si>
    <t>28.24.11.900.007.00.0796.000000000003</t>
  </si>
  <si>
    <t>угловая, с резьбовым креплением, мощность 500-800 Вт, частота вращения 2000-11000 об/мин</t>
  </si>
  <si>
    <t>Машина MF3-25 с электромотором в комплекте</t>
  </si>
  <si>
    <t>авансовый платеж - 60%</t>
  </si>
  <si>
    <t>1488 Т</t>
  </si>
  <si>
    <t>29.32.30.300.056.00.0796.000000000010</t>
  </si>
  <si>
    <t>автоматическая, для специального и специализированного автомобиля, комбинированная</t>
  </si>
  <si>
    <t>Коробка передач МП11-1701010-26</t>
  </si>
  <si>
    <t>1489 Т</t>
  </si>
  <si>
    <t>210  ГОСТ8338-75 ПОДШИПНИК</t>
  </si>
  <si>
    <t>1490 Т</t>
  </si>
  <si>
    <t>308  ГОСТ8338-75 ПОДШИПНИК</t>
  </si>
  <si>
    <t>1491 Т</t>
  </si>
  <si>
    <t>212  ГОСТ8338-75 ПОДШИПНИК</t>
  </si>
  <si>
    <t>1492 Т</t>
  </si>
  <si>
    <t>42224  ГОСТ8338-75 ПОДШИПНИК</t>
  </si>
  <si>
    <t>1493 Т</t>
  </si>
  <si>
    <t>60205  ГОСТ7242-81 ПОДШИПНИК</t>
  </si>
  <si>
    <t>1494 Т</t>
  </si>
  <si>
    <t>80201  ГОСТ7242-81 ПОДШИПНИК</t>
  </si>
  <si>
    <t>1495 Т</t>
  </si>
  <si>
    <t>3618  ГОСТ5721-75 ПОДШИПНИК</t>
  </si>
  <si>
    <t>1496 Т</t>
  </si>
  <si>
    <t>7212 ТУ37.006.162-89 ПОДШИПНИК</t>
  </si>
  <si>
    <t>1497 Т</t>
  </si>
  <si>
    <t>7618 ТУ37.006.162-89 ПОДШИПНИК</t>
  </si>
  <si>
    <t>1498 Т</t>
  </si>
  <si>
    <t>213  ГОСТ8338-75 подшипник</t>
  </si>
  <si>
    <t>1499 Т</t>
  </si>
  <si>
    <t>214  ГОСТ8338-75 ПОДШИПНИК</t>
  </si>
  <si>
    <t>1500 Т</t>
  </si>
  <si>
    <t>7311  ТУ37.006.162-89 ПОДШИПНИК</t>
  </si>
  <si>
    <t>1501 Т</t>
  </si>
  <si>
    <t>7313  ТУ37.006.162-89 ПОДШИПНИК</t>
  </si>
  <si>
    <t>1502 Т</t>
  </si>
  <si>
    <t>7215А  ГОСТ27365-87 ПОДШИПНИК</t>
  </si>
  <si>
    <t>1503 Т</t>
  </si>
  <si>
    <t>7311А  ГОСТ27365-87 ПОДШИПНИК</t>
  </si>
  <si>
    <t>1504 Т</t>
  </si>
  <si>
    <t>биметаллическая М42 6940х41х1,3 4/6</t>
  </si>
  <si>
    <t>1505 Т</t>
  </si>
  <si>
    <t>Вал карданный КРАЗ 257-2202010-17  (L=696 мм.)</t>
  </si>
  <si>
    <t>1506 Т</t>
  </si>
  <si>
    <t>17.23.13.500.001.00.0796.000000000003</t>
  </si>
  <si>
    <t>Папка</t>
  </si>
  <si>
    <t>из мелованного картона, формат А4, плотность свыше 300 г/м2</t>
  </si>
  <si>
    <t>1507 Т</t>
  </si>
  <si>
    <t>14.13.21.210.001.00.0796.000000000000</t>
  </si>
  <si>
    <t>Куртка</t>
  </si>
  <si>
    <t>мужская, из хлопчатобумажных тканей, ГОСТ 25295-2003</t>
  </si>
  <si>
    <t>1508 Т</t>
  </si>
  <si>
    <t>в течение 30 дней</t>
  </si>
  <si>
    <t>1509 Т</t>
  </si>
  <si>
    <t>15.12.12.900.016.00.0796.000000000011</t>
  </si>
  <si>
    <t>адресная, из искусственной кожи, формат А4, 10 мм</t>
  </si>
  <si>
    <t>Папка поздравительная</t>
  </si>
  <si>
    <t>1510 Т</t>
  </si>
  <si>
    <t>26.11.30.200.000.00.0796.000000000079</t>
  </si>
  <si>
    <t>Оперативная память</t>
  </si>
  <si>
    <t>техническое исполнение DIMM, вид памяти DDR3, PC12800, емкость 2 Гб</t>
  </si>
  <si>
    <t>Модуль памяти DIMM DDR3 2Gb 1600MHz</t>
  </si>
  <si>
    <t>1511 Т</t>
  </si>
  <si>
    <t>26.20.21.300.002.00.0796.000000000022</t>
  </si>
  <si>
    <t>Диск жесткий</t>
  </si>
  <si>
    <t>размер 2,5'', интерфейс SATA 1,5 ГГц/с, объем буфера 16 Мб, количество оборотов шпинделя 7200 об/м, емкость 1 Тб</t>
  </si>
  <si>
    <t>Жесткий диск 1Tb WD10PUPX</t>
  </si>
  <si>
    <t>1512 Т</t>
  </si>
  <si>
    <t>26.20.40.000.110.00.0796.000000000000</t>
  </si>
  <si>
    <t>Кулер</t>
  </si>
  <si>
    <t>для центрального процессора</t>
  </si>
  <si>
    <t>Кулер для CPU, INTEL original</t>
  </si>
  <si>
    <t>1513 Т</t>
  </si>
  <si>
    <t>26.20.16.930.001.00.0796.000000000002</t>
  </si>
  <si>
    <t>Манипулятор "мышь"</t>
  </si>
  <si>
    <t>оптическая, тип подключения проводной, интерфейс подключения USB</t>
  </si>
  <si>
    <t>Мышь Delux 111</t>
  </si>
  <si>
    <t>1514 Т</t>
  </si>
  <si>
    <t>Мышь Canyon W03N</t>
  </si>
  <si>
    <t>1515 Т</t>
  </si>
  <si>
    <t>26.20.16.500.000.00.0839.000000000000</t>
  </si>
  <si>
    <t>Комплект клавиатура-мышь</t>
  </si>
  <si>
    <t>оптический, инфракрасный, беспроводной</t>
  </si>
  <si>
    <t>Клавиатура, Delux, DLK-6071 OGB+мышь Delux (USB, бес.)</t>
  </si>
  <si>
    <t>1516 Т</t>
  </si>
  <si>
    <t>26.20.40.000.108.00.0796.000000000001</t>
  </si>
  <si>
    <t>Источник бесперебойного питания</t>
  </si>
  <si>
    <t>интерактивный</t>
  </si>
  <si>
    <t>Блок питания, НК (400W)</t>
  </si>
  <si>
    <t>1517 Т</t>
  </si>
  <si>
    <t>26.20.21.300.002.00.0796.000000000007</t>
  </si>
  <si>
    <t>размер 2,5'', интерфейс SATA 1,5 ГГц/с, объем буфера 8 Мб, количество оборотов шпинделя 5400 об/м, емкость 500 Гб</t>
  </si>
  <si>
    <t>Жесткий диск 500Gb WD</t>
  </si>
  <si>
    <t>1518 Т</t>
  </si>
  <si>
    <t>26.12.20.000.000.00.0796.000000000006</t>
  </si>
  <si>
    <t>Видеокарта</t>
  </si>
  <si>
    <t>разрядность шины памяти 64 бит, объем памяти 1024 Мб</t>
  </si>
  <si>
    <t>VGA, Asus, GeForce GT710/2Gb/GDDR3/64bit</t>
  </si>
  <si>
    <t>1519 Т</t>
  </si>
  <si>
    <t>26.11.30.200.000.00.0796.000000000003</t>
  </si>
  <si>
    <t>техническое исполнение DIMM, вид памяти DDR3, PC8500, емкость 4 Гб</t>
  </si>
  <si>
    <t>Модуль памяти DIMM DDR3 4Gb 1600MHz</t>
  </si>
  <si>
    <t>1520 Т</t>
  </si>
  <si>
    <t>26.20.40.000.100.00.0796.000000000006</t>
  </si>
  <si>
    <t>Плата материнская</t>
  </si>
  <si>
    <t>форм-фактор Mini-ATX</t>
  </si>
  <si>
    <t>Системная плата, Asus, H110M-K D3 (BOX)</t>
  </si>
  <si>
    <t>1521 Т</t>
  </si>
  <si>
    <t>27.90.32.000.061.03.0796.000000000000</t>
  </si>
  <si>
    <t>Редуктор</t>
  </si>
  <si>
    <t>пропановый, пропановый, баллонный, пропускная способность 5 м3/ч, ГОСТ 13861-89</t>
  </si>
  <si>
    <t>Редуктор пропан.БПО-5-10 ИНКО исп.01</t>
  </si>
  <si>
    <t>1522 Т</t>
  </si>
  <si>
    <t>22.19.30.500.002.01.0166.000000000000</t>
  </si>
  <si>
    <t>газовый, для сварки и резки металлов класса I предназначен для подачи ацетилена, городского газа, пропана и бутана, I–6.3–0,63, наружный диаметр 13, ГОСТ 9356-75</t>
  </si>
  <si>
    <t>Рукав кислородный ф9</t>
  </si>
  <si>
    <t>1523 Т</t>
  </si>
  <si>
    <t>24.20.40.500.006.00.0796.000000000004</t>
  </si>
  <si>
    <t>стальной, проволочный, диаметр 25-30мм, ГОСТ 28191-89</t>
  </si>
  <si>
    <t>Хомут нерж. 12-20</t>
  </si>
  <si>
    <t>1524 Т</t>
  </si>
  <si>
    <t>1525 Т</t>
  </si>
  <si>
    <t>100-3519010-01 КАМЕРА ТОРМОЗНАЯ</t>
  </si>
  <si>
    <t>1526 Т</t>
  </si>
  <si>
    <t>25.94.13.900.001.00.0704.000000000029</t>
  </si>
  <si>
    <t>Набор инструментов</t>
  </si>
  <si>
    <t>для автомобиля, в наборе 90-105 предметов</t>
  </si>
  <si>
    <t>НАБОР ИНСТРУМЕНТОВ 104 ПРЕДМЕТА</t>
  </si>
  <si>
    <t>1527 Т</t>
  </si>
  <si>
    <t>22.19.73.100.004.00.0166.000000000002</t>
  </si>
  <si>
    <t>пористая, неформовая, ширина 300-1000 мм, толщина до 12мм</t>
  </si>
  <si>
    <t>Техпластина пористая 8 мм</t>
  </si>
  <si>
    <t>1528 Т</t>
  </si>
  <si>
    <t>Техпластина пористая 10 мм</t>
  </si>
  <si>
    <t>1529 Т</t>
  </si>
  <si>
    <t>1530 Т</t>
  </si>
  <si>
    <t>1531 Т</t>
  </si>
  <si>
    <t>1532 Т</t>
  </si>
  <si>
    <t>24.20.13.900.000.02.0168.000000000013</t>
  </si>
  <si>
    <t>горячедеформированная, углеродистая сталь, бесшовная, наружный диаметр 50 мм, толщина стенки 6 мм, ГОСТ 30564-98</t>
  </si>
  <si>
    <t>1533 Т</t>
  </si>
  <si>
    <t>1534 Т</t>
  </si>
  <si>
    <t>24.10.32.000.000.01.0168.000000000003</t>
  </si>
  <si>
    <t>стальной, горячекатанный, толщина 8 мм, размер 2500*6000 мм</t>
  </si>
  <si>
    <t>1535 Т</t>
  </si>
  <si>
    <t>24.10.32.000.000.01.0166.000000000000</t>
  </si>
  <si>
    <t>стальной, горячекатанный, толщина 1,8 мм, размер 1250*2500 мм</t>
  </si>
  <si>
    <t>1536 Т</t>
  </si>
  <si>
    <t>24.10.71.000.001.00.0168.000000000002</t>
  </si>
  <si>
    <t>из стали, горячекатаной, с параллельными гранями полок и с уклоном внутренних граней, номер швеллера 27</t>
  </si>
  <si>
    <t>1537 Т</t>
  </si>
  <si>
    <t>17.23.13.500.001.00.0796.000000000000</t>
  </si>
  <si>
    <t>из мелованного картона, формат А4, плотность до 200 г/м2</t>
  </si>
  <si>
    <t>папка вкладыш А4</t>
  </si>
  <si>
    <t>1538 Т</t>
  </si>
  <si>
    <t>25.99.23.500.001.00.0778.000000000000</t>
  </si>
  <si>
    <t>Скоба</t>
  </si>
  <si>
    <t>для канцелярских целей, проволочная</t>
  </si>
  <si>
    <t>скобы № 10</t>
  </si>
  <si>
    <t>1539 Т</t>
  </si>
  <si>
    <t>17.23.13.500.003.00.0796.000000000001</t>
  </si>
  <si>
    <t>Скоросшиватель</t>
  </si>
  <si>
    <t>картонный, размер 320x230x40 мм, формат А4</t>
  </si>
  <si>
    <t>скоросшиватель белый немелованный 420 гр.</t>
  </si>
  <si>
    <t>1540 Т</t>
  </si>
  <si>
    <t>22.29.25.500.000.00.0796.000000000000</t>
  </si>
  <si>
    <t>Маркер</t>
  </si>
  <si>
    <t>пластиковый, круглый, ширина линии 1,8 мм</t>
  </si>
  <si>
    <t>маркер выделитель желтый</t>
  </si>
  <si>
    <t>1541 Т</t>
  </si>
  <si>
    <t>маркер выделитель зеленый</t>
  </si>
  <si>
    <t>1542 Т</t>
  </si>
  <si>
    <t>25.99.23.500.002.00.0796.000000000001</t>
  </si>
  <si>
    <t>канцелярский, размер 19 мм</t>
  </si>
  <si>
    <t>зажим 19 мм</t>
  </si>
  <si>
    <t>1543 Т</t>
  </si>
  <si>
    <t>25.99.23.500.002.00.0796.000000000002</t>
  </si>
  <si>
    <t>канцелярский, размер 25 мм</t>
  </si>
  <si>
    <t>зажим 25 мм</t>
  </si>
  <si>
    <t>1544 Т</t>
  </si>
  <si>
    <t>32.99.59.900.082.00.0796.000000000000</t>
  </si>
  <si>
    <t>Штрих-корректор</t>
  </si>
  <si>
    <t>с кисточкой</t>
  </si>
  <si>
    <t>штрих</t>
  </si>
  <si>
    <t>1545 Т</t>
  </si>
  <si>
    <t>25.99.23.500.000.01.0778.000000000003</t>
  </si>
  <si>
    <t>Скрепка</t>
  </si>
  <si>
    <t>металлическая, размер 28 мм</t>
  </si>
  <si>
    <t>скрепки 28 мм</t>
  </si>
  <si>
    <t>1546 Т</t>
  </si>
  <si>
    <t>17.23.12.700.013.00.0796.000000000000</t>
  </si>
  <si>
    <t>Стикер</t>
  </si>
  <si>
    <t>для заметок, бумажный, самоклеющийся</t>
  </si>
  <si>
    <t>закладка самоклеющиеся 5 цв.</t>
  </si>
  <si>
    <t>1547 Т</t>
  </si>
  <si>
    <t>28.23.23.900.005.00.0796.000000000000</t>
  </si>
  <si>
    <t>Степлер</t>
  </si>
  <si>
    <t>канцелярский, механический</t>
  </si>
  <si>
    <t xml:space="preserve">степлер № 10 </t>
  </si>
  <si>
    <t>1548 Т</t>
  </si>
  <si>
    <t>22.29.25.500.005.00.0796.000000000016</t>
  </si>
  <si>
    <t>пластмассовая, непрозрачная, цветная с пазом и фасками, 30 см</t>
  </si>
  <si>
    <t>линейка 30 см.пл.</t>
  </si>
  <si>
    <t>1549 Т</t>
  </si>
  <si>
    <t>17.23.13.500.001.00.0796.000000000027</t>
  </si>
  <si>
    <t>портфель, из мелованного картона, формат А4, плотность свыше 300 г/м2</t>
  </si>
  <si>
    <t>папка-регистратор 8 см.</t>
  </si>
  <si>
    <t>1550 Т</t>
  </si>
  <si>
    <t>25.71.11.910.000.00.0796.000000000001</t>
  </si>
  <si>
    <t>Ножницы</t>
  </si>
  <si>
    <t>канцелярские</t>
  </si>
  <si>
    <t>ножницы 160 мм</t>
  </si>
  <si>
    <t>1551 Т</t>
  </si>
  <si>
    <t>32.99.12.130.000.01.0796.000000000000</t>
  </si>
  <si>
    <t>Ручка</t>
  </si>
  <si>
    <t>шариковая, с жидкими чернилами</t>
  </si>
  <si>
    <t>ручка синяя</t>
  </si>
  <si>
    <t>1552 Т</t>
  </si>
  <si>
    <t>29.32.30.990.020.01.0796.000000000002</t>
  </si>
  <si>
    <t>для легкового автомобиля, привода газораспределительного механизма</t>
  </si>
  <si>
    <t>автомобиль  Тойота Ленд Крузер</t>
  </si>
  <si>
    <t>1553 Т</t>
  </si>
  <si>
    <t>29.32.30.990.032.01.0796.000000000001</t>
  </si>
  <si>
    <t>для легкового автомобиля, ремня газораспределительного механизма</t>
  </si>
  <si>
    <t>1554 Т</t>
  </si>
  <si>
    <t>28.11.41.700.029.00.0796.000000000001</t>
  </si>
  <si>
    <t>Натяжитель</t>
  </si>
  <si>
    <t>для инжекторного двигателя, для легкового автомобиля</t>
  </si>
  <si>
    <t>1555 Т</t>
  </si>
  <si>
    <t>29.32.30.990.032.01.0796.000000000000</t>
  </si>
  <si>
    <t>для легкового автомобиля, натяжной</t>
  </si>
  <si>
    <t>1556 Т</t>
  </si>
  <si>
    <t>28.13.11.700.002.00.0796.000000000001</t>
  </si>
  <si>
    <t>Насос водяной</t>
  </si>
  <si>
    <t>для легкового автомобиля</t>
  </si>
  <si>
    <t>1557 Т</t>
  </si>
  <si>
    <t>29.32.30.950.026.00.0796.000000000000</t>
  </si>
  <si>
    <t>Кронштейн</t>
  </si>
  <si>
    <t>крепления гидромуфты привода вентилятора, автомобиль  Тойота Ленд Крузер</t>
  </si>
  <si>
    <t>1558 Т</t>
  </si>
  <si>
    <t>29.31.30.300.007.01.0796.000000000000</t>
  </si>
  <si>
    <t>для легкового автомобиля, привода генератора и водяного насоса</t>
  </si>
  <si>
    <t>1559 Т</t>
  </si>
  <si>
    <t>Toyota Super Long LifeCoolant Pre-Mixed Pink</t>
  </si>
  <si>
    <t>1560 Т</t>
  </si>
  <si>
    <t>22.19.73.230.002.00.0736.000000000000</t>
  </si>
  <si>
    <t>Материал</t>
  </si>
  <si>
    <t>изоляционный, рулонный</t>
  </si>
  <si>
    <t>Материал иглопробивной кремнеземный Supersilika S-20</t>
  </si>
  <si>
    <t>1561 Т</t>
  </si>
  <si>
    <t>Проволока диам. 1,2 мм СВ-08ХГСМФА ГОСТ2246-80</t>
  </si>
  <si>
    <t>1562 Т</t>
  </si>
  <si>
    <t>29.32.30.990.040.05.0796.000000000001</t>
  </si>
  <si>
    <t>ускорительный, для грузового автомобиля</t>
  </si>
  <si>
    <t xml:space="preserve">автомобиль МАЗ 5440А5 </t>
  </si>
  <si>
    <t>1563 Т</t>
  </si>
  <si>
    <t>29.32.30.990.059.00.0796.000000000000</t>
  </si>
  <si>
    <t>Радиатор</t>
  </si>
  <si>
    <t>отопителя, для грузового автомобиля</t>
  </si>
  <si>
    <t>1564 Т</t>
  </si>
  <si>
    <t>29.32.30.500.002.00.0796.000000000004</t>
  </si>
  <si>
    <t>Амортизатор</t>
  </si>
  <si>
    <t>для грузового автомобиля, передней подвески, жидкостный (гидравлический)</t>
  </si>
  <si>
    <t>автомобиль КАМАЗ 65117</t>
  </si>
  <si>
    <t>1565 Т</t>
  </si>
  <si>
    <t>22.11.13.500.000.01.0796.000000000059</t>
  </si>
  <si>
    <t>для автобусов или автомобилей грузовых, пневматическая, радиальная, размер 315*80R22,5, бескамерная, ГОСТ 5513-97</t>
  </si>
  <si>
    <t xml:space="preserve">«FR-1 Cordiant Professional»на автомобиль МАЗ 5440А5 </t>
  </si>
  <si>
    <t>1566 Т</t>
  </si>
  <si>
    <t xml:space="preserve">230х1,6х22 </t>
  </si>
  <si>
    <t>1567 Т</t>
  </si>
  <si>
    <t>20.41.31.900.000.00.0796.000000000000</t>
  </si>
  <si>
    <t>Мыло</t>
  </si>
  <si>
    <t>туалетное, твердое, ГОСТ 28546-2002</t>
  </si>
  <si>
    <t>мыло туалетное «Весна» 90 гр.</t>
  </si>
  <si>
    <t>1568 Т</t>
  </si>
  <si>
    <t>20.41.31.950.000.00.0796.000000000000</t>
  </si>
  <si>
    <t>хозяйственное, твердое, 1 группа 72%, ГОСТ 30266-95</t>
  </si>
  <si>
    <t>мыло хоз-ое»Волна» 72 % 200 гр.</t>
  </si>
  <si>
    <t>1569 Т</t>
  </si>
  <si>
    <t>20.41.31.530.000.01.5111.000000000000</t>
  </si>
  <si>
    <t>Порошок</t>
  </si>
  <si>
    <t>стиральный, для изделий из различных тканей, ГОСТ 25644-96</t>
  </si>
  <si>
    <t>порошок стиральный «Био-2» (400 гр)</t>
  </si>
  <si>
    <t>1570 Т</t>
  </si>
  <si>
    <t>20.41.32.590.000.02.0868.000000000000</t>
  </si>
  <si>
    <t>Средство моющее</t>
  </si>
  <si>
    <t>для мытья полов, жидкость, СТ РК ГОСТ Р 51696-2003</t>
  </si>
  <si>
    <t>чистящее ср-во  для пола «Aron» Цитрус (750 гр.)</t>
  </si>
  <si>
    <t>1571 Т</t>
  </si>
  <si>
    <t>20.41.32.770.000.01.0868.000000000000</t>
  </si>
  <si>
    <t>для туалетов, гель, СТ РК ГОСТ Р 51696-2003</t>
  </si>
  <si>
    <t>моющее ср-во  для туалета «Бархат-Санфас-Ультра» Гель «Яблоко» 0,5л</t>
  </si>
  <si>
    <t>1572 Т</t>
  </si>
  <si>
    <t>20.41.32.790.000.00.0796.000000000003</t>
  </si>
  <si>
    <t>Средство чистящее</t>
  </si>
  <si>
    <t>для чистки ванн и раковин, порошкообразное, абразивное</t>
  </si>
  <si>
    <t>чистящее ср-во д/посуды «XELP» Сода-Эффект Лимон (400 гр.)</t>
  </si>
  <si>
    <t>1573 Т</t>
  </si>
  <si>
    <t>20.41.41.000.002.00.0796.000000000000</t>
  </si>
  <si>
    <t>Освежитель воздуха</t>
  </si>
  <si>
    <t>аэрозоль</t>
  </si>
  <si>
    <t>освежитель воздуха  «GRENDY GOLD» Весенний ландыш 300 мл</t>
  </si>
  <si>
    <t>1574 Т</t>
  </si>
  <si>
    <t>20.41.32.570.000.01.0796.000000000000</t>
  </si>
  <si>
    <t>для мытья посуды, гель, СТ РК ГОСТ Р 51696-2003</t>
  </si>
  <si>
    <t>моющее средство д/посуды «Капля-VOX»Хлопок и ромашка (гель 0,5 л)</t>
  </si>
  <si>
    <t>1575 Т</t>
  </si>
  <si>
    <t>20.41.41.000.000.00.0868.000000000000</t>
  </si>
  <si>
    <t>Средство для дезинфекции дезодорации и санации</t>
  </si>
  <si>
    <t>для помещений, жидкость</t>
  </si>
  <si>
    <t>белизна (1 л)</t>
  </si>
  <si>
    <t>1576 Т</t>
  </si>
  <si>
    <t>17.22.11.200.000.00.0778.000000000001</t>
  </si>
  <si>
    <t>туалетная, двухслойная</t>
  </si>
  <si>
    <t>бумага туалетная «Перышко» 2-х слойная ,4 шт Радуга (желт.,розов.)</t>
  </si>
  <si>
    <t>1577 Т</t>
  </si>
  <si>
    <t>17.22.11.350.000.00.0778.000000000000</t>
  </si>
  <si>
    <t>Полотенце</t>
  </si>
  <si>
    <t>общего назначения, бумажное</t>
  </si>
  <si>
    <t xml:space="preserve">полотенце бумажное «Перышко» 2 сл. (белые) 2шт </t>
  </si>
  <si>
    <t>1578 Т</t>
  </si>
  <si>
    <t>20.41.32.750.000.01.0868.000000000000</t>
  </si>
  <si>
    <t>для мытья стекол и зеркальных поверхностей, жидкость, СТ РК ГОСТ Р 51696-2003</t>
  </si>
  <si>
    <t>чист.ср-во для стекол «XELP» тригер (0,5л)</t>
  </si>
  <si>
    <t>1579 Т</t>
  </si>
  <si>
    <t>20.41.31.500.000.00.0868.000000000000</t>
  </si>
  <si>
    <t>туалетное, жидкое, гелеобразное, ГОСТ 23361-78</t>
  </si>
  <si>
    <t>жидкое мыло «XELP» Болгарская роза  с дозатором (0,5л)</t>
  </si>
  <si>
    <t>1580 Т</t>
  </si>
  <si>
    <t>17.23.14.500.000.00.5111.000000000066</t>
  </si>
  <si>
    <t>для офисного оборудования, формат А4, плотность 80 г/м2, ГОСТ 6656-76</t>
  </si>
  <si>
    <t>бумага офисная формат А4, плотность 80г/м2 класс "А"</t>
  </si>
  <si>
    <t xml:space="preserve"> поставка в течение 5 дней</t>
  </si>
  <si>
    <t>1581 Т</t>
  </si>
  <si>
    <t>1582 Т</t>
  </si>
  <si>
    <t>1583 Т</t>
  </si>
  <si>
    <t>1584 Т</t>
  </si>
  <si>
    <t>1585 Т</t>
  </si>
  <si>
    <t>22.19.30.300.001.00.0796.000000000016</t>
  </si>
  <si>
    <t>Рукав</t>
  </si>
  <si>
    <t>резиновый, высокого давления, с металлической оплеткой, наружный диаметр 50 мм</t>
  </si>
  <si>
    <t>Рукав буровой металлонавивочный для нефтяной промышленности</t>
  </si>
  <si>
    <t>1586 Т</t>
  </si>
  <si>
    <t>27.51.26.900.001.00.0796.000000000002</t>
  </si>
  <si>
    <t>Обогреватель</t>
  </si>
  <si>
    <t>электрический, мощность 2,0 кВт</t>
  </si>
  <si>
    <t>Обогреватель электрический взрывозащищенный ОВЭ-4-1,8</t>
  </si>
  <si>
    <t>1587 Т</t>
  </si>
  <si>
    <t>26.51.85.300.000.00.0796.000000000000</t>
  </si>
  <si>
    <t>Индикатор</t>
  </si>
  <si>
    <t>для датчика крутящего момента</t>
  </si>
  <si>
    <t>Комплекс измерительный</t>
  </si>
  <si>
    <t>поставка в течение 25 дней</t>
  </si>
  <si>
    <t>1588 Т</t>
  </si>
  <si>
    <t>ГИДРОРАСПРЕДЕЛИТЕЛЬ 1Рн203-ФВ64 ХЛ1</t>
  </si>
  <si>
    <t>1589 Т</t>
  </si>
  <si>
    <t>25.94.11.250.000.01.0796.000000000027</t>
  </si>
  <si>
    <t>Винт</t>
  </si>
  <si>
    <t>с полукруглой головкой, оцинкованный, диаметр резьбы 6 мм, длина резьбы 16 мм, ГОСТ 17473-80</t>
  </si>
  <si>
    <t>Винт 6х12 с полукруглой головкой, оцинк. Кл. пр. 4,8 DIN7985</t>
  </si>
  <si>
    <t>1590 Т</t>
  </si>
  <si>
    <t>25.94.13.900.007.00.0166.000000000017</t>
  </si>
  <si>
    <t>Шуруп</t>
  </si>
  <si>
    <t>с крестовым шлицем, стальной, размер 4*25 мм</t>
  </si>
  <si>
    <t>1591 Т</t>
  </si>
  <si>
    <t>24.44.23.200.000.01.0166.000000000000</t>
  </si>
  <si>
    <t>латунная, диаметр 0,25 мм, марка Л63, ГОСТ 1066-90</t>
  </si>
  <si>
    <t>Проволока латунная HQ EDM Wire, Ø0,25 mm, P5 (катушки по 5 кг.)</t>
  </si>
  <si>
    <t>1592 Т</t>
  </si>
  <si>
    <t>1593 Т</t>
  </si>
  <si>
    <t>С314 24В Сигнал звуковой безрупорный (высокий тон)                           УРАЛ,  КАМАЗ, ГАЗ, тракторы (Искрайт)</t>
  </si>
  <si>
    <t>1594 Т</t>
  </si>
  <si>
    <t>26.51.45.500.002.00.0796.000000000004</t>
  </si>
  <si>
    <t>напряжения, бесконтактный</t>
  </si>
  <si>
    <t>11.3812 Указатель напряжения (16-32)                                                                 МАЗ, БеЛАЗ, ЗИЛ, Т-330,-400, -500 (АП)</t>
  </si>
  <si>
    <t>1595 Т</t>
  </si>
  <si>
    <t>28.13.31.000.080.00.0796.000000000002</t>
  </si>
  <si>
    <t>Гидроклапан обратный</t>
  </si>
  <si>
    <t>условный проход 32 мм, встраиваемый</t>
  </si>
  <si>
    <t>Гидроклапан Г51-34</t>
  </si>
  <si>
    <t>1596 Т</t>
  </si>
  <si>
    <t>29.32.30.990.051.00.0796.000000000000</t>
  </si>
  <si>
    <t>Воздухоочиститель</t>
  </si>
  <si>
    <t>Очиститель сжатого воздуха ВЦ-10БН24</t>
  </si>
  <si>
    <t>1597 Т</t>
  </si>
  <si>
    <t>13.92.21.700.001.00.0796.000000000008</t>
  </si>
  <si>
    <t>Пакет</t>
  </si>
  <si>
    <t>упаковочный, из полиэтилена низкого давления (ПНД), без ручек</t>
  </si>
  <si>
    <t>Пакет полиэтиленовый</t>
  </si>
  <si>
    <t xml:space="preserve"> 1 день</t>
  </si>
  <si>
    <t>1598 Т</t>
  </si>
  <si>
    <t xml:space="preserve">авансовый платеж 30% </t>
  </si>
  <si>
    <t>1599 Т</t>
  </si>
  <si>
    <t>25.73.40.390.000.01.0796.000000000066</t>
  </si>
  <si>
    <t>спиральное, с цилиндрическим хвостовиком, диаметр 5,8 мм</t>
  </si>
  <si>
    <t>1600 Т</t>
  </si>
  <si>
    <t>25.73.40.390.000.01.0796.000000000067</t>
  </si>
  <si>
    <t>спиральное, с цилиндрическим хвостовиком, диаметр 5,9 мм</t>
  </si>
  <si>
    <t>Северо-Казахстанская область, г.Петропавловск пр.Я.Гашека, 1</t>
  </si>
  <si>
    <t>1601 Т</t>
  </si>
  <si>
    <t>25.73.40.390.000.01.0796.000000000071</t>
  </si>
  <si>
    <t>спиральное, с цилиндрическим хвостовиком, диаметр 6,3 мм</t>
  </si>
  <si>
    <t>1602 Т</t>
  </si>
  <si>
    <t>25.73.40.390.000.01.0796.000000000072</t>
  </si>
  <si>
    <t>спиральное, с цилиндрическим хвостовиком, диаметр 6,4 мм</t>
  </si>
  <si>
    <t>1603 Т</t>
  </si>
  <si>
    <t>25.73.40.390.000.01.0796.000000000118</t>
  </si>
  <si>
    <t>спиральное, с цилиндрическим хвостовиком, диаметр 11,0 мм</t>
  </si>
  <si>
    <t>1604 Т</t>
  </si>
  <si>
    <t>ГОСТ 12122-77</t>
  </si>
  <si>
    <t>1605 Т</t>
  </si>
  <si>
    <t>1606 Т</t>
  </si>
  <si>
    <t>1607 Т</t>
  </si>
  <si>
    <t>26.20.13.000.013.00.0839.000000000000</t>
  </si>
  <si>
    <t>Система сбора данных</t>
  </si>
  <si>
    <t>для промышленных объектов, в комплекте видеокамеры, кабельная проводка, компьютер, программное обеспечение</t>
  </si>
  <si>
    <t>система видеонаблюдения</t>
  </si>
  <si>
    <t>1608 Т</t>
  </si>
  <si>
    <t>Щетка СТ 13287</t>
  </si>
  <si>
    <t>1609 Т</t>
  </si>
  <si>
    <t>24.10.23.100.001.00.0796.000000000001</t>
  </si>
  <si>
    <t>из инструментальной легированной стали</t>
  </si>
  <si>
    <t xml:space="preserve">Поковки ГОСТ 6533-78 сталь 09Г2С, 12Х18Н10Т-М2б.
</t>
  </si>
  <si>
    <t>1610 Т</t>
  </si>
  <si>
    <t xml:space="preserve">ВП40-4В1К </t>
  </si>
  <si>
    <t>1611 Т</t>
  </si>
  <si>
    <t xml:space="preserve">ВПВ-1А-11 </t>
  </si>
  <si>
    <t>1612 Т</t>
  </si>
  <si>
    <t>27.33.13.900.003.00.0796.000000000012</t>
  </si>
  <si>
    <t>взрывозащищенная, КПА-25 - проходная, алюминиевая</t>
  </si>
  <si>
    <t>Коробка взрывозащищенная КП6-12 ХЛ1</t>
  </si>
  <si>
    <t>1613 Т</t>
  </si>
  <si>
    <t>Коробка взрывозащищенная КП6-13 ХЛ1</t>
  </si>
  <si>
    <t>1614 Т</t>
  </si>
  <si>
    <t xml:space="preserve">ПВК-13 </t>
  </si>
  <si>
    <t>1615 Т</t>
  </si>
  <si>
    <t>РК-40-4 В1К</t>
  </si>
  <si>
    <t>1616 Т</t>
  </si>
  <si>
    <t>24.20.13.900.000.01.0168.000000000044</t>
  </si>
  <si>
    <t>электросварная, стальная, прямошовная, наружный диаметр 530 мм, группа А</t>
  </si>
  <si>
    <t>1617 Т</t>
  </si>
  <si>
    <t>24.20.13.100.001.00.0168.000000000000</t>
  </si>
  <si>
    <t>горячедеформированная, стальная, бесшовная, наружный диаметр 108 мм, толщина стенки 6 мм, ГОСТ 8732-78</t>
  </si>
  <si>
    <t>1618 Т</t>
  </si>
  <si>
    <t>24.10.31.900.000.01.0168.000000000253</t>
  </si>
  <si>
    <t>стальной, толщина 30 мм, горячекатаный, конструкционный, нелегированный, для сборки подвижного состава</t>
  </si>
  <si>
    <t>1619 Т</t>
  </si>
  <si>
    <t>27.12.40.900.003.00.0796.000000000000</t>
  </si>
  <si>
    <t>Корпус</t>
  </si>
  <si>
    <t>для автомата защиты электросети</t>
  </si>
  <si>
    <t>Антивандальный корпус G214C, 171х121х55 мм, пластик</t>
  </si>
  <si>
    <t xml:space="preserve">авансовый платеж-0%, оплата по факту     </t>
  </si>
  <si>
    <t>1620 Т</t>
  </si>
  <si>
    <t>28.92.61.500.087.00.0796.000000000000</t>
  </si>
  <si>
    <t>Датчик уровня топлива</t>
  </si>
  <si>
    <t>для специальной и специализированной грузоподъемной техники</t>
  </si>
  <si>
    <t>Емкостный измеритель уровня ЭСКОРТ ТД-500 (ДУТ)</t>
  </si>
  <si>
    <t>1621 Т</t>
  </si>
  <si>
    <t>22.19.20.700.010.00.0166.000000000033</t>
  </si>
  <si>
    <t>тип ТМКЩ, размер 8*1000*1000 мм, ГОСТ 7338-90</t>
  </si>
  <si>
    <t>Техпластина ТКМЩ-С 8 мм</t>
  </si>
  <si>
    <t>1622 Т</t>
  </si>
  <si>
    <t>Техпластина ТКМЩ-С 20 мм</t>
  </si>
  <si>
    <t>1623 Т</t>
  </si>
  <si>
    <t>1624 Т</t>
  </si>
  <si>
    <t>Вентиль ДУ15, Ру 16</t>
  </si>
  <si>
    <t>1625 Т</t>
  </si>
  <si>
    <t>1626 Т</t>
  </si>
  <si>
    <t>СВН-2-02 ТУ25-1865.081-87 СЧЕТЧИК ВРЕМЕНИ НАРАБОТКИ</t>
  </si>
  <si>
    <t>1627 Т</t>
  </si>
  <si>
    <t>1628 Т</t>
  </si>
  <si>
    <t>25.73.60.900.000.00.0778.000000000000</t>
  </si>
  <si>
    <t>вилочный, изолированный</t>
  </si>
  <si>
    <t>Наконечник НК0,5-0,8 кольцо 6,1</t>
  </si>
  <si>
    <t>1629 Т</t>
  </si>
  <si>
    <t>29.20.30.900.007.00.0796.000000000000</t>
  </si>
  <si>
    <t>Пневмобаллон</t>
  </si>
  <si>
    <t>для прицепа</t>
  </si>
  <si>
    <t>4066.40.026 МП300х100 Баллон шинно-пневматический съемный</t>
  </si>
  <si>
    <t>1630 Т</t>
  </si>
  <si>
    <t>1631 Т</t>
  </si>
  <si>
    <t>1632 Т</t>
  </si>
  <si>
    <t>26.51.52.700.002.00.0796.000000000219</t>
  </si>
  <si>
    <t>виброустойчивый, диаметр  корпуса не более 150 мм, класс точности 2,5, диапазон показаний -1-3</t>
  </si>
  <si>
    <t>МАНОМЕТР МП2-УУ2-1.6МРа</t>
  </si>
  <si>
    <t>1633 Т</t>
  </si>
  <si>
    <t>МАНОМЕТР МП3-УУ2-40.0МРа</t>
  </si>
  <si>
    <t>1634 Т</t>
  </si>
  <si>
    <t>авансовый платеж - 100 %</t>
  </si>
  <si>
    <t>1635 Т</t>
  </si>
  <si>
    <t>24.10.31.900.000.01.0168.000000000162</t>
  </si>
  <si>
    <t>стальной, марка ст 3-5пс, толщина 3 мм, горячекатанный, ширина 1250 мм, ГОСТ 19903-74</t>
  </si>
  <si>
    <t>1636 Т</t>
  </si>
  <si>
    <t>1637 Т</t>
  </si>
  <si>
    <t>24.10.31.900.000.01.0168.000000000272</t>
  </si>
  <si>
    <t>стальной, марка Ст. 09Г2С, толщина 5 мм, ГОСТ 19903-74</t>
  </si>
  <si>
    <t>1638 Т</t>
  </si>
  <si>
    <t>24.10.31.900.000.01.0168.000000000268</t>
  </si>
  <si>
    <t>стальной, марка Ст. 09Г2С, толщина 6 мм, ГОСТ 19903-74</t>
  </si>
  <si>
    <t>1639 Т</t>
  </si>
  <si>
    <t>24.10.31.900.000.01.0168.000000000186</t>
  </si>
  <si>
    <t>стальной, марка Ст. 09Г2С, толщина 8 мм, ГОСТ 19903-74</t>
  </si>
  <si>
    <t>1640 Т</t>
  </si>
  <si>
    <t>20.20.14.500.000.00.0796.000000000000</t>
  </si>
  <si>
    <t>Средство дезинфицирующее</t>
  </si>
  <si>
    <t>на основе соединений галогенов</t>
  </si>
  <si>
    <t>Экохлор 3,4 гр № 300</t>
  </si>
  <si>
    <t>1641 Т</t>
  </si>
  <si>
    <t>1642 Т</t>
  </si>
  <si>
    <t>1643 Т</t>
  </si>
  <si>
    <t>1644 Т</t>
  </si>
  <si>
    <t>1645 Т</t>
  </si>
  <si>
    <t>1646 Т</t>
  </si>
  <si>
    <t>22.29.25.700.006.00.0796.000000000012</t>
  </si>
  <si>
    <t>Лоток</t>
  </si>
  <si>
    <t>для бумаг, вертикальный, сборный</t>
  </si>
  <si>
    <t>лоток вертикальный</t>
  </si>
  <si>
    <t>1647 Т</t>
  </si>
  <si>
    <t>1648 Т</t>
  </si>
  <si>
    <t>1649 Т</t>
  </si>
  <si>
    <t>1650 Т</t>
  </si>
  <si>
    <t>Помпа PUMP-MOTOR KP-10 KEMPPI</t>
  </si>
  <si>
    <t>1651 Т</t>
  </si>
  <si>
    <t>Коробка взрывозащищенная КР-В-100d колодка  WAGO 5*4, с 4-мя кабельными вводами (Ех d3/4"), без пробок</t>
  </si>
  <si>
    <t>1652 Т</t>
  </si>
  <si>
    <t>Коробка взрывозащищенная КР-В-100d колодка  винтовая, с 4-мя кабельными вводами (Ех d3/4"), без пробок</t>
  </si>
  <si>
    <t>1653 Т</t>
  </si>
  <si>
    <t>Бланк-наряд-допуск (формат А3)</t>
  </si>
  <si>
    <t>1654 Т</t>
  </si>
  <si>
    <t>1655 Т</t>
  </si>
  <si>
    <t>1656 Т</t>
  </si>
  <si>
    <t>27.90.32.000.063.00.0796.000000000000</t>
  </si>
  <si>
    <t>Комплект ЗИП</t>
  </si>
  <si>
    <t>для сварочных аппаратов</t>
  </si>
  <si>
    <t>Комплект запасных частей Spare part kit Z001+G003 KM</t>
  </si>
  <si>
    <t>1657 Т</t>
  </si>
  <si>
    <t>27.90.32.000.040.00.0796.000000000000</t>
  </si>
  <si>
    <t>Контрольная плата Control Card A001 KM</t>
  </si>
  <si>
    <t>1658 Т</t>
  </si>
  <si>
    <t>28.29.86.000.008.00.0796.000000000000</t>
  </si>
  <si>
    <t>1659 Т</t>
  </si>
  <si>
    <t>1660 Т</t>
  </si>
  <si>
    <t>шестерня ведущая GEAR WHEEL D28_KEMPPI 4265240</t>
  </si>
  <si>
    <t>1661 Т</t>
  </si>
  <si>
    <t>Наконечник контактный Contact Tip 1,2 M8_KEMPPI 9580124</t>
  </si>
  <si>
    <t>1662 Т</t>
  </si>
  <si>
    <t>28.29.86.000.014.00.0796.000000000000</t>
  </si>
  <si>
    <t>для оборудования газовой резки</t>
  </si>
  <si>
    <t>Сопло газовое GAS NOZZLEPMT 42/MMT42_KEMPPI 4307070</t>
  </si>
  <si>
    <t>1663 Т</t>
  </si>
  <si>
    <t>28.13.32.000.119.00.0796.000000000002</t>
  </si>
  <si>
    <t>Втулка</t>
  </si>
  <si>
    <t>для детандера</t>
  </si>
  <si>
    <t>Втулка изолирующая INSULATING BUSH PMT 42_KEMPPI 4307030</t>
  </si>
  <si>
    <t>1664 Т</t>
  </si>
  <si>
    <t>25.73.40.900.039.00.0796.000000000003</t>
  </si>
  <si>
    <t>Адаптер</t>
  </si>
  <si>
    <t>для коронки, диаметр хвостовика 10 мм</t>
  </si>
  <si>
    <t>Адаптер наконечника Contact Tip Adapter M8 PMT/MMT42_KEMPPI 4304600</t>
  </si>
  <si>
    <t>1665 Т</t>
  </si>
  <si>
    <t>27.90.32.000.015.00.0796.000000000000</t>
  </si>
  <si>
    <t>Распылитель</t>
  </si>
  <si>
    <t>для сварочного оборудования, газовый</t>
  </si>
  <si>
    <t>Распылитель газовый GAS DIFFUSER MMT35_KEMPPI W00004390</t>
  </si>
  <si>
    <t>1666 Т</t>
  </si>
  <si>
    <t>1667 Т</t>
  </si>
  <si>
    <t>27.90.32.000.059.00.0796.000000000001</t>
  </si>
  <si>
    <t>Регулятор расхода газа</t>
  </si>
  <si>
    <t>универсальный</t>
  </si>
  <si>
    <t>регулятор расхода газа аргоново-углекислотный У-30/АР 40 КР КРАСС 2133518</t>
  </si>
  <si>
    <t>1668 Т</t>
  </si>
  <si>
    <t>Резак удлиненный</t>
  </si>
  <si>
    <t>1669 Т</t>
  </si>
  <si>
    <t>1670 Т</t>
  </si>
  <si>
    <t>27.90.31.500.005.00.0796.000000000000</t>
  </si>
  <si>
    <t>Кольцо сопла</t>
  </si>
  <si>
    <t>изолирующее кольцо</t>
  </si>
  <si>
    <t>1671 Т</t>
  </si>
  <si>
    <t xml:space="preserve">Цангадержатель для вольфрамого электрода ф3,2мм </t>
  </si>
  <si>
    <t>1672 Т</t>
  </si>
  <si>
    <t>1673 Т</t>
  </si>
  <si>
    <t>24.20.40.750.002.00.0796.000000000000</t>
  </si>
  <si>
    <t>Заглушка</t>
  </si>
  <si>
    <t>резьбовая, стальная, диаметр 20 мм</t>
  </si>
  <si>
    <t>Заглушка короткая</t>
  </si>
  <si>
    <t>1674 Т</t>
  </si>
  <si>
    <t>Заглушка длинная</t>
  </si>
  <si>
    <t>1675 Т</t>
  </si>
  <si>
    <t>1676 Т</t>
  </si>
  <si>
    <t>27.12.40.900.049.00.0796.000000000000</t>
  </si>
  <si>
    <t>Водонагреватель</t>
  </si>
  <si>
    <t>вертикальной установки, объем 100 л</t>
  </si>
  <si>
    <t>Водонагреватель 100 л</t>
  </si>
  <si>
    <t>в течение 3 дней</t>
  </si>
  <si>
    <t>1677 Т</t>
  </si>
  <si>
    <t>27.12.40.900.049.00.0796.000000000007</t>
  </si>
  <si>
    <t>вертикальной установки, объем 30 л</t>
  </si>
  <si>
    <t>Водонагреватель 30 л</t>
  </si>
  <si>
    <t>1678 Т</t>
  </si>
  <si>
    <t>25.73.30.300.000.02.0796.000000000003</t>
  </si>
  <si>
    <t>газовый, №3</t>
  </si>
  <si>
    <t>Ключ трубный рычажный, №3, 2", цельнокованый, CrV,           тип-"L"//GROSS (Арт.15605)</t>
  </si>
  <si>
    <t>1679 Т</t>
  </si>
  <si>
    <t>25.73.30.300.002.00.0704.000000000027</t>
  </si>
  <si>
    <t>звездообразные, в наборе до 30 предметов, 1-11 мм</t>
  </si>
  <si>
    <t xml:space="preserve">Ключи звездочки 9шт.Т10-Т50 CrV                      (в коробочке) Профи (Арт.64022) </t>
  </si>
  <si>
    <t>1680 Т</t>
  </si>
  <si>
    <t>25.73.30.300.002.01.0704.000000000000</t>
  </si>
  <si>
    <t>гаечные, комбинированные, в наборе 11-20 предметов, 6-24 мм</t>
  </si>
  <si>
    <t>Набор ключей рожковых TOTAL TOOLS 8 предм. 5106-08 (38)</t>
  </si>
  <si>
    <t>1681 Т</t>
  </si>
  <si>
    <t>25.73.30.300.000.02.0796.000000000000</t>
  </si>
  <si>
    <t>газовый, №1</t>
  </si>
  <si>
    <t>Ключ трубный рычажный КТР-1//СИБРТЕХ (Арт.15770)</t>
  </si>
  <si>
    <t>1682 Т</t>
  </si>
  <si>
    <t>25.73.30.300.002.00.0704.000000000002</t>
  </si>
  <si>
    <t>торцевые, в наборе 29 предметов 8-38 мм</t>
  </si>
  <si>
    <t>Набор торцевых ключей – 25 шт. НТS-В4025М (21)</t>
  </si>
  <si>
    <t>1683 Т</t>
  </si>
  <si>
    <t>25.73.30.300.002.00.0704.000000000003</t>
  </si>
  <si>
    <t>шестигранники, в наборе 11 предметов 2-22 мм, Г-образной формы</t>
  </si>
  <si>
    <t>Набор ключей имбусовых НЕХ, 2,0-12мм, CrV, 9шт., удлиненные//МАТRIX (Арт.11227)</t>
  </si>
  <si>
    <t>1684 Т</t>
  </si>
  <si>
    <t>25.73.30.300.000.03.0796.000000000255</t>
  </si>
  <si>
    <t>гаечный, разводной, ГОСТ 7275-75</t>
  </si>
  <si>
    <t>Ключ разводной Crv, 300мм//БАРС (Арт.15508)</t>
  </si>
  <si>
    <t>1685 Т</t>
  </si>
  <si>
    <t>25.73.30.300.000.02.0796.000000000002</t>
  </si>
  <si>
    <t>газовый, №2</t>
  </si>
  <si>
    <t>Ключ трубный рычажный КТР-2 (Металлист)// Россия (Арт.25784)</t>
  </si>
  <si>
    <t>1686 Т</t>
  </si>
  <si>
    <t>28.14.13.350.003.00.0796.000000000144</t>
  </si>
  <si>
    <t>стальной, тип соединения - муфтовый (цапковый), игольчатый, давление условное 32 Мпа, номинальный диаметр 15 мм</t>
  </si>
  <si>
    <t>поставка в течение 30-60 дней</t>
  </si>
  <si>
    <t>1687 Т</t>
  </si>
  <si>
    <t xml:space="preserve">10-Ду15ммРу16МПаRc1/2ТУ37420017163405-10 КЛАПАН ИГОЛЬЧАТЫЙ РТКИ10 </t>
  </si>
  <si>
    <t>1688 Т</t>
  </si>
  <si>
    <t>28.14.13.350.003.00.0796.000000000137</t>
  </si>
  <si>
    <t>стальной, тип соединения - под приварку, игольчатый, давление условное 16 Мпа, номинальный диаметр 20 мм</t>
  </si>
  <si>
    <t>1689 Т</t>
  </si>
  <si>
    <t>28.14.13.350.001.00.0796.000000000027</t>
  </si>
  <si>
    <t>стальная, тип присоединения к трубопроводу - фланцевое, клиновая, полнопроходная, ручная (маховик), номинальное давление 250 Мпа, номинальный диаметр 20 мм</t>
  </si>
  <si>
    <t>1690 Т</t>
  </si>
  <si>
    <t>ВС плафон</t>
  </si>
  <si>
    <t>1691 Т</t>
  </si>
  <si>
    <t>25.50.12.600.005.00.0796.000000000001</t>
  </si>
  <si>
    <t>Соединение быстроразъемное</t>
  </si>
  <si>
    <t>стальное</t>
  </si>
  <si>
    <t xml:space="preserve">Комплект БРС  </t>
  </si>
  <si>
    <t xml:space="preserve">авансовый платеж - 100% </t>
  </si>
  <si>
    <t>1692 Т</t>
  </si>
  <si>
    <t>Колодка тормозная АР.03.13.610</t>
  </si>
  <si>
    <t>поставка в течение 30-и дней</t>
  </si>
  <si>
    <t>1693 Т</t>
  </si>
  <si>
    <t>Поковки ГОСТ 6533-78 сталь 09Г2С, 12Х18Н10Т-М2б.</t>
  </si>
  <si>
    <t>20 рабочих  дней</t>
  </si>
  <si>
    <t>1694 Т</t>
  </si>
  <si>
    <t>24.10.23.100.001.00.0796.000000000003</t>
  </si>
  <si>
    <t>из углеродистой стали, ГОСТ 7062-90</t>
  </si>
  <si>
    <t xml:space="preserve">Поковки гр. IV-КП245(КП.25) по ГОСТ 8479-70, сталь 09Г2С ГОСТ 19281-89, сталь 12Х18Н10Т  ГОСТ 25054-81. С испытанием на ударный изгиб при температуре  -40ºC. </t>
  </si>
  <si>
    <t>1695 Т</t>
  </si>
  <si>
    <t>29.31.30.530.001.00.0796.000000000002</t>
  </si>
  <si>
    <t>для грузового автомобиля, рулевой</t>
  </si>
  <si>
    <t>1696 Т</t>
  </si>
  <si>
    <t>29.32.30.950.000.00.0796.000000000003</t>
  </si>
  <si>
    <t>Шарнир</t>
  </si>
  <si>
    <t>реактивной штанги, для грузового автомобиля</t>
  </si>
  <si>
    <t>1697 Т</t>
  </si>
  <si>
    <t>14.12.11.290.002.00.0839.000000000000</t>
  </si>
  <si>
    <t>мужской, спецодежда, из искусственной ткани, состоит из куртки и полукомбинезона</t>
  </si>
  <si>
    <t>костюм "легион"</t>
  </si>
  <si>
    <t>1698 Т</t>
  </si>
  <si>
    <t>костюм "стандарт"</t>
  </si>
  <si>
    <t>1699 Т</t>
  </si>
  <si>
    <t>костюм "стандарт" с ПК</t>
  </si>
  <si>
    <t>1700 Т</t>
  </si>
  <si>
    <t>14.12.11.290.001.09.0839.000000000000</t>
  </si>
  <si>
    <t>для защиты от повышенных температур, мужской, из тонкосуконных ткани, состоит из куртки и брюк тип Б, ГОСТ 12.4.045-87</t>
  </si>
  <si>
    <t>костюм сварщика</t>
  </si>
  <si>
    <t>1701 Т</t>
  </si>
  <si>
    <t>27.90.70.300.005.00.0796.000000000000</t>
  </si>
  <si>
    <t>Сигнализатор</t>
  </si>
  <si>
    <t>для электросигнализации</t>
  </si>
  <si>
    <t>Сигнал световой ССВ-15-3М красный с кабелем 2м</t>
  </si>
  <si>
    <t>1702 Т</t>
  </si>
  <si>
    <t>Сигнал световой ССВ-15-3М зеленый с кабелем 2м</t>
  </si>
  <si>
    <t>1703 Т</t>
  </si>
  <si>
    <t>Фара ФВН-64-1</t>
  </si>
  <si>
    <t>1704 Т</t>
  </si>
  <si>
    <t xml:space="preserve">27.40.21.000.001.00.0796.000000000002  </t>
  </si>
  <si>
    <t>Светильник НСП72-200 с сеткой</t>
  </si>
  <si>
    <t>1705 Т</t>
  </si>
  <si>
    <t>20.59.11.300.002.00.0778.000000000007</t>
  </si>
  <si>
    <t>рентгеновская, размер 30*40 см</t>
  </si>
  <si>
    <t>радиографическая техническая пленка  (100 листов)</t>
  </si>
  <si>
    <t>1706 Т</t>
  </si>
  <si>
    <t>20.59.12.000.003.01.0778.000000000000</t>
  </si>
  <si>
    <t>Проявитель</t>
  </si>
  <si>
    <t>для обработки пленок</t>
  </si>
  <si>
    <t>проявитель (5 литров)</t>
  </si>
  <si>
    <t>1707 Т</t>
  </si>
  <si>
    <t>20.59.12.000.004.00.0796.000000000000</t>
  </si>
  <si>
    <t>Фиксаж</t>
  </si>
  <si>
    <t>Фотоматериал</t>
  </si>
  <si>
    <t>фиксаж (5 литров)</t>
  </si>
  <si>
    <t>1708 Т</t>
  </si>
  <si>
    <t>22.23.13.700.003.00.0796.000000000004</t>
  </si>
  <si>
    <t>Емкость</t>
  </si>
  <si>
    <t>цилиндрическая, пластиковая, объем 5000 л</t>
  </si>
  <si>
    <t>Емкость стеклопластиковая  V=5,5м³</t>
  </si>
  <si>
    <t>поставка апрель, май</t>
  </si>
  <si>
    <t>1709 Т</t>
  </si>
  <si>
    <t>поставка 40 дней</t>
  </si>
  <si>
    <t>1710 Т</t>
  </si>
  <si>
    <t>Клавиша отопителя П147-04.11А</t>
  </si>
  <si>
    <t>1711 Т</t>
  </si>
  <si>
    <t>Клавиша п/тум фар ВК343-01.03</t>
  </si>
  <si>
    <t>1712 Т</t>
  </si>
  <si>
    <t>Лампа гал.п/тум.б/пр.Н1 24/70 Р14.5S</t>
  </si>
  <si>
    <t>1713 Т</t>
  </si>
  <si>
    <t>29.31.30.300.003.00.0796.000000000000</t>
  </si>
  <si>
    <t>Рамка</t>
  </si>
  <si>
    <t>выключателя, для грузового автомобиля</t>
  </si>
  <si>
    <t xml:space="preserve">Рамка клавиши </t>
  </si>
  <si>
    <t>1714 Т</t>
  </si>
  <si>
    <t xml:space="preserve">Указатель (УК 171) </t>
  </si>
  <si>
    <t>1715 Т</t>
  </si>
  <si>
    <t>14.12.11.210.001.09.0839.000000000000</t>
  </si>
  <si>
    <t>для защиты от повышенных температур, мужской, из хлопчатобумажной ткани, состоит из куртки и брюк тип А, ГОСТ 12.4.045-87</t>
  </si>
  <si>
    <t>костюм хлопчатобумажный с огнезащитной пропиткой</t>
  </si>
  <si>
    <t>1716 Т</t>
  </si>
  <si>
    <t>1717 Т</t>
  </si>
  <si>
    <t>27.40.39.900.004.00.0796.000000000001</t>
  </si>
  <si>
    <t>Прожектор</t>
  </si>
  <si>
    <t>инфракрасный, тип IR</t>
  </si>
  <si>
    <t xml:space="preserve">ПД20-Д прожектор </t>
  </si>
  <si>
    <t>1718 Т</t>
  </si>
  <si>
    <t>ПД20-К прожектор</t>
  </si>
  <si>
    <t>1719 Т</t>
  </si>
  <si>
    <t>1720 Т</t>
  </si>
  <si>
    <t>1721 Т</t>
  </si>
  <si>
    <t>ПТ2-10В С ПРОТЕКТОРОМ ТУМБЛЕР</t>
  </si>
  <si>
    <t>1722 Т</t>
  </si>
  <si>
    <t>Кран шаровый</t>
  </si>
  <si>
    <t>1723 Т</t>
  </si>
  <si>
    <t>Штуцер БРС</t>
  </si>
  <si>
    <t>1724 Т</t>
  </si>
  <si>
    <t>28.13.32.000.153.00.0796.000000000039</t>
  </si>
  <si>
    <t>четырехлинейный, с электропневматическим управлением, условный диаметр прохода 10 мм, двухпозиционный</t>
  </si>
  <si>
    <t>34JR6-L8 Пневмораспределитель</t>
  </si>
  <si>
    <t>1725 Т</t>
  </si>
  <si>
    <t>Тавотница (маслёнка) М6 (прямая)</t>
  </si>
  <si>
    <t xml:space="preserve">авансовый платеж 0%, оплата по факту </t>
  </si>
  <si>
    <t>1726 Т</t>
  </si>
  <si>
    <t>Тавотница (маслёнка) М10 (прямая)</t>
  </si>
  <si>
    <t>1727 Т</t>
  </si>
  <si>
    <t>Тавотница (маслёнка) М10 (угловая 90°)</t>
  </si>
  <si>
    <t>1728 Т</t>
  </si>
  <si>
    <t>Хомут нерж.16-25</t>
  </si>
  <si>
    <t>1729 Т</t>
  </si>
  <si>
    <t>Хомут нерж. 25-40</t>
  </si>
  <si>
    <t>1730 Т</t>
  </si>
  <si>
    <t>Хомут нерж. 32-50</t>
  </si>
  <si>
    <t>1731 Т</t>
  </si>
  <si>
    <t>Хомут нерж. 50-70</t>
  </si>
  <si>
    <t>1732 Т</t>
  </si>
  <si>
    <t>Хомут пластиковый 2,5х150</t>
  </si>
  <si>
    <t>1733 Т</t>
  </si>
  <si>
    <t>Хомут пластиковый 3,6х250</t>
  </si>
  <si>
    <t>1734 Т</t>
  </si>
  <si>
    <t>Хомут пластиковый 4,8х300</t>
  </si>
  <si>
    <t>1735 Т</t>
  </si>
  <si>
    <t>Хомут пластиковый 7,2х500</t>
  </si>
  <si>
    <t>1736 Т</t>
  </si>
  <si>
    <t>27.40.12.900.001.00.0796.000000000041</t>
  </si>
  <si>
    <t>тип цоколя G4, мощность 200 Вт, галогенная</t>
  </si>
  <si>
    <t>Термоизлучатель Т230-200 (1*80)</t>
  </si>
  <si>
    <t>1737 Т</t>
  </si>
  <si>
    <t>28.29.12.900.002.00.0796.000000000010</t>
  </si>
  <si>
    <t>Элемент</t>
  </si>
  <si>
    <t>фильтрующий, тонкость фильтрации 125-200 мкм</t>
  </si>
  <si>
    <t>Модуль сменный фильтрующий</t>
  </si>
  <si>
    <t>1738 Т</t>
  </si>
  <si>
    <t>27.90.31.900.025.00.0796.000000000003</t>
  </si>
  <si>
    <t>сварочная, инжекторная, мощность 2500-7000 л/ч</t>
  </si>
  <si>
    <t>Т-11137(Ref,№ 220162)Горелка Quick-Disconnect Torch HPRXD в комплекте</t>
  </si>
  <si>
    <t>авансовый платеж 0%, 100% по факту поставки</t>
  </si>
  <si>
    <t>1739 Т</t>
  </si>
  <si>
    <t>25.73.30.100.013.00.0796.000000000002</t>
  </si>
  <si>
    <t>Клещи</t>
  </si>
  <si>
    <t>электроизмерительные</t>
  </si>
  <si>
    <t>Клещи электроизмерительные APPA A10N с поверкой</t>
  </si>
  <si>
    <t>1740 Т</t>
  </si>
  <si>
    <t>Клещи электроизмерительные APPA A3 с поверкой</t>
  </si>
  <si>
    <t>1741 Т</t>
  </si>
  <si>
    <t>25.73.40.600.003.00.0796.000000000004</t>
  </si>
  <si>
    <t>Борфреза</t>
  </si>
  <si>
    <t>диаметр головки 6 мм, длина головки 16 мм, диаметр хвостовика 6 мм</t>
  </si>
  <si>
    <t>G06</t>
  </si>
  <si>
    <t>1742 Т</t>
  </si>
  <si>
    <t>L06</t>
  </si>
  <si>
    <t>1743 Т</t>
  </si>
  <si>
    <t>F06</t>
  </si>
  <si>
    <t>1744 Т</t>
  </si>
  <si>
    <t>25.73.40.390.000.01.0796.000000000484</t>
  </si>
  <si>
    <t>спиральное, твердосплавное, диаметр 4,0 мм</t>
  </si>
  <si>
    <t>1745 Т</t>
  </si>
  <si>
    <t>25.73.40.390.000.01.0796.000000000491</t>
  </si>
  <si>
    <t>спиральное, твердосплавное, диаметр 5,0 мм</t>
  </si>
  <si>
    <t>1746 Т</t>
  </si>
  <si>
    <t>26.51.70.990.024.00.0796.000000000004</t>
  </si>
  <si>
    <t>Анемометр</t>
  </si>
  <si>
    <t>вихревой</t>
  </si>
  <si>
    <t xml:space="preserve">портативный измеритель скорости потока воздуха               ТТМ-2-02-2 </t>
  </si>
  <si>
    <t>1747 Т</t>
  </si>
  <si>
    <t xml:space="preserve">Клапан ЭПК КЭМ-10 </t>
  </si>
  <si>
    <t>1748 Т</t>
  </si>
  <si>
    <t>ФГОТ 740-1105010-01</t>
  </si>
  <si>
    <t>1749 Т</t>
  </si>
  <si>
    <t>1750 Т</t>
  </si>
  <si>
    <t>1751 Т</t>
  </si>
  <si>
    <t>24.44.22.210.000.02.0166.000000000033</t>
  </si>
  <si>
    <t>латунный, диаметр 20 мм, марка Л63, пресованный, круглый, ГОСТ 2060-2006</t>
  </si>
  <si>
    <t>1752 Т</t>
  </si>
  <si>
    <t>1753 Т</t>
  </si>
  <si>
    <t>24.20.13.900.000.04.0168.000000000069</t>
  </si>
  <si>
    <t>холоднодеформированная, стальная, бесшовная, особотонкостенная, наружный диаметр 240 мм, ГОСТ 8734-75</t>
  </si>
  <si>
    <t>1754 Т</t>
  </si>
  <si>
    <t>1755 Т</t>
  </si>
  <si>
    <t>24.20.34.000.000.00.0168.000000000000</t>
  </si>
  <si>
    <t>квадратная, сталь 1-3ПС, сварная, размер 15*15-60*60 мм, толщина стенки от 1 до 6 мм</t>
  </si>
  <si>
    <t>1756 Т</t>
  </si>
  <si>
    <t>1757 Т</t>
  </si>
  <si>
    <t>1758 Т</t>
  </si>
  <si>
    <t>1759 Т</t>
  </si>
  <si>
    <t>1760 Т</t>
  </si>
  <si>
    <t>листовой прокат  стали 40Х</t>
  </si>
  <si>
    <t>1761 Т</t>
  </si>
  <si>
    <t>сталь 30ХГСА</t>
  </si>
  <si>
    <t>1762 Т</t>
  </si>
  <si>
    <t>24.20.34.000.000.00.0168.000000000012</t>
  </si>
  <si>
    <t>прямоугольная, сталь 1-3пс, сварная, размер 100*40-140*100 мм, толщина 3-8 мм</t>
  </si>
  <si>
    <t>1763 Т</t>
  </si>
  <si>
    <t>1764 Т</t>
  </si>
  <si>
    <t>23.65.12.300.000.00.0625.000000000006</t>
  </si>
  <si>
    <t>асбестоцементный, непрессованный, размер 1000*900*8 мм</t>
  </si>
  <si>
    <t>1765 Т</t>
  </si>
  <si>
    <t>24.20.13.900.000.04.0168.000000000157</t>
  </si>
  <si>
    <t>холоднодеформированная, стальная, бесшовная, толстостенная, наружный диаметр 20 мм, ГОСТ 8734-75</t>
  </si>
  <si>
    <t>1766 Т</t>
  </si>
  <si>
    <t>24.20.13.900.000.04.0168.000000000173</t>
  </si>
  <si>
    <t>холоднодеформированная, стальная, бесшовная, толстостенная, наружный диаметр 42 мм, ГОСТ 8734-75</t>
  </si>
  <si>
    <t>1767 Т</t>
  </si>
  <si>
    <t>24.20.13.900.000.04.0168.000000000189</t>
  </si>
  <si>
    <t>холоднодеформированная, стальная, бесшовная, толстостенная, наружный диаметр 76 мм, ГОСТ 8734-75</t>
  </si>
  <si>
    <t>1768 Т</t>
  </si>
  <si>
    <t>24.20.13.900.000.04.0168.000000000193</t>
  </si>
  <si>
    <t>холоднодеформированная, стальная, бесшовная, толстостенная, наружный диаметр 89 мм, ГОСТ 8734-75</t>
  </si>
  <si>
    <t>1769 Т</t>
  </si>
  <si>
    <t>28.13.31.000.054.00.0796.000000000000</t>
  </si>
  <si>
    <t>Устройство самозапуска электродвигателей</t>
  </si>
  <si>
    <t>для автоматического запуска электродвигателя станка-качалки нефти и других агрегатов при пропадании напряжения сети, повлекшее отключение электродвигателя</t>
  </si>
  <si>
    <t>Выпрямительный агрегат ВАСТ-24-800МЭ</t>
  </si>
  <si>
    <t>склад Поставщика</t>
  </si>
  <si>
    <t>1770 Т</t>
  </si>
  <si>
    <t>25.93.17.200.000.03.0006.000000000000</t>
  </si>
  <si>
    <t>грузовая, круглозвенная, несварная, калибр 12 мм</t>
  </si>
  <si>
    <t>Цепь А1-11х31</t>
  </si>
  <si>
    <t>35 дней</t>
  </si>
  <si>
    <t>1771 Т</t>
  </si>
  <si>
    <t>25.94.13.900.001.00.0704.000000000013</t>
  </si>
  <si>
    <t>для слесарных работ, в наборе не более 94 предметов</t>
  </si>
  <si>
    <t>1772 Т</t>
  </si>
  <si>
    <t>Наконечник ТМЛ-50-12-11 луж.</t>
  </si>
  <si>
    <t>1773 Т</t>
  </si>
  <si>
    <t xml:space="preserve">Наконечник ТМЛ-16-8-6 </t>
  </si>
  <si>
    <t>1774 Т</t>
  </si>
  <si>
    <t>27.32.13.700.000.00.0006.000000000450</t>
  </si>
  <si>
    <t>марка КГ, 3*6+1*4 мм2</t>
  </si>
  <si>
    <t>кабель КГ 3*6+1*4 ХЛ</t>
  </si>
  <si>
    <t>1775 Т</t>
  </si>
  <si>
    <t>27.32.11.900.000.00.0006.000000000005</t>
  </si>
  <si>
    <t>медный, многожильный, луженый, сечение жил 1*1,5 мм2</t>
  </si>
  <si>
    <t>провод ПУГНП/ПУГСП 3*25</t>
  </si>
  <si>
    <t>1776 Т</t>
  </si>
  <si>
    <t>провод ПУГНП/ПУГСП 2*1,5</t>
  </si>
  <si>
    <t>1777 Т</t>
  </si>
  <si>
    <t>27.33.13.520.000.00.0796.000000000000</t>
  </si>
  <si>
    <t>Вилка-розетка</t>
  </si>
  <si>
    <t>трехполюсная</t>
  </si>
  <si>
    <t>Вилка 025 3Р+РЕ+N 32A 380B IP44 ИЭК</t>
  </si>
  <si>
    <t>1778 Т</t>
  </si>
  <si>
    <t>27.33.11.100.004.00.0796.000000000000</t>
  </si>
  <si>
    <t>трехместная, двухполюсная, боковые заземляющие контакты, тип закрытый, номинальный ток 16А, напряжение 250В, ГОСТ 7396.1-89</t>
  </si>
  <si>
    <t>розетка 225 переносная  3Р+РЕ+N 32A 380B IP44 ИЭК</t>
  </si>
  <si>
    <t>1779 Т</t>
  </si>
  <si>
    <t>розетка 2 мест. С з/к 16А откр.уст.Октава(белый)</t>
  </si>
  <si>
    <t>1780 Т</t>
  </si>
  <si>
    <t>28.11.41.700.034.00.0796.000000000000</t>
  </si>
  <si>
    <t>Датчик распределительного вала</t>
  </si>
  <si>
    <t>автомобиль ГАЗ 322132</t>
  </si>
  <si>
    <t>1781 Т</t>
  </si>
  <si>
    <t>29.31.30.300.030.00.0796.000000000000</t>
  </si>
  <si>
    <t>Датчик положения коленчатого вала</t>
  </si>
  <si>
    <t>1782 Т</t>
  </si>
  <si>
    <t>29.31.10.300.001.00.0839.000000000000</t>
  </si>
  <si>
    <t>высокого напряжения, для легковых автомобилей</t>
  </si>
  <si>
    <t>1783 Т</t>
  </si>
  <si>
    <t>25.73.60.900.000.00.0796.000000000004</t>
  </si>
  <si>
    <t>кольцевой, изолированный</t>
  </si>
  <si>
    <t>Клемма кольцевая НКИ 1,5-4</t>
  </si>
  <si>
    <t>1784 Т</t>
  </si>
  <si>
    <t>27.12.10.900.003.00.0796.000000000000</t>
  </si>
  <si>
    <t>Предохранитель электрический</t>
  </si>
  <si>
    <t>тип F1A, напряжение 250 В, размер 5*20</t>
  </si>
  <si>
    <t xml:space="preserve">Предохранитель 10а 250в (5*20) стекло </t>
  </si>
  <si>
    <t>поставка в течение 3 рабочих дней</t>
  </si>
  <si>
    <t>1785 Т</t>
  </si>
  <si>
    <t xml:space="preserve">Предохранитель 1а 250в (5*20) стекло </t>
  </si>
  <si>
    <t>1786 Т</t>
  </si>
  <si>
    <t>22.21.41.500.000.00.0625.000000000001</t>
  </si>
  <si>
    <t>Поролон</t>
  </si>
  <si>
    <t>из эластичного пенополиуретана, тип мягкий, толщина 80 мм</t>
  </si>
  <si>
    <t>Поролон 80 мм</t>
  </si>
  <si>
    <t>1787 Т</t>
  </si>
  <si>
    <t>22.21.41.500.000.00.0625.000000000000</t>
  </si>
  <si>
    <t>из эластичного пенополиуретана, тип мягкий, толщина 30 мм</t>
  </si>
  <si>
    <t>Поролон 30 мм</t>
  </si>
  <si>
    <t>1788 Т</t>
  </si>
  <si>
    <t>13.92.22.100.001.00.0006.000000000003</t>
  </si>
  <si>
    <t>Брезент</t>
  </si>
  <si>
    <t>льняной, плотность не менее 600 г/м, ГОСТ 15530-93</t>
  </si>
  <si>
    <t>брезент огнеупорный плот.680 г/м2</t>
  </si>
  <si>
    <t>1789 Т</t>
  </si>
  <si>
    <t>13.10.85.100.000.00.0796.000000000006</t>
  </si>
  <si>
    <t>Нить</t>
  </si>
  <si>
    <t>швейная, синтетическая, из комплексных полиэфирных нитей, условный номер 22 л, результирующая номинальная линейная плотность 24,5 текс, с учетом укрутки (в бобинах)</t>
  </si>
  <si>
    <t>Нить 200 ЛЛ</t>
  </si>
  <si>
    <t>1790 Т</t>
  </si>
  <si>
    <t>27.32.13.700.000.00.0006.000000000432</t>
  </si>
  <si>
    <t>марка КГ, 2*1,5 мм2</t>
  </si>
  <si>
    <t>Кабель КГ 2*1,5</t>
  </si>
  <si>
    <t>1791 Т</t>
  </si>
  <si>
    <t>Провод ПВ3 1х6 С</t>
  </si>
  <si>
    <t>1792 Т</t>
  </si>
  <si>
    <t xml:space="preserve">Провод ПВ3 1х4 ж-з </t>
  </si>
  <si>
    <t>1793 Т</t>
  </si>
  <si>
    <t>27.32.13.700.002.00.0006.000000000204</t>
  </si>
  <si>
    <t>марка ПВ-3, 2,5 мм2</t>
  </si>
  <si>
    <t>Провод ПВ3 1х2,5 бел</t>
  </si>
  <si>
    <t>1794 Т</t>
  </si>
  <si>
    <t>27.32.13.700.000.00.0006.000000000477</t>
  </si>
  <si>
    <t>марка КГ, 4*1,5 мм2</t>
  </si>
  <si>
    <t xml:space="preserve">Кабель КГ 4х1,5 </t>
  </si>
  <si>
    <t>1795 Т</t>
  </si>
  <si>
    <t xml:space="preserve">Кабель КГ 3х6+1х4 </t>
  </si>
  <si>
    <t>1796 Т</t>
  </si>
  <si>
    <t>Провод ПВ3 6Б</t>
  </si>
  <si>
    <t>1797 Т</t>
  </si>
  <si>
    <t>27.32.13.700.000.00.0006.000000000435</t>
  </si>
  <si>
    <t>марка КГ, 2*4 мм2</t>
  </si>
  <si>
    <t xml:space="preserve">Кабель КГ 2х4 </t>
  </si>
  <si>
    <t>1798 Т</t>
  </si>
  <si>
    <t>27.32.13.700.000.00.0006.000000000797</t>
  </si>
  <si>
    <t>марка МКЭШ, 5*0,5 мм2</t>
  </si>
  <si>
    <t>Кабель МКЭШ 5х0,5</t>
  </si>
  <si>
    <t>1799 Т</t>
  </si>
  <si>
    <t>Кабель КГ 3х1,5+1х1,5</t>
  </si>
  <si>
    <t>1800 Т</t>
  </si>
  <si>
    <t>27.32.13.700.000.00.0006.000000001088</t>
  </si>
  <si>
    <t>марка UTP, 4*2*0,57 мм2</t>
  </si>
  <si>
    <t>UTP, сетевой</t>
  </si>
  <si>
    <t>1801 Т</t>
  </si>
  <si>
    <t>26.30.30.900.093.00.0796.000000000002</t>
  </si>
  <si>
    <t>RJ 11, 3 порта и больше</t>
  </si>
  <si>
    <t xml:space="preserve">RJ 11, 3 порта </t>
  </si>
  <si>
    <t>1802 Т</t>
  </si>
  <si>
    <t>27.32.13.700.000.00.0006.000000000672</t>
  </si>
  <si>
    <t>марка КСПВ, 4*0,5 мм2</t>
  </si>
  <si>
    <t>4*0,5</t>
  </si>
  <si>
    <t>1803 Т</t>
  </si>
  <si>
    <t>26.30.21.200.002.00.0796.000000000001</t>
  </si>
  <si>
    <t>Коммутатор сетевой</t>
  </si>
  <si>
    <t>способ коммутации с промежуточным хранением (Store and Forward), симметричный, неуправляемый(простой)</t>
  </si>
  <si>
    <t>Коммутатор, D-Link, DES-1005A/E2A 10/100</t>
  </si>
  <si>
    <t>1804 Т</t>
  </si>
  <si>
    <t>26.30.21.900.006.00.0796.000000000035</t>
  </si>
  <si>
    <t>Аппарат телефонный</t>
  </si>
  <si>
    <t>стационарный, кнопочный, без АОН, без автоответчика, без спикерфона</t>
  </si>
  <si>
    <t>1805 Т</t>
  </si>
  <si>
    <t>27.20.11.900.003.00.0796.000000000003</t>
  </si>
  <si>
    <t>Батарейка</t>
  </si>
  <si>
    <t>тип ААА</t>
  </si>
  <si>
    <t>ААА</t>
  </si>
  <si>
    <t>1806 Т</t>
  </si>
  <si>
    <t>Системная плата GigaByte GA-B85M-HD3 (IB85, S1150, VGA, DVI, HDMI, 2DDR3, PCIEx16, PCI, 2PCI-Ex, 6SATA, mATX)</t>
  </si>
  <si>
    <t>1807 Т</t>
  </si>
  <si>
    <t>1808 Т</t>
  </si>
  <si>
    <t>1809 Т</t>
  </si>
  <si>
    <t>Мышь Delux, DLM-111OU (оптика, 800 dpi, USB)</t>
  </si>
  <si>
    <t>1810 Т</t>
  </si>
  <si>
    <t>27.32.13.500.001.03.0796.000000000000</t>
  </si>
  <si>
    <t>разъем VGA, длина 15 мм</t>
  </si>
  <si>
    <t>Кабель VGA (D-Sub), 15Male/15Male</t>
  </si>
  <si>
    <t>1811 Т</t>
  </si>
  <si>
    <t>27.12.23.700.002.00.0796.000000000035</t>
  </si>
  <si>
    <t>мгновенного действия, для коммутации электрических цепей постоянного и переменного тока, серия П2Т</t>
  </si>
  <si>
    <t xml:space="preserve">Выключатель пакетный ПВ3-40 М3 исп.3 </t>
  </si>
  <si>
    <t>авансовый платеж 0%, оплата 100% по факту</t>
  </si>
  <si>
    <t>1812 Т</t>
  </si>
  <si>
    <t>26.51.85.100.009.00.0796.000000000000</t>
  </si>
  <si>
    <t>для ультразвукового дефектоскопа, кабельная</t>
  </si>
  <si>
    <t xml:space="preserve">Вилка кабельная  ШК4х60-В </t>
  </si>
  <si>
    <t>1813 Т</t>
  </si>
  <si>
    <t>апрель, май 2017г.</t>
  </si>
  <si>
    <t>1814 Т</t>
  </si>
  <si>
    <t>29.32.30.990.090.00.0796.000000000000</t>
  </si>
  <si>
    <t>регулировки угловых скоростей, для легкового автомобиля, наружный</t>
  </si>
  <si>
    <t xml:space="preserve">автомобиль КИА Мохаве </t>
  </si>
  <si>
    <t>авансовый платеж 0 %, оплата по факту</t>
  </si>
  <si>
    <t>1815 Т</t>
  </si>
  <si>
    <t>29.32.30.250.033.00.0839.000000000000</t>
  </si>
  <si>
    <t>тормозная, для легкового автомобиля, передняя</t>
  </si>
  <si>
    <t>апрель, май</t>
  </si>
  <si>
    <t>1816 Т</t>
  </si>
  <si>
    <t>29.32.30.250.033.00.0839.000000000003</t>
  </si>
  <si>
    <t>тормозная, для легкового автомобиля, задняя</t>
  </si>
  <si>
    <t>1817 Т</t>
  </si>
  <si>
    <t>22.19.73.470.001.01.0796.000000000001</t>
  </si>
  <si>
    <t>для легковых автомобилей, рулевой рейки</t>
  </si>
  <si>
    <t xml:space="preserve">автомобиль  КИА Мохаве </t>
  </si>
  <si>
    <t>1818 Т</t>
  </si>
  <si>
    <t>29.32.30.670.001.01.0796.000000000000</t>
  </si>
  <si>
    <t>гидроусилителя рулевого управления, для легкового автомобиля</t>
  </si>
  <si>
    <t>1819 Т</t>
  </si>
  <si>
    <t>29.32.30.990.098.01.0796.000000000006</t>
  </si>
  <si>
    <t>для легкового автомобиля, заднего моста</t>
  </si>
  <si>
    <t>1820 Т</t>
  </si>
  <si>
    <t>29.32.30.990.008.00.0796.000000000006</t>
  </si>
  <si>
    <t>для легкового автомобиля, для стабилизатора</t>
  </si>
  <si>
    <t xml:space="preserve">автомобиль  Тойота Ленд Крузер </t>
  </si>
  <si>
    <t>1821 Т</t>
  </si>
  <si>
    <t>29.32.30.950.019.00.0796.000000000000</t>
  </si>
  <si>
    <t>Опора</t>
  </si>
  <si>
    <t>шаровая, для легкового автомобиля</t>
  </si>
  <si>
    <t xml:space="preserve">автомобиль Тойота Ленд Крузер </t>
  </si>
  <si>
    <t>1822 Т</t>
  </si>
  <si>
    <t>29.31.23.700.000.00.0796.000000000001</t>
  </si>
  <si>
    <t>с бескаркасной щеткой, для легкового автомобиля</t>
  </si>
  <si>
    <t xml:space="preserve">Denso,  автомобиль  Тойота Ленд Крузер </t>
  </si>
  <si>
    <t>1823 Т</t>
  </si>
  <si>
    <t>29.32.30.250.006.00.0796.000000000000</t>
  </si>
  <si>
    <t>Комплект ремонтный</t>
  </si>
  <si>
    <t>тормозного суппорта, для легкового автомобиля</t>
  </si>
  <si>
    <t>1824 Т</t>
  </si>
  <si>
    <t>29.32.30.950.025.01.0796.000000000000</t>
  </si>
  <si>
    <t>телескопическая, для легкового автомобиля</t>
  </si>
  <si>
    <t>автомобиль Тойота Камри</t>
  </si>
  <si>
    <t>1825 Т</t>
  </si>
  <si>
    <t>29.32.30.990.026.01.0796.000000000000</t>
  </si>
  <si>
    <t>Трос</t>
  </si>
  <si>
    <t>для легкового автомобиля, капота</t>
  </si>
  <si>
    <t>автомобиль  Тойота Камри</t>
  </si>
  <si>
    <t>1826 Т</t>
  </si>
  <si>
    <t>26.51.33.900.005.02.0796.000000000004</t>
  </si>
  <si>
    <t>из углеродистой стали, шкала номинальной длины 10 м, ГОСТ 7502-98</t>
  </si>
  <si>
    <t>1827 Т</t>
  </si>
  <si>
    <t>26.51.33.900.005.02.0796.000000000003</t>
  </si>
  <si>
    <t>из углеродистой стали, шкала номинальной длины 5 м, ГОСТ 7502-98</t>
  </si>
  <si>
    <t>1828 Т</t>
  </si>
  <si>
    <t>20.59.59.600.010.00.0112.000000000000</t>
  </si>
  <si>
    <t>пенетрант</t>
  </si>
  <si>
    <t xml:space="preserve">Пенетрант </t>
  </si>
  <si>
    <t>1829 Т</t>
  </si>
  <si>
    <t>20.59.12.000.003.03.0112.000000000000</t>
  </si>
  <si>
    <t>для пенетранта, суспензионный</t>
  </si>
  <si>
    <t xml:space="preserve">Проявитель </t>
  </si>
  <si>
    <t>1830 Т</t>
  </si>
  <si>
    <t>28.99.14.700.006.00.0112.000000000000</t>
  </si>
  <si>
    <t xml:space="preserve">Очиститель </t>
  </si>
  <si>
    <t>1831 Т</t>
  </si>
  <si>
    <t>1832 Т</t>
  </si>
  <si>
    <t>итого по товарам</t>
  </si>
  <si>
    <t>2.Работы</t>
  </si>
  <si>
    <t>1 Р</t>
  </si>
  <si>
    <t>71.12.19.900.001.00.0999.000000000000</t>
  </si>
  <si>
    <t>Работы инженерные по проектированию</t>
  </si>
  <si>
    <t>Работы инженерные по проектированию и связанные с этим работы (кроме связанных с проектированием улиц/авто и железных дорог/полос, линий связи/транслирования, предприятий/технологических процессов, водных/ канализационных/дренажных систем, зданий/сооружений/территорий/объектов, электростанций, установок обработки отходов/отбросов</t>
  </si>
  <si>
    <t>Разработка проекта нормативов предельно допустимых выбросов на основании полученных данных</t>
  </si>
  <si>
    <t>в течение 60 календарных дней после  предоплаты</t>
  </si>
  <si>
    <t>предоплата 50%</t>
  </si>
  <si>
    <t>2 Р</t>
  </si>
  <si>
    <t>Разработка проекта обращения с отходами</t>
  </si>
  <si>
    <t>3 Р</t>
  </si>
  <si>
    <t>25.62.20.000.001.00.0999.000000000000</t>
  </si>
  <si>
    <t>Работы по механической обработке металлических изделий</t>
  </si>
  <si>
    <t>Шлифовка деталей станков и оборудования</t>
  </si>
  <si>
    <t xml:space="preserve">Северо-Казахстанская область, г.Петропавловск </t>
  </si>
  <si>
    <t>в течении 10 рабочих дней после получения заявки заказчика</t>
  </si>
  <si>
    <t>100% по факту выполнения работ</t>
  </si>
  <si>
    <t>4 Р</t>
  </si>
  <si>
    <t>Механическая обработка изделий</t>
  </si>
  <si>
    <t>февраль, март, май, июнь, сентябрь, ноябрь</t>
  </si>
  <si>
    <t>в течении 5 дней после получения заявки заказчика</t>
  </si>
  <si>
    <t>5 Р</t>
  </si>
  <si>
    <t>71.20.19.000.007.00.0999.000000000000</t>
  </si>
  <si>
    <t>Работы по организации и проведению по межлабораторным сравнительным испытаниям (сличению)</t>
  </si>
  <si>
    <t>11, 14</t>
  </si>
  <si>
    <t>5-1 Р</t>
  </si>
  <si>
    <t>срок оказания услуг до 31 декабря 2017г.</t>
  </si>
  <si>
    <t>6 Р</t>
  </si>
  <si>
    <t>45.20.21.000.001.00.0999.000000000000</t>
  </si>
  <si>
    <t>Работы по ремонту автотранспортных средств, систем, узлов и агрегатов</t>
  </si>
  <si>
    <t xml:space="preserve"> февраль, март, апрель, май, июнь, июль,август, сентябрь,октябрь, ноябрь, декабрь</t>
  </si>
  <si>
    <t>выполнение работ в течение 10 дней</t>
  </si>
  <si>
    <t>7 Р</t>
  </si>
  <si>
    <t>33.13.13.100.002.00.0999.000000000000</t>
  </si>
  <si>
    <t>Работы по ремонту оптических приборов/оборудования</t>
  </si>
  <si>
    <t>Поддержание оборудования в технически исправном состоянии. Юстировка и ремонт оборудования, оснащенного оптическими отсчетными устройствами</t>
  </si>
  <si>
    <t>июль, август, сентябрь, октябрь</t>
  </si>
  <si>
    <t xml:space="preserve"> в течение 30 календарных дней</t>
  </si>
  <si>
    <t>8 Р</t>
  </si>
  <si>
    <t>33.12.12.320.000.00.0999.000000000000</t>
  </si>
  <si>
    <t>Работы по ремонту/модернизации компрессорного оборудования</t>
  </si>
  <si>
    <t>май, июнь, июль, август, сентябрь, октябрь, ноябрь, декабрь</t>
  </si>
  <si>
    <t xml:space="preserve"> в течение 30 календарных дней </t>
  </si>
  <si>
    <t>9 Р</t>
  </si>
  <si>
    <t>42.12.20.335.000.00.0999.000000000000</t>
  </si>
  <si>
    <t>Работы по ремонту/реконструкции железнодорожных путей</t>
  </si>
  <si>
    <t>май, июнь, июль, август, сентябрь,октябрь</t>
  </si>
  <si>
    <t>выполнение работ в течение 30 рабочих дней</t>
  </si>
  <si>
    <t xml:space="preserve">авансовый платеж - 50%, оставшаяся часть в течении 30 рабочих дней с момента подписания акта выполненных работ </t>
  </si>
  <si>
    <t>10 Р</t>
  </si>
  <si>
    <t>42.22.21.335.005.00.0999.000000000000</t>
  </si>
  <si>
    <t>Работы по ремонту/реконструкции линий электропередач и аналогичного линейного оборудования/объектов</t>
  </si>
  <si>
    <t>строительно- монтажные работы</t>
  </si>
  <si>
    <t>январь, март</t>
  </si>
  <si>
    <t xml:space="preserve">в течение 3 рабочих дней </t>
  </si>
  <si>
    <t>11 Р</t>
  </si>
  <si>
    <t>33.14.11.200.000.00.0999.000000000000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</si>
  <si>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</si>
  <si>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июнь, июль, август, сентябрь, октябрь, ноябрь, декабрь</t>
  </si>
  <si>
    <t>в течение 30 календарных дней после  предоплаты</t>
  </si>
  <si>
    <t>12 Р</t>
  </si>
  <si>
    <t>33.14.11.100.000.00.0999.000000000000</t>
  </si>
  <si>
    <t>Работы по ремонту/реконструкции электростанций и аналогичных объектов</t>
  </si>
  <si>
    <t xml:space="preserve">Работы по реконструкции электрооборудования с напряжением 10 кВ центрального распределительного пункта </t>
  </si>
  <si>
    <t>январь, март,</t>
  </si>
  <si>
    <t>в течение 65 календарных дней после  предоплаты</t>
  </si>
  <si>
    <t>13 Р</t>
  </si>
  <si>
    <t>43.21.10.335.001.00.0999.000000000000</t>
  </si>
  <si>
    <t>Работы по установке (монтажу) оборудования/приборов учета электроэнергии</t>
  </si>
  <si>
    <t>Опломбировка прибора учета электроэнергии</t>
  </si>
  <si>
    <t>14 Р</t>
  </si>
  <si>
    <t>33.20.60.000.001.00.0999.000000000000</t>
  </si>
  <si>
    <t>Электроизмерительные работы</t>
  </si>
  <si>
    <t>апрель, май, июнь, июль, август, сентябрь, октябрь, ноябрь, декабрь</t>
  </si>
  <si>
    <t>15 Р</t>
  </si>
  <si>
    <t>43.21.10.335.003.00.0999.000000000000</t>
  </si>
  <si>
    <t>Электромонтажные работы</t>
  </si>
  <si>
    <t>16 Р</t>
  </si>
  <si>
    <t>29.20.40.100.000.00.0999.000000000000</t>
  </si>
  <si>
    <t>Работы по оснащению (установке оборудования и деталей) автомобилей</t>
  </si>
  <si>
    <t>Установка газобалонного оборудования четвертого поколения</t>
  </si>
  <si>
    <t xml:space="preserve">выполнение работ в течение 5 дней </t>
  </si>
  <si>
    <t>авнасовый платеж - 30%</t>
  </si>
  <si>
    <t>17 Р</t>
  </si>
  <si>
    <t>41.00.40.000.006.00.0999.000000000000</t>
  </si>
  <si>
    <t>Работы по реконструкции нежилых зданий/сооружений/помещений</t>
  </si>
  <si>
    <t>Реконструкция буфета</t>
  </si>
  <si>
    <t>выполнение работ в течение 20 дней</t>
  </si>
  <si>
    <t>авансовый платеж - 40%</t>
  </si>
  <si>
    <t>18 Р</t>
  </si>
  <si>
    <t>25.12.99.200.000.00.0999.000000000000</t>
  </si>
  <si>
    <t>Работы по ремонту/изготовлению окон и/или комплектующих к ним по размерам заказчика</t>
  </si>
  <si>
    <t>Установка пластиковых окон</t>
  </si>
  <si>
    <t>выполнение работ в течение 10-и дней</t>
  </si>
  <si>
    <t>итого по работам</t>
  </si>
  <si>
    <t>3.Услуги</t>
  </si>
  <si>
    <t>1 У</t>
  </si>
  <si>
    <t>69.20.23.000.000.00.0777.000000000000</t>
  </si>
  <si>
    <t>Услуги консультационные в области бухгалтерского учета</t>
  </si>
  <si>
    <t>информационное сопровождение бухгалтерских программ</t>
  </si>
  <si>
    <t>до апреля 2018 г.</t>
  </si>
  <si>
    <t>2 У</t>
  </si>
  <si>
    <t>53.20.19.000.001.00.0777.000000000000</t>
  </si>
  <si>
    <t>Услуги курьерские по доставке (кроме доставки периодических изданий, посылок/бандеролей, крупногабаритных почтовых отправлений)</t>
  </si>
  <si>
    <t>до 31 декабря 2017</t>
  </si>
  <si>
    <t>3 У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</si>
  <si>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</si>
  <si>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</si>
  <si>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 xml:space="preserve"> </t>
  </si>
  <si>
    <t>до 31 декабря 2017 г.</t>
  </si>
  <si>
    <t>ОВХ</t>
  </si>
  <si>
    <t>4 У</t>
  </si>
  <si>
    <t xml:space="preserve"> Предоставление обновляемых через Интернет нормативно-правовых актов РК, справочной и иной информации</t>
  </si>
  <si>
    <t>5 У</t>
  </si>
  <si>
    <t>Услуги по актуализации(обеспечению НД,внесение изменений),услуги Интернет-магазина.</t>
  </si>
  <si>
    <t>январь, март, сентябрь, октябрь</t>
  </si>
  <si>
    <t>Северо-Казахстанская область, г.Петропавловск, пр.Я.Гашека, 1</t>
  </si>
  <si>
    <t>до 31.12.17</t>
  </si>
  <si>
    <t>6 У</t>
  </si>
  <si>
    <t>Услуги по обеспечению нормативной документации по АSМЕ</t>
  </si>
  <si>
    <t>Российская Федерация, Республика Казахстан</t>
  </si>
  <si>
    <t>7 У</t>
  </si>
  <si>
    <t>77.39.19.900.007.00.0777.000000000000</t>
  </si>
  <si>
    <t>Услуги по аренде информационно-выставочных конструкций</t>
  </si>
  <si>
    <t>Аренда выставочных стендов для участия в выставках</t>
  </si>
  <si>
    <t>январь, февраль, июнь, август, сентябрь, октябрь, декабрь</t>
  </si>
  <si>
    <t>до 31 декабря 2017 г</t>
  </si>
  <si>
    <t>8 У</t>
  </si>
  <si>
    <t>74.90.20.000.056.00.0777.000000000000</t>
  </si>
  <si>
    <t>Услуги по аттестации рабочих мест</t>
  </si>
  <si>
    <t xml:space="preserve">Оформление   санитарно-эпидемиологических заключений  для  повторной Аккредитации МС в качестве калибровочной лаборатории. </t>
  </si>
  <si>
    <t>июнь, июль</t>
  </si>
  <si>
    <t>9 У</t>
  </si>
  <si>
    <t>85.60.10.335.002.00.0777.000000000000</t>
  </si>
  <si>
    <t>Услуги по аттестации/оценке и проверке знаний/уровня подготовки (кроме в области начального, среднего, высшего образования)</t>
  </si>
  <si>
    <t>январь,февраль, март,апрель,май,июнь, октябрь,ноябрь</t>
  </si>
  <si>
    <t>до 31 декабря             2016 года</t>
  </si>
  <si>
    <t>10 У</t>
  </si>
  <si>
    <t>август, сентябрь</t>
  </si>
  <si>
    <t>в течение 10 календарных дней после  предоплаты</t>
  </si>
  <si>
    <t>11 У</t>
  </si>
  <si>
    <t>38.11.29.000.000.00.0777.000000000000</t>
  </si>
  <si>
    <t>Услуги по вывозу (сбору) неопасных отходов/имущества/материалов</t>
  </si>
  <si>
    <t>Выполнение операций по сбору, утилизации, размещению или удалению отходов</t>
  </si>
  <si>
    <t>оказание услуг в течение  3 дней</t>
  </si>
  <si>
    <t>12 У</t>
  </si>
  <si>
    <t>38.22.29.000.001.00.0777.000000000000</t>
  </si>
  <si>
    <t>Услуги по демеркуризации</t>
  </si>
  <si>
    <t>Выполнение операций по сбору, утилизации, размещению или удалению энергосберигающих, ртутьсодержащих ламп и приборов</t>
  </si>
  <si>
    <t>март,  апрель, май</t>
  </si>
  <si>
    <t>ежеквартально</t>
  </si>
  <si>
    <t>предоплата 15 000 тенге, ежеквартально по факту согласно счета</t>
  </si>
  <si>
    <t>13 У</t>
  </si>
  <si>
    <t>71.20.19.000.010.00.0777.000000000000</t>
  </si>
  <si>
    <t>Услуги по диагностированию/экспертизе/анализу/испытаниям/тестированию/осмотру</t>
  </si>
  <si>
    <t>Экспертиза грузоподъёмных  механизмов</t>
  </si>
  <si>
    <t xml:space="preserve"> май, июнь</t>
  </si>
  <si>
    <t>7 дней после заявки Заказчика</t>
  </si>
  <si>
    <t>100% оплата по факту оказания услуг</t>
  </si>
  <si>
    <t>14 У</t>
  </si>
  <si>
    <t>март август, сентябрь</t>
  </si>
  <si>
    <t>15 У</t>
  </si>
  <si>
    <t>80.20.10.000.000.00.0777.000000000000</t>
  </si>
  <si>
    <t>Услуги по обеспечению безопасности и мониторингу устройствами предупреждения, сигнализации и аналогичными системами обеспечения безопасности</t>
  </si>
  <si>
    <t>до 31.12.2016г.</t>
  </si>
  <si>
    <t>оплата ежеквартально по факту</t>
  </si>
  <si>
    <t>16 У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</si>
  <si>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</si>
  <si>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</si>
  <si>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</si>
  <si>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март,апрель, июль,август, сентябрь,октябрь, ноябрь,декабрь</t>
  </si>
  <si>
    <t>17 У</t>
  </si>
  <si>
    <t>82.19.13.000.001.00.0777.000000000000</t>
  </si>
  <si>
    <t>Услуги по оформлению</t>
  </si>
  <si>
    <t>Услуги по оформлению/получению технической/правоустанавливающей/разрешительной и иной документации (оформление/переоформление/подготовка/регистрация/перерегистрация в соответствующих органах/реестрах и аналогичное)</t>
  </si>
  <si>
    <t>Услуги по предоставлению транзитного номера</t>
  </si>
  <si>
    <t xml:space="preserve">январь, февраль </t>
  </si>
  <si>
    <t>18 У</t>
  </si>
  <si>
    <t>Оформление разрешительных и иной документации  и командировочные расходы</t>
  </si>
  <si>
    <t>январь, март, июнь, сентябрь</t>
  </si>
  <si>
    <t>Республика Казахстан, Северо-Казахстанская область г.Петропавловск, г.Астана, г.Алматы</t>
  </si>
  <si>
    <t>19 У</t>
  </si>
  <si>
    <t>68.31.16.100.000.00.0777.000000000000</t>
  </si>
  <si>
    <t>Услуги по оценке недвижимого имущества</t>
  </si>
  <si>
    <t>услуги по оценке (экспертизе)имущества недвижимого, в связи с операциями по покупке, продаже или аренде невижимости, залогу, предоставляемые за вознаграждение или на договорной основе</t>
  </si>
  <si>
    <t>февраль, март, апрель, июнь, июль, сентябрь, октябрь, декабрь</t>
  </si>
  <si>
    <t>срок оказания услуг до 31 декабря 2017 г</t>
  </si>
  <si>
    <t>20 У</t>
  </si>
  <si>
    <t>49.42.19.000.000.00.0777.000000000000</t>
  </si>
  <si>
    <t>Услуги по перевозкам легковым автотранспортом</t>
  </si>
  <si>
    <t xml:space="preserve">Доставка приборов в г.Алматы на поверку и обратно по договору </t>
  </si>
  <si>
    <t>май, июнь, июль</t>
  </si>
  <si>
    <t>г. Алматы</t>
  </si>
  <si>
    <t>до 31.08.17г.</t>
  </si>
  <si>
    <t>21 У</t>
  </si>
  <si>
    <t>18.14.10.100.001.00.0777.000000000000</t>
  </si>
  <si>
    <t>Услуги по переплету</t>
  </si>
  <si>
    <t>Услуги по переплету листов в книги, брошюры, журналы, каталоги и аналогичную продукцию. Проведение комплекса мероприятий по формированию и переформированию, систематизацию, редактирование заголовков, подшивку, нумерацию, оформление обложек, вклеивание зав</t>
  </si>
  <si>
    <t>по заявке заказчика в течении года</t>
  </si>
  <si>
    <t>22 У</t>
  </si>
  <si>
    <t>18.12.16.000.000.00.0777.000000000000</t>
  </si>
  <si>
    <t>Услуги по печатанию непосредственно на прочих материалах, не являющихся бумагой</t>
  </si>
  <si>
    <t>Широкоформатная сольвентная печать на баннере, самоклейке, пленке ПВХ, холсте, флажной ткани, бейсболках, футболках и прочих материалах.</t>
  </si>
  <si>
    <t>январь, февраль, июнь, август, октябрь</t>
  </si>
  <si>
    <t>оплата по факту оказания услуг</t>
  </si>
  <si>
    <t>23 У</t>
  </si>
  <si>
    <t>январь, февраль, июль, август</t>
  </si>
  <si>
    <t>24 У</t>
  </si>
  <si>
    <t>май, ноябрь</t>
  </si>
  <si>
    <t>25 У</t>
  </si>
  <si>
    <t>71.20.19.000.000.00.0777.000000000000</t>
  </si>
  <si>
    <t>Услуги по поверке средств измерений</t>
  </si>
  <si>
    <t>Поверка средств испытаний, средств калибровки, средств измерений, принадлежащих АО "ПЗТМ"</t>
  </si>
  <si>
    <t>в течение 10 календарных дней</t>
  </si>
  <si>
    <t>26 У</t>
  </si>
  <si>
    <t>после проведения поверки в течение 10 календарных дней</t>
  </si>
  <si>
    <t>27 У</t>
  </si>
  <si>
    <t xml:space="preserve">Поверка мер твердости </t>
  </si>
  <si>
    <t>г. Караганда</t>
  </si>
  <si>
    <t>28 У</t>
  </si>
  <si>
    <t>Поверка контрольных устройств регистрации режимов труда и отдыха (тахограф)</t>
  </si>
  <si>
    <t>март, апрель, июль, август</t>
  </si>
  <si>
    <t>выполнение работ в течение 3 дней</t>
  </si>
  <si>
    <t>29 У</t>
  </si>
  <si>
    <t xml:space="preserve">поверка трансфоматоров тока </t>
  </si>
  <si>
    <t>май, июнь, июль, август</t>
  </si>
  <si>
    <t>30 У</t>
  </si>
  <si>
    <t>53.10.11.100.000.00.0777.000000000000</t>
  </si>
  <si>
    <t>Услуги по подписке на печатные периодические издания</t>
  </si>
  <si>
    <t>Услуги по подписке на газеты и журналы</t>
  </si>
  <si>
    <t xml:space="preserve">Северо-Казахстанская область, г.Петропавловск, </t>
  </si>
  <si>
    <t>31 У</t>
  </si>
  <si>
    <t>62.09.20.000.005.00.0777.000000000000</t>
  </si>
  <si>
    <t>Услуги по пользованию информационной системой электронных закупок</t>
  </si>
  <si>
    <t>32 У</t>
  </si>
  <si>
    <t>73.20.11.000.002.00.0777.000000000000</t>
  </si>
  <si>
    <t>Услуги по предоставлению ценовых диапазонов/ценовых маркетинговых заключений</t>
  </si>
  <si>
    <t>в течении 30 дней</t>
  </si>
  <si>
    <t>аванс 100 %</t>
  </si>
  <si>
    <t>33 У</t>
  </si>
  <si>
    <t>74.90.13.000.003.00.0777.000000000000</t>
  </si>
  <si>
    <t>Услуги по проведению радиологического мониторинга/обследования/контроля</t>
  </si>
  <si>
    <t>Радиологические замеры и освещенность в рентгенлаборатории АО "ПЗТМ»</t>
  </si>
  <si>
    <t>февраль,май</t>
  </si>
  <si>
    <t>34 У</t>
  </si>
  <si>
    <t>74.90.20.000.022.00.0777.000000000000</t>
  </si>
  <si>
    <t>Услуги по проведению ревизий финансовых</t>
  </si>
  <si>
    <t>услуги  аудита финансовой отчетности за 2016г., налоговой отчетности за 2012-2016гг.</t>
  </si>
  <si>
    <t>январь, февраль, апрель</t>
  </si>
  <si>
    <t>февраль-апрель 2017 года</t>
  </si>
  <si>
    <t>35 У</t>
  </si>
  <si>
    <t>74.90.13.000.004.00.0777.000000000000</t>
  </si>
  <si>
    <t>Услуги по проведению экологического контроля</t>
  </si>
  <si>
    <t>Замер выброса вредных веществ в атмосферный воздух или вредного физического воздействия на него с применением специализированного оборудования на источниках выбросов</t>
  </si>
  <si>
    <t>июнь,  июль, август, сентябрь</t>
  </si>
  <si>
    <t>36 У</t>
  </si>
  <si>
    <t>Замер выброса вредных веществ в атмосферный воздух или вредного физического воздействия на него с применением специализированного оборудования в санитарно-защитной зоне</t>
  </si>
  <si>
    <t>37 У</t>
  </si>
  <si>
    <t>Проведение мониторинга сточных вод</t>
  </si>
  <si>
    <t>февраль, март,  апрель</t>
  </si>
  <si>
    <t>в течении 30 рабочих дней с момента подписания акта приема - передачи</t>
  </si>
  <si>
    <t>38 У</t>
  </si>
  <si>
    <t>74.90.13.000.002.00.0777.000000000000</t>
  </si>
  <si>
    <t>Услуги по проведению экологического мониторинга</t>
  </si>
  <si>
    <t>Мониторинг загрязнения почв</t>
  </si>
  <si>
    <t>август, сентябрь, октябрь</t>
  </si>
  <si>
    <t>39 У</t>
  </si>
  <si>
    <t>58.19.15.300.000.00.0777.000000000000</t>
  </si>
  <si>
    <t>Услуги по размещению рекламных/информационных материалов в печатных материалах (кроме книг и периодических изданий)</t>
  </si>
  <si>
    <t>Публикация объявлений, соболезнований.</t>
  </si>
  <si>
    <t>40 У</t>
  </si>
  <si>
    <t>58.14.31.000.000.00.0777.000000000000</t>
  </si>
  <si>
    <t>Услуги по размещению рекламы в печатных периодических изданиях</t>
  </si>
  <si>
    <t>январь,февраль, март,апрель</t>
  </si>
  <si>
    <t>41 У</t>
  </si>
  <si>
    <t xml:space="preserve">60.20.40.000.000.00.0777.000000000000 </t>
  </si>
  <si>
    <t>Услуги по размещению рекламы на телевидении</t>
  </si>
  <si>
    <t>42 У</t>
  </si>
  <si>
    <t>74.90.20.000.024.00.0777.000000000000</t>
  </si>
  <si>
    <t>Услуги по сертификации продукции/процессов/работы/услуги</t>
  </si>
  <si>
    <t>Инспекционная проверка сертифицированной системы в соответствии с  требованиями  СТ     РК ИСО 9001:2009</t>
  </si>
  <si>
    <t>сентябрь, октябрь</t>
  </si>
  <si>
    <t>43 У</t>
  </si>
  <si>
    <t>Повторная аккредитация ИЛ на техническую компетентность в соответствии с требованиями ГОСТ ИСО/МЭК 17025-2009</t>
  </si>
  <si>
    <t>февраль, май; июль, сентябрь</t>
  </si>
  <si>
    <t>в течение 7 календарных дней</t>
  </si>
  <si>
    <t>44 У</t>
  </si>
  <si>
    <t>Индивидуальный дозиметрический контроль</t>
  </si>
  <si>
    <t>до 31.12.16г.</t>
  </si>
  <si>
    <t>45 У</t>
  </si>
  <si>
    <t>Услуги по сертификации продукции(буровые установки,оборудование теплообменное и ж.д.)</t>
  </si>
  <si>
    <t>Российская Федерация, Республика Казахстан, Северо-Казахстанская область г.Петропавловск, г.Астана, г.Алматы</t>
  </si>
  <si>
    <t xml:space="preserve"> до 31.12.17</t>
  </si>
  <si>
    <t>46 У</t>
  </si>
  <si>
    <t>65.12.50.335.000.00.0777.000000000000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</si>
  <si>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</si>
  <si>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Услуги по страхованию ответственности за нанесение вреда экологии</t>
  </si>
  <si>
    <t>47 У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</si>
  <si>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</si>
  <si>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</si>
  <si>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декабрь, январь, февраль, март, апрель, май, июнь, июль, август, сентябрь, октябрь</t>
  </si>
  <si>
    <t>48 У</t>
  </si>
  <si>
    <t>65.12.11.335.000.00.0777.000000000000</t>
  </si>
  <si>
    <t>Услуги по страхованию от несчастных случаев</t>
  </si>
  <si>
    <t>до апреля 2018 года</t>
  </si>
  <si>
    <t>49 У</t>
  </si>
  <si>
    <t>71.20.14.000.000.00.0777.000000000000</t>
  </si>
  <si>
    <t>Услуги по техническому контролю (осмотру) дорожных транспортных средств</t>
  </si>
  <si>
    <t xml:space="preserve">Прицепов, легковых и грузовых автомобилей </t>
  </si>
  <si>
    <t>50 У</t>
  </si>
  <si>
    <t>33.12.12.400.001.00.0777.000000000000</t>
  </si>
  <si>
    <t>Услуги по техническому обслуживанию пневматического/компрессорного оборудования</t>
  </si>
  <si>
    <t>Северо-Казахстанская область, г.Петропавловск, пр.Я.Гашека,1</t>
  </si>
  <si>
    <t xml:space="preserve"> апрель,  июнь, август, сентябрь, ноябрь</t>
  </si>
  <si>
    <t>Северо-Казахстанская область г.Петропавловск, пр. Я. Гашека 1</t>
  </si>
  <si>
    <t>45 дней после предоплаты</t>
  </si>
  <si>
    <t>51 У</t>
  </si>
  <si>
    <t>33.14.11.200.001.00.0777.000000000000</t>
  </si>
  <si>
    <t>Услуги по техническому обслуживанию электрического, электрораспределительного/регулирующего оборудования и аналогичной аппаратуры</t>
  </si>
  <si>
    <t>52 У</t>
  </si>
  <si>
    <t>74.90.20.000.032.00.0777.000000000000</t>
  </si>
  <si>
    <t>Услуги по техническому освидетельствованию сосудов, работающих под давлением</t>
  </si>
  <si>
    <t>март, май, июнь, июль, август, сентябрь, октябрь, ноябрь, декабрь</t>
  </si>
  <si>
    <t>53 У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</si>
  <si>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</si>
  <si>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</si>
  <si>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</si>
  <si>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Выполнение операций по сбору, утилизации, размещению или удалению опасных промышленных отходов</t>
  </si>
  <si>
    <t>54 У</t>
  </si>
  <si>
    <t>37.00.11.900.000.00.0777.000000000000</t>
  </si>
  <si>
    <t>Услуги по удалению сточных вод</t>
  </si>
  <si>
    <t>Услуги по удалению сточных вод (отведение)</t>
  </si>
  <si>
    <t>Транспортирование сточных вод ливнестоков через канализационные трубы, сливные и дренажные трубы</t>
  </si>
  <si>
    <t>ежеквартально по факту согласно счета</t>
  </si>
  <si>
    <t>55 У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</si>
  <si>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</si>
  <si>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</si>
  <si>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Изготовление визитных карточек для руководства</t>
  </si>
  <si>
    <t>56 У</t>
  </si>
  <si>
    <t>53.10.19.920.000.00.0777.000000000000</t>
  </si>
  <si>
    <t>Услуги почтовой специальной связи</t>
  </si>
  <si>
    <t>отправка секретной, конфиденциальной корреспонденции</t>
  </si>
  <si>
    <t>57 У</t>
  </si>
  <si>
    <t>53.10.19.200.000.00.0777.000000000000</t>
  </si>
  <si>
    <t>Услуги почтовые по предоставлению в пользование абонентских ящиков</t>
  </si>
  <si>
    <t>для получения почтовой корреспонденции</t>
  </si>
  <si>
    <t>58 У</t>
  </si>
  <si>
    <t>53.10.12.900.000.00.0777.000000000000</t>
  </si>
  <si>
    <t>Услуги почтовые, связанные с письмами</t>
  </si>
  <si>
    <t>отправка почтовой корреспонденции</t>
  </si>
  <si>
    <t>59 У</t>
  </si>
  <si>
    <t>74.90.19.000.004.00.0777.000000000000</t>
  </si>
  <si>
    <t>Услуги консультационные научные и технические</t>
  </si>
  <si>
    <t>выдача актов о происхождении товара</t>
  </si>
  <si>
    <t>по заявке заказчика в течение года</t>
  </si>
  <si>
    <t>60 У</t>
  </si>
  <si>
    <t>Вычача сертификатов происхождения и сертификатов соответствия</t>
  </si>
  <si>
    <t>61 У</t>
  </si>
  <si>
    <t>66.12.12.335.000.00.0777.000000000000</t>
  </si>
  <si>
    <t>Услуги по брокерским операциям с товарами</t>
  </si>
  <si>
    <t>Совершение брокером таможенных операций с товарами</t>
  </si>
  <si>
    <t>62 У</t>
  </si>
  <si>
    <t xml:space="preserve">74.90.20.000.017.00.0777.000000000000
</t>
  </si>
  <si>
    <t>Услуги по подготовке транспортной документации и путевых листов</t>
  </si>
  <si>
    <t xml:space="preserve">Оформление документов при подготовке и  доставке  грузов </t>
  </si>
  <si>
    <t>63 У</t>
  </si>
  <si>
    <t>78.20.14.335.000.00.0777.000000000000</t>
  </si>
  <si>
    <t>Транспортно-логистические услуги</t>
  </si>
  <si>
    <t>Доставка груза, оформление документов, бронирование грузовых емкостей, организация погрузки, выгрузки (разгрузки), перегрузки груза с самолета и на складах клиента, сортировка груза, комплектование отправок, маркировка, перемаркировка, упаковка груза</t>
  </si>
  <si>
    <t>64 У</t>
  </si>
  <si>
    <t>52.29.19.100.000.00.0777.000000000000</t>
  </si>
  <si>
    <t>Услуги по транспортно-экспедиторскому обслуживанию</t>
  </si>
  <si>
    <t>Комплекс услуг по транспортно-экспедиторскому обслуживанию</t>
  </si>
  <si>
    <t>Подбор и предоставление автотранспорта, экспедирование и доставка грузов до заказчика</t>
  </si>
  <si>
    <t>июнь, июль, август, сентябрь</t>
  </si>
  <si>
    <t>65 У</t>
  </si>
  <si>
    <t>84.11.12.200.000.00.0777.000000000000</t>
  </si>
  <si>
    <t>Услуги по таможенному оформлению</t>
  </si>
  <si>
    <t>Услуги таможенного представителя по оформлению деклараций на товары и транспортные средства, ввозимые/вывозимые из стран ТС и ДЗ</t>
  </si>
  <si>
    <t>66 У</t>
  </si>
  <si>
    <t>52.24.19.900.000.00.0777.000000000000</t>
  </si>
  <si>
    <t>Услуги по подбору/группированию партий груза</t>
  </si>
  <si>
    <t>март, май, июль, октябрь</t>
  </si>
  <si>
    <t>11, 14, 15</t>
  </si>
  <si>
    <t>66-1 У</t>
  </si>
  <si>
    <t>67 У</t>
  </si>
  <si>
    <t>52.24.19.130.000.00.0777.000000000000</t>
  </si>
  <si>
    <t>Услуги по перегрузке (перевалке) грузов (кроме обработки грузов в портах и в контейнерах)</t>
  </si>
  <si>
    <t xml:space="preserve"> март, июнь, август, ноябрь</t>
  </si>
  <si>
    <t>68 У</t>
  </si>
  <si>
    <t>52.21.19.900.019.00.0777.000000000000</t>
  </si>
  <si>
    <t>Услуги по подготовке железнодорожного подвижного состава под погрузку</t>
  </si>
  <si>
    <t>Услуги железнодорожной станции Петропавловск</t>
  </si>
  <si>
    <t>69 У</t>
  </si>
  <si>
    <t>52.21.19.900.016.00.0777.000000000000</t>
  </si>
  <si>
    <t>Услуги оператора вагонов</t>
  </si>
  <si>
    <t>Услуги по подбору и предоставлению вагонов в пользование</t>
  </si>
  <si>
    <t>70 У</t>
  </si>
  <si>
    <t>Услуги по оплате ж/д тарифа и дополнительных сборов на участке АО "НК "КТЖ"</t>
  </si>
  <si>
    <t>71 У</t>
  </si>
  <si>
    <t>52.24.19.900.001.00.0777.000000000000</t>
  </si>
  <si>
    <t>Услуги в получении/приемке грузов</t>
  </si>
  <si>
    <t>Услуги по приемке, оплате ж/д тарифа, раскредитовке и доставке груза в пункт назначения</t>
  </si>
  <si>
    <t>март, июнь, август, октябрь</t>
  </si>
  <si>
    <t>Республика Казахстан</t>
  </si>
  <si>
    <t>72 У</t>
  </si>
  <si>
    <t>53.10.13.900.000.00.0777.000000000000</t>
  </si>
  <si>
    <t>Услуги почтовые по отправке и доставке посылок и бандеролей</t>
  </si>
  <si>
    <t xml:space="preserve">Услуги почтовой связи по пересылке крупногабаритных почтовых отправлений </t>
  </si>
  <si>
    <t>73 У</t>
  </si>
  <si>
    <t>71.12.11.000.001.00.0777.000000000000</t>
  </si>
  <si>
    <t>Услуги консультационные технические</t>
  </si>
  <si>
    <t>выдача  актов экпертизы происхождения</t>
  </si>
  <si>
    <t>74 У</t>
  </si>
  <si>
    <t>Консультационные услуги по подготовке предприятия к сертификации ASME Code, проверочный аудит, предсертификационный аудит, участие в сертификации предприятия на соответствие ASME Code</t>
  </si>
  <si>
    <t>не более 6-ти месяцев</t>
  </si>
  <si>
    <t>авансовый платеж 0%, оплата по факту за каждый выполненный объем услуги</t>
  </si>
  <si>
    <t>75 У</t>
  </si>
  <si>
    <t>74.90.20.000.076.00.0777.000000000000</t>
  </si>
  <si>
    <t>Услуги по аттестации оборудования/инструментов</t>
  </si>
  <si>
    <t>Аттестация сварочного оборудования и сварочных технологий</t>
  </si>
  <si>
    <t xml:space="preserve">20 календарных дней </t>
  </si>
  <si>
    <t>76 У</t>
  </si>
  <si>
    <t>81.29.13.000.001.00.0777.000000000000</t>
  </si>
  <si>
    <t>Услуги санитарные (дезинфекция, дезинсекция, дератизация и аналогичные)</t>
  </si>
  <si>
    <t>Дератизация в помещении, дезинсекция бытовых насекомых и дезинсекция окрыленных мух в помещении, сезонные</t>
  </si>
  <si>
    <t>выполнение услуг в течение 10 дней</t>
  </si>
  <si>
    <t>77 У</t>
  </si>
  <si>
    <t>Выполнение прочностных и поверочных теплогидравлических расчетов</t>
  </si>
  <si>
    <t>78 У</t>
  </si>
  <si>
    <t>52.21.11.900.002.00.0777.000000000000</t>
  </si>
  <si>
    <t>Услуги по подаче и уборке вагонов</t>
  </si>
  <si>
    <t>Российская Федерация, Красноярский край, станция Шарыпово Красноярской железной дороги</t>
  </si>
  <si>
    <t>по заявке Заказчика в течение года</t>
  </si>
  <si>
    <t>79 У</t>
  </si>
  <si>
    <t>86.90.19.335.010.00.0777.000000000000</t>
  </si>
  <si>
    <t>Услуги по согласованию списков работников, связанных с оборотом прекурсоров в наркологическом диспансере</t>
  </si>
  <si>
    <t>80 У</t>
  </si>
  <si>
    <t>86.90.19.335.017.00.0777.000000000000</t>
  </si>
  <si>
    <t>Услуги по согласованию списков работников, связанных с оборотом прекурсоров в психологическом диспансере</t>
  </si>
  <si>
    <t>81 У</t>
  </si>
  <si>
    <t>86.90.19.335.005.00.0777.000000000000</t>
  </si>
  <si>
    <t>Услуги по медицинскому осмотру персонала, включая предварительные, периодические и внеочередные (внеплановые) осмотры</t>
  </si>
  <si>
    <t>Услуги по медицинскому осмотру персонала, включая предварительные, периодические и  внеочередные (внеплановые) осмотры</t>
  </si>
  <si>
    <t>апрель 2017г.</t>
  </si>
  <si>
    <t>итого по услугам</t>
  </si>
  <si>
    <t>Всего:</t>
  </si>
  <si>
    <t>1833 Т</t>
  </si>
  <si>
    <t>27.32.14.000.001.00.0006.000000000024</t>
  </si>
  <si>
    <t>марка РПШЭ, 7*1,5 мм2</t>
  </si>
  <si>
    <t>Провод РПШЭ 7х1,5</t>
  </si>
  <si>
    <t>Авансовый платеж 30 %</t>
  </si>
  <si>
    <t>1834 Т</t>
  </si>
  <si>
    <t>Кабель КГ3х1,5+1х1,5</t>
  </si>
  <si>
    <t>ТПХ</t>
  </si>
  <si>
    <t>1835 Т</t>
  </si>
  <si>
    <t>1836 Т</t>
  </si>
  <si>
    <t>Кабель КГ3х6+1х4ХЛ</t>
  </si>
  <si>
    <t>1837 Т</t>
  </si>
  <si>
    <t>27.32.13.700.000.00.0008.000000000442</t>
  </si>
  <si>
    <t>марка КГ, 3*4 мм2</t>
  </si>
  <si>
    <t>Кабель КГ 3х4</t>
  </si>
  <si>
    <t>008</t>
  </si>
  <si>
    <t>Километр (тысяча метров)</t>
  </si>
  <si>
    <t>1838 Т</t>
  </si>
  <si>
    <t>Провод ПВ3 1х4 ж-з</t>
  </si>
  <si>
    <t>1839 Т</t>
  </si>
  <si>
    <t>27.32.14.000.001.00.0006.000000000020</t>
  </si>
  <si>
    <t>марка РПШЭ, 2*4 мм2</t>
  </si>
  <si>
    <t>Провод РПШЭ 2х4</t>
  </si>
  <si>
    <t>1840 Т</t>
  </si>
  <si>
    <t>1841 Т</t>
  </si>
  <si>
    <t>27.32.13.700.000.00.0006.000000000842</t>
  </si>
  <si>
    <t>марка РПШ, 4*1,5 мм2</t>
  </si>
  <si>
    <t>РПШ 4х1,5</t>
  </si>
  <si>
    <t>1842 Т</t>
  </si>
  <si>
    <t>27.32.13.700.000.00.0006.000000000817</t>
  </si>
  <si>
    <t>марка РПШ, 8*2,5 мм2</t>
  </si>
  <si>
    <t>РПШ 8х2,5</t>
  </si>
  <si>
    <t>1843 Т</t>
  </si>
  <si>
    <t>27.32.13.700.002.00.0006.000000000091</t>
  </si>
  <si>
    <t>марка МГШВ, 1,5 мм2</t>
  </si>
  <si>
    <t>Провод МГШВ 1,5 бел</t>
  </si>
  <si>
    <t>1844 Т</t>
  </si>
  <si>
    <t>1845 Т</t>
  </si>
  <si>
    <t>Провод ПВЗ 1х4 бел</t>
  </si>
  <si>
    <t>1846 Т</t>
  </si>
  <si>
    <t>27.32.13.300.001.00.0018.000000000012</t>
  </si>
  <si>
    <t>марка КГ, 1*4 мм2</t>
  </si>
  <si>
    <t>Кабель КГ 1х4</t>
  </si>
  <si>
    <t>1847 Т</t>
  </si>
  <si>
    <t>27.32.13.700.002.00.0006.000000000203</t>
  </si>
  <si>
    <t>марка ПВ-3, 1,5 мм2</t>
  </si>
  <si>
    <t>Провод ПВ3 1х1,5</t>
  </si>
  <si>
    <t>1848 Т</t>
  </si>
  <si>
    <t>27.32.13.700.002.00.0006.000000000207</t>
  </si>
  <si>
    <t>марка ПВ-3, 10 мм2</t>
  </si>
  <si>
    <t>Провод ПВ3 10 ж-з</t>
  </si>
  <si>
    <t>1849 Т</t>
  </si>
  <si>
    <t>27.32.14.000.001.00.0006.000000000019</t>
  </si>
  <si>
    <t>марка РПШЭ, 2*1,5 мм2</t>
  </si>
  <si>
    <t>Провод РПШЭ 2х1,5</t>
  </si>
  <si>
    <t>6,11,14,15,18,19</t>
  </si>
  <si>
    <t>1098-1 Т</t>
  </si>
  <si>
    <t>Газ.сопло,гальванопокр. D 18/25/72мм.</t>
  </si>
  <si>
    <t>1099-1 Т</t>
  </si>
  <si>
    <t>Газ.сопло,коническое D16/84мм.</t>
  </si>
  <si>
    <t>1850 Т</t>
  </si>
  <si>
    <t>27.90.32.000.071.00.0796.000000000000</t>
  </si>
  <si>
    <t>Резак воздушно-дуговой</t>
  </si>
  <si>
    <t>для резки чёрных и цветных металлов, номинальный ток 500 А</t>
  </si>
  <si>
    <t>резак МВ 36KD 5м.GRIP KZ-2RU</t>
  </si>
  <si>
    <t>1851 Т</t>
  </si>
  <si>
    <t>наконечник Е-СU М8/1,2/D=10/30</t>
  </si>
  <si>
    <t>1852 Т</t>
  </si>
  <si>
    <t>Вставка для наконечника М8/М8 28мм.</t>
  </si>
  <si>
    <t>1853 Т</t>
  </si>
  <si>
    <t>27.90.32.000.020.00.0796.000000000000</t>
  </si>
  <si>
    <t>Газораспределитель</t>
  </si>
  <si>
    <t>Газораспределитель белый(1уп.-10шт.)</t>
  </si>
  <si>
    <t>1854 Т</t>
  </si>
  <si>
    <t>Направляющая спираль 2*4,5*5400мм.</t>
  </si>
  <si>
    <t>1855 Т</t>
  </si>
  <si>
    <t>Резак ABIMIG AT 335 LW-5мм.</t>
  </si>
  <si>
    <t>1856 Т</t>
  </si>
  <si>
    <t>вставка для наконечника М8/М16 52мм.</t>
  </si>
  <si>
    <t>1857 Т</t>
  </si>
  <si>
    <t>Переходник AMIBIG GRIP А(АТ) 305/355</t>
  </si>
  <si>
    <t>1858 Т</t>
  </si>
  <si>
    <t>26.20.40.000.147.00.0796.000000000000</t>
  </si>
  <si>
    <t xml:space="preserve">КТ-1048(Ref.№ 1576)Резак со шланг-пакетом в сборе </t>
  </si>
  <si>
    <t>1859 Т</t>
  </si>
  <si>
    <t>27.90.32.000.028.00.0796.000000000000</t>
  </si>
  <si>
    <t>Т-0402 (Ref.№ 1371)Сопло 1.1мм.</t>
  </si>
  <si>
    <t>1860 Т</t>
  </si>
  <si>
    <t>29.32.30.990.008.00.0796.000000000022</t>
  </si>
  <si>
    <t>для грузового автомобиля, для рессоры</t>
  </si>
  <si>
    <t xml:space="preserve">шарнир рессоры ушка, МАЗ 5440А5 </t>
  </si>
  <si>
    <t>1861 Т</t>
  </si>
  <si>
    <t>29.32.30.300.045.00.0796.000000000000</t>
  </si>
  <si>
    <t>Тяга</t>
  </si>
  <si>
    <t>реактивная, для грузового автомобиля</t>
  </si>
  <si>
    <t xml:space="preserve">штанга реактивная, МАЗ 5440А5 </t>
  </si>
  <si>
    <t>1862 Т</t>
  </si>
  <si>
    <t>29.32.30.670.001.01.0796.000000000001</t>
  </si>
  <si>
    <t>гидроусилителя рулевого управления, для грузового автомобиля</t>
  </si>
  <si>
    <t xml:space="preserve">НШ32УКП-0, МАЗ 5440А5 </t>
  </si>
  <si>
    <t>1863 Т</t>
  </si>
  <si>
    <t>28.30.93.990.096.00.0796.000000000000</t>
  </si>
  <si>
    <t>для тракторной техники, уборочная</t>
  </si>
  <si>
    <t xml:space="preserve">трактор МТЗ 80  </t>
  </si>
  <si>
    <t>1864 Т</t>
  </si>
  <si>
    <t>28.92.61.300.010.00.0796.000000000000</t>
  </si>
  <si>
    <t>соединительная, для автогрейдера</t>
  </si>
  <si>
    <t>удлинитель тяги навесного оборудования для трактора  МТЗ 80</t>
  </si>
  <si>
    <t>1171-1 Т</t>
  </si>
  <si>
    <t>1865 Т</t>
  </si>
  <si>
    <t>1866 Т</t>
  </si>
  <si>
    <t>лист 5 ст. 40Х</t>
  </si>
  <si>
    <t>1867 Т</t>
  </si>
  <si>
    <t>24.10.31.900.000.01.0168.000000000113</t>
  </si>
  <si>
    <t>стальной, марка Ст. 65Г, толщина 5 мм, ГОСТ 19903-74</t>
  </si>
  <si>
    <t>1868 Т</t>
  </si>
  <si>
    <t>1869 Т</t>
  </si>
  <si>
    <t>24.20.13.900.000.02.0168.000000000305</t>
  </si>
  <si>
    <t>горячедеформированная, углеродистая сталь, бесшовная, наружный диаметр 146 мм, толщина стенки 8 мм, ГОСТ 30564-98</t>
  </si>
  <si>
    <t>1870 Т</t>
  </si>
  <si>
    <t>24.20.13.900.000.02.0168.000000000396</t>
  </si>
  <si>
    <t>горячедеформированная, углеродистая сталь, бесшовная, наружный диаметр 180 мм, толщина стенки 22 мм, ГОСТ 30564-98</t>
  </si>
  <si>
    <t>1871 Т</t>
  </si>
  <si>
    <t>24.20.13.900.000.02.0168.000000000415</t>
  </si>
  <si>
    <t>горячедеформированная, углеродистая сталь, бесшовная, наружный диаметр 194 мм, толщина стенки 22 мм, ГОСТ 30564-98</t>
  </si>
  <si>
    <t>1872 Т</t>
  </si>
  <si>
    <t>24.20.13.900.000.02.0168.000000000455</t>
  </si>
  <si>
    <t>горячедеформированная, углеродистая сталь, бесшовная, наружный диаметр 219 мм, толщина стенки 25 мм, ГОСТ 30564-98</t>
  </si>
  <si>
    <t>1873 Т</t>
  </si>
  <si>
    <t>1874 Т</t>
  </si>
  <si>
    <t>1875 Т</t>
  </si>
  <si>
    <t>24.10.71.000.001.00.0168.000000000018</t>
  </si>
  <si>
    <t>из стали, горячекатаный, с параллельными гранями полок и с уклоном внутренних граней, номер швеллера 22, ГОСТ 8240-97</t>
  </si>
  <si>
    <t>1876 Т</t>
  </si>
  <si>
    <t>383-1 Т</t>
  </si>
  <si>
    <t xml:space="preserve"> апрель, май, июнь, июль, август</t>
  </si>
  <si>
    <t>384-1 Т</t>
  </si>
  <si>
    <t>385-1 Т</t>
  </si>
  <si>
    <t>386-1 Т</t>
  </si>
  <si>
    <t>387-1 Т</t>
  </si>
  <si>
    <t>388-1 Т</t>
  </si>
  <si>
    <t>389-1 Т</t>
  </si>
  <si>
    <t>392-1 Т</t>
  </si>
  <si>
    <t>453-1 Т</t>
  </si>
  <si>
    <t>397-1 Т</t>
  </si>
  <si>
    <t>398-1 Т</t>
  </si>
  <si>
    <t>414-1 Т</t>
  </si>
  <si>
    <t>428-1 Т</t>
  </si>
  <si>
    <t>432-1 Т</t>
  </si>
  <si>
    <t>434-1 Т</t>
  </si>
  <si>
    <t>435-1 Т</t>
  </si>
  <si>
    <t>442-1 Т</t>
  </si>
  <si>
    <t>1877 Т</t>
  </si>
  <si>
    <t>1878 Т</t>
  </si>
  <si>
    <t>24.20.13.900.001.01.0006.000000000023</t>
  </si>
  <si>
    <t>металлический, оцинкованный, негерметичный, диаметр 12 мм</t>
  </si>
  <si>
    <t>1879 Т</t>
  </si>
  <si>
    <t>КЗ-31 Корд (300А)</t>
  </si>
  <si>
    <t>1880 Т</t>
  </si>
  <si>
    <t>25.73.60.900.000.00.0796.000000000000</t>
  </si>
  <si>
    <t>Наконечник Т95-12-15</t>
  </si>
  <si>
    <t>1881 Т</t>
  </si>
  <si>
    <t>Наконечник Т6-5-4</t>
  </si>
  <si>
    <t>6,7,11,14,19</t>
  </si>
  <si>
    <t>1386-1 Т</t>
  </si>
  <si>
    <t>камера полимеризации проходного типа с пультом управления процессом</t>
  </si>
  <si>
    <t>1882 Т</t>
  </si>
  <si>
    <t>28.21.13.500.000.01.0796.000000000001</t>
  </si>
  <si>
    <t>вихревая, для автоматического нанесения порошкового проявителя, капиллярный метод неразрушающего контроля</t>
  </si>
  <si>
    <t>Камера напыления двухпостовая проходная</t>
  </si>
  <si>
    <t>1883 Т</t>
  </si>
  <si>
    <t>28.94.12.500.000.00.0796.000000000001</t>
  </si>
  <si>
    <t>Машина крутильная</t>
  </si>
  <si>
    <t>кольцевая</t>
  </si>
  <si>
    <t>Верхняя кольцевая транспортная система</t>
  </si>
  <si>
    <t>1884 Т</t>
  </si>
  <si>
    <t>28.29.22.230.000.00.0796.000000000000</t>
  </si>
  <si>
    <t>эмалей, красок, извести</t>
  </si>
  <si>
    <t>Электрический пистолет-распылитель</t>
  </si>
  <si>
    <t>1885 Т</t>
  </si>
  <si>
    <t>28.29.22.200.017.00.0796.000000000000</t>
  </si>
  <si>
    <t>для жидкости, ручной, объем 600 мл</t>
  </si>
  <si>
    <t>пистолет продувочный</t>
  </si>
  <si>
    <t>1886 Т</t>
  </si>
  <si>
    <t>28.12.14.500.001.00.0796.000000000001</t>
  </si>
  <si>
    <t>Блок подготовки воздуха</t>
  </si>
  <si>
    <t>для очистки сжатого воздуха от твердых частиц/капельной влаги/внесения в поток распыленного минерального масла, пропускная способность 4 м3/мин, тонкость фильтрации 5 мкм, степень влагоотделения не менее 95%</t>
  </si>
  <si>
    <t>устройство подготовки сжатого воздуха</t>
  </si>
  <si>
    <t>1887 Т</t>
  </si>
  <si>
    <t>22.21.21.530.000.00.0006.000000000003</t>
  </si>
  <si>
    <t>для водоснабжения, полиэтиленовая ПЭ 100, SDR 11, диаметр 160 мм, толщина 6,2 мм, давление 6 атм, ГОСТ 18599-2001</t>
  </si>
  <si>
    <t>1888 Т</t>
  </si>
  <si>
    <t>25.94.11.310.002.00.0796.000000000038</t>
  </si>
  <si>
    <t>Болт</t>
  </si>
  <si>
    <t>с шестигранной головкой  , диаметр резьбы 12 мм, длина 40 мм</t>
  </si>
  <si>
    <t>1889 Т</t>
  </si>
  <si>
    <t>25.73.40.100.000.00.0796.000000000003</t>
  </si>
  <si>
    <t>машинный, номинальный диаметр 24-40 мм</t>
  </si>
  <si>
    <t>М33х1,5 ГОСТ3266-81 №1</t>
  </si>
  <si>
    <t xml:space="preserve">авансовый платеж -30% </t>
  </si>
  <si>
    <t>1890 Т</t>
  </si>
  <si>
    <t>М33х1,5 ГОСТ3266-81 №2</t>
  </si>
  <si>
    <t>1891 Т</t>
  </si>
  <si>
    <t>25.73.40.100.000.00.0796.000000000004</t>
  </si>
  <si>
    <t>машинный, номинальный диаметр не менее 40 мм</t>
  </si>
  <si>
    <t>М42х1,5 ГОСТ3266-81 №1</t>
  </si>
  <si>
    <t>1892 Т</t>
  </si>
  <si>
    <t>М42х1,5 ГОСТ3266-81 №2</t>
  </si>
  <si>
    <t>1893 Т</t>
  </si>
  <si>
    <t>26.30.21.900.000.00.0796.000000000002</t>
  </si>
  <si>
    <t>Медиаконвертер</t>
  </si>
  <si>
    <t>неуправляемый</t>
  </si>
  <si>
    <t>Медиаконвертер Planet GT-805A, разъем SFP, разъем RJ45, 10/100/1000Base-T, Duplex/трансивер Planet MGB-LX, 1 порт 1000Base, LC коннектор, одномодовый</t>
  </si>
  <si>
    <t>1894 Т</t>
  </si>
  <si>
    <t>1895 Т</t>
  </si>
  <si>
    <t>1896 Т</t>
  </si>
  <si>
    <t>6,11,18</t>
  </si>
  <si>
    <t>319-1 Т</t>
  </si>
  <si>
    <t>Кран шаровой 11б27п1 Ду15 Ру16(баз)</t>
  </si>
  <si>
    <t>1897 Т</t>
  </si>
  <si>
    <t>Пробка чугунная к радиатору правая ф15</t>
  </si>
  <si>
    <t>1898 Т</t>
  </si>
  <si>
    <t>Контргайка чугунная ф15 (ГОСТ 8961-75)</t>
  </si>
  <si>
    <t>1899 Т</t>
  </si>
  <si>
    <t>1900 Т</t>
  </si>
  <si>
    <t>22.19.73.230.001.00.0796.000000000000</t>
  </si>
  <si>
    <t>резиновая, уплотнительная</t>
  </si>
  <si>
    <t>Прокладка межсекционн.резина для чуг.радиатора Ду32</t>
  </si>
  <si>
    <t>1901 Т</t>
  </si>
  <si>
    <t>для резца CNMG</t>
  </si>
  <si>
    <t>1902 Т</t>
  </si>
  <si>
    <t>для резца DNMG</t>
  </si>
  <si>
    <t>1903 Т</t>
  </si>
  <si>
    <t>для резца WNMG</t>
  </si>
  <si>
    <t>1904 Т</t>
  </si>
  <si>
    <t>авнсовый платеж - 0%, оплата по факту</t>
  </si>
  <si>
    <t>1905 Т</t>
  </si>
  <si>
    <t>32.91.19.500.002.00.0796.000000000000</t>
  </si>
  <si>
    <t>Валик</t>
  </si>
  <si>
    <t>для лакокрасочных работ, малярный, тип ВМП, ГОСТ 10831-87</t>
  </si>
  <si>
    <t>1906 Т</t>
  </si>
  <si>
    <t>1907 Т</t>
  </si>
  <si>
    <t>28.21.13.600.006.00.0796.000000000004</t>
  </si>
  <si>
    <t>Установка устройство индукционное</t>
  </si>
  <si>
    <t>нагревательное, встраиваемое в технологическое оборудование</t>
  </si>
  <si>
    <t>Индуктор для среднечастотной индукционной установки MF-160</t>
  </si>
  <si>
    <t>1908 Т</t>
  </si>
  <si>
    <t>28.12.13.200.001.00.0796.000000000006</t>
  </si>
  <si>
    <t>рабочий объем от 350 до 400 см3</t>
  </si>
  <si>
    <t>насос в сборе</t>
  </si>
  <si>
    <t xml:space="preserve"> апрель</t>
  </si>
  <si>
    <t>1909 Т</t>
  </si>
  <si>
    <t>27.20.22.900.000.00.0796.000000000008</t>
  </si>
  <si>
    <t>напряжение 2 В, емкость 2000-3000 А/ч</t>
  </si>
  <si>
    <t>аккумулятор 3.7v, 2500mAh</t>
  </si>
  <si>
    <t>1910 Т</t>
  </si>
  <si>
    <t>авансовый платеж - 70%</t>
  </si>
  <si>
    <t>30-1 У</t>
  </si>
  <si>
    <t>апрель, ноябрь</t>
  </si>
  <si>
    <t>1911 Т</t>
  </si>
  <si>
    <t>27.32.13.700.000.00.0006.000000000533</t>
  </si>
  <si>
    <t>марка КГ-ХЛ, 1*95 мм2</t>
  </si>
  <si>
    <t>кабель КГ 1х95 хл</t>
  </si>
  <si>
    <t xml:space="preserve"> EXW</t>
  </si>
  <si>
    <t>1912 Т</t>
  </si>
  <si>
    <t>27.90.31.900.006.00.0796.000000000000</t>
  </si>
  <si>
    <t>Печатная плата</t>
  </si>
  <si>
    <t>для монтажа и пайки, из текстолита</t>
  </si>
  <si>
    <t>Печатная плата Н12.70.01.033-01</t>
  </si>
  <si>
    <t>авансовый платеж - 75 %</t>
  </si>
  <si>
    <t>1913 Т</t>
  </si>
  <si>
    <t>Печатная плата Н12.70.01.058</t>
  </si>
  <si>
    <t>1914 Т</t>
  </si>
  <si>
    <t>Печатная плата Н12.70.01.034-03</t>
  </si>
  <si>
    <t>1915 Т</t>
  </si>
  <si>
    <t xml:space="preserve">Печатная плата Н12.70.01.074 </t>
  </si>
  <si>
    <t>1916 Т</t>
  </si>
  <si>
    <t>Печатная плата Н12.70.01.075</t>
  </si>
  <si>
    <t>1917 Т</t>
  </si>
  <si>
    <t>Печатная плата Н12.70.01.076</t>
  </si>
  <si>
    <t>1918 Т</t>
  </si>
  <si>
    <t>Печатная плата Н12.70.03.001-02</t>
  </si>
  <si>
    <t>1919 Т</t>
  </si>
  <si>
    <t>Печатная плата У.70.23.001</t>
  </si>
  <si>
    <t>1920 Т</t>
  </si>
  <si>
    <t>Печатная плата У.70.30.001</t>
  </si>
  <si>
    <t>1921 Т</t>
  </si>
  <si>
    <t>Печатная плата У.70.31.001</t>
  </si>
  <si>
    <t>1922 Т</t>
  </si>
  <si>
    <t>Печатная плата У.70.32.001</t>
  </si>
  <si>
    <t>1923 Т</t>
  </si>
  <si>
    <t>Печатная плата У.70.05.310</t>
  </si>
  <si>
    <t>1924 Т</t>
  </si>
  <si>
    <t>Печатная плата У70.05.320</t>
  </si>
  <si>
    <t>1925 Т</t>
  </si>
  <si>
    <t xml:space="preserve">Печатная плата У70.05.330 </t>
  </si>
  <si>
    <t>1926 Т</t>
  </si>
  <si>
    <t>Печатная плата У70.05.340</t>
  </si>
  <si>
    <t>1927 Т</t>
  </si>
  <si>
    <t>Печатная плата У70.05.350</t>
  </si>
  <si>
    <t>1928 Т</t>
  </si>
  <si>
    <t>Печатная плата У70.05.390</t>
  </si>
  <si>
    <t>1929 Т</t>
  </si>
  <si>
    <t>Печатная плата У.70.20.001</t>
  </si>
  <si>
    <t>1930 Т</t>
  </si>
  <si>
    <t>20.59.59.100.011.00.0870.000000000022</t>
  </si>
  <si>
    <t>Государственный стандартный образец</t>
  </si>
  <si>
    <t>нитрат иона</t>
  </si>
  <si>
    <t>поставка в течение 10 - 15 дней</t>
  </si>
  <si>
    <t>Ампула</t>
  </si>
  <si>
    <t>1931 Т</t>
  </si>
  <si>
    <t>20.59.59.100.011.00.0870.000000000025</t>
  </si>
  <si>
    <t>иона-меди</t>
  </si>
  <si>
    <t>1932 Т</t>
  </si>
  <si>
    <t>20.59.59.630.012.00.0796.000000000005</t>
  </si>
  <si>
    <t>ионов железа</t>
  </si>
  <si>
    <t>1933 Т</t>
  </si>
  <si>
    <t>20.59.59.100.011.00.0778.000000000024</t>
  </si>
  <si>
    <t>иона- хрома</t>
  </si>
  <si>
    <t>1934 Т</t>
  </si>
  <si>
    <t>20.15.20.100.000.00.0166.000000000000</t>
  </si>
  <si>
    <t>Хлорид аммония (хлористый аммоний)</t>
  </si>
  <si>
    <t>химически чистый, ГОСТ 3773-72</t>
  </si>
  <si>
    <t>1935 Т</t>
  </si>
  <si>
    <t>20.14.34.750.000.01.0166.000000000000</t>
  </si>
  <si>
    <t>Аммоний</t>
  </si>
  <si>
    <t>лимоннокислый 3-замещенный, ЧДА, ГОСТ 9264-79</t>
  </si>
  <si>
    <t>1936 Т</t>
  </si>
  <si>
    <t>20.13.41.700.000.00.0166.000000000000</t>
  </si>
  <si>
    <t>Сульфат аммония железа (железоаммонийные квасцы)</t>
  </si>
  <si>
    <t>химически чистый</t>
  </si>
  <si>
    <t>1937 Т</t>
  </si>
  <si>
    <t>20.13.51.300.000.00.0166.000000000000</t>
  </si>
  <si>
    <t>Бихромат калия</t>
  </si>
  <si>
    <t>химически чистый, ГОСТ 4220-75</t>
  </si>
  <si>
    <t>1938 Т</t>
  </si>
  <si>
    <t>20.14.34.700.009.00.0166.000000000000</t>
  </si>
  <si>
    <t>Сульфосалициловая кислота 2 водная</t>
  </si>
  <si>
    <t xml:space="preserve">чистый для анализа, кристаллы, ГОСТ 4478-78 </t>
  </si>
  <si>
    <t>1940 Т</t>
  </si>
  <si>
    <t>1941 Т</t>
  </si>
  <si>
    <t>20.13.62.200.008.00.0166.000000000000</t>
  </si>
  <si>
    <t>Соль</t>
  </si>
  <si>
    <t>Мора, сернокислая, ГОСТ 4208- 72</t>
  </si>
  <si>
    <t>1942 Т</t>
  </si>
  <si>
    <t>20.14.13.230.000.00.0166.000000000002</t>
  </si>
  <si>
    <t>Хлороформ (трихлорметан)</t>
  </si>
  <si>
    <t>чистый для анализа</t>
  </si>
  <si>
    <t>1943 Т</t>
  </si>
  <si>
    <t>20.13.41.350.002.00.0166.000000000000</t>
  </si>
  <si>
    <t>Тиосульфат натрия</t>
  </si>
  <si>
    <t>чистый для анализа, ГОСТ 27068-86</t>
  </si>
  <si>
    <t>1944 Т</t>
  </si>
  <si>
    <t>20.13.41.800.001.00.0166.000000000000</t>
  </si>
  <si>
    <t>Персульфат аммония (надсернокислый аммоний)</t>
  </si>
  <si>
    <t>химически чистый, ГОСТ 20478-75</t>
  </si>
  <si>
    <t>1945 Т</t>
  </si>
  <si>
    <t>20.13.51.500.001.00.0166.000000000001</t>
  </si>
  <si>
    <t>Молибдат аммония</t>
  </si>
  <si>
    <t>химически чистый, ГОСТ 3765-78</t>
  </si>
  <si>
    <t>1946 Т</t>
  </si>
  <si>
    <t>20.59.56.900.022.00.0166.000000000003</t>
  </si>
  <si>
    <t>Соль динатриевая этилендиамин-N,N,N',N'- тетрауксусной кислоты 2-водная (трилон Б)</t>
  </si>
  <si>
    <t>чистый</t>
  </si>
  <si>
    <t>Трилон Б</t>
  </si>
  <si>
    <t>1947 Т</t>
  </si>
  <si>
    <t>20.13.25.200.000.00.0166.000000000002</t>
  </si>
  <si>
    <t>чистый для анализа, ГОСТ 4328-77</t>
  </si>
  <si>
    <t>1948 Т</t>
  </si>
  <si>
    <t>20.59.59.900.004.00.0778.000000000000</t>
  </si>
  <si>
    <t>сталь углеродистая тип 20</t>
  </si>
  <si>
    <t>1949 Т</t>
  </si>
  <si>
    <t>20.13.51.400.000.00.0166.000000000000</t>
  </si>
  <si>
    <t>Перманганат калия</t>
  </si>
  <si>
    <t>химически чистый, ГОСТ 20490-75</t>
  </si>
  <si>
    <t>калий марганцевокислый</t>
  </si>
  <si>
    <t>1950 Т</t>
  </si>
  <si>
    <t>28.13.32.000.153.00.0796.000000000000</t>
  </si>
  <si>
    <t>трехлинейный, с электромагнитным управлением, условный диаметр прохода 5 мм</t>
  </si>
  <si>
    <t>пневмораспределитель А331-1С2</t>
  </si>
  <si>
    <t>1951 Т</t>
  </si>
  <si>
    <t>26.30.50.900.009.01.0796.000000000000</t>
  </si>
  <si>
    <t>Катушка</t>
  </si>
  <si>
    <t>с направляющим тросом</t>
  </si>
  <si>
    <t>катушка U7K</t>
  </si>
  <si>
    <t>1952 Т</t>
  </si>
  <si>
    <t>эл.разъем 122-800</t>
  </si>
  <si>
    <t>1953 Т</t>
  </si>
  <si>
    <t>28.11.33.000.020.00.0796.000000000000</t>
  </si>
  <si>
    <t>уплотнительное, для газоперекачивающего агрегата, диаметр 129,5 мм, толщина 5,3 мм</t>
  </si>
  <si>
    <t>уплотнительное кольцо 2661 1/8</t>
  </si>
  <si>
    <t>1954 Т</t>
  </si>
  <si>
    <t>25.99.29.400.000.00.0796.000000000002</t>
  </si>
  <si>
    <t>Штуцер</t>
  </si>
  <si>
    <t>соединительный, металлический, переходной</t>
  </si>
  <si>
    <t>штуцер 2601 9-1/8</t>
  </si>
  <si>
    <t>1955 Т</t>
  </si>
  <si>
    <t>уплотнительное кольцо 2661 М5</t>
  </si>
  <si>
    <t>1956 Т</t>
  </si>
  <si>
    <t>Заглушка 2611 М5</t>
  </si>
  <si>
    <t>1957 Т</t>
  </si>
  <si>
    <t>ОК Autrod, ОК Flux</t>
  </si>
  <si>
    <t>1958 Т</t>
  </si>
  <si>
    <t>24.10.14.900.000.00.0166.000000000003</t>
  </si>
  <si>
    <t>Дробь</t>
  </si>
  <si>
    <t>стальная, колотая, номер 08</t>
  </si>
  <si>
    <t>дробь ДСК 0,8 ГОСТ 11964-81</t>
  </si>
  <si>
    <t>поставка в течение 14 дней</t>
  </si>
  <si>
    <t>1959 Т</t>
  </si>
  <si>
    <t>1960 Т</t>
  </si>
  <si>
    <t>26.20.13.000.008.00.0796.000000000001</t>
  </si>
  <si>
    <t>Компьютер</t>
  </si>
  <si>
    <t>персональный универсальный</t>
  </si>
  <si>
    <t xml:space="preserve">Компьютер Тип 1 СИСТЕМНЫЙ БЛОК:ОС: Windows 7 Professional,  Intel Core i3-6100 </t>
  </si>
  <si>
    <t>1961 Т</t>
  </si>
  <si>
    <t>26.20.13.000.008.00.0796.000000000003</t>
  </si>
  <si>
    <t>персональный для работы с графикой</t>
  </si>
  <si>
    <t xml:space="preserve">Компьютер Тип 2  ОС Windows 7 Professional, i5- 6500s  
</t>
  </si>
  <si>
    <t>1962 Т</t>
  </si>
  <si>
    <t>26.20.16.300.006.00.0796.000000000001</t>
  </si>
  <si>
    <t>Принтер лазерный</t>
  </si>
  <si>
    <t>монохромный, формат А4, скорость печати менее 20 стр/м, разрешение 600*600 dpi</t>
  </si>
  <si>
    <t xml:space="preserve">принтер ТП: лазерная монохромная; черно-белая;А4; стандартный взаимозаменяемый картридж  не менее 1600 страниц;600*600dpi;Скорость  18 стр/мин; USB 2.0;ОС:Windows, Linux, Mac OS </t>
  </si>
  <si>
    <t>1963 Т</t>
  </si>
  <si>
    <t>26.20.18.900.001.01.0796.000000000011</t>
  </si>
  <si>
    <t>Устройство</t>
  </si>
  <si>
    <t>многофункциональное, печать лазерная, разрешение 1200*1200 dpi</t>
  </si>
  <si>
    <t xml:space="preserve">МФУ:принтер/сканер/копир; черно-белая;лазерная монохромная;  А4; Мах 1200x1200 dpi;  23 стр/мин  ресурс   2400 страниц;СКАНЕР: 600x600;КОПИР: 600x600 dpi;  23 стр/мин 
</t>
  </si>
  <si>
    <t>1964 Т</t>
  </si>
  <si>
    <t>26.20.11.100.003.00.0796.000000000001</t>
  </si>
  <si>
    <t>Бизнес-ноутбук</t>
  </si>
  <si>
    <t>диагональ экрана свыше 12 дюймов</t>
  </si>
  <si>
    <t>ноутбук ОС Windows 7 Professional;Диагон.(15,6") ;процес.Core i3; оператив.4 Гб ;HDD,  500Гб; HDMI;Wi-Fi, Bluetooth; DVD+RW;Веб-камера, встр. микрофон.</t>
  </si>
  <si>
    <t>82 У</t>
  </si>
  <si>
    <t>до 31.05.2017г.</t>
  </si>
  <si>
    <t>1965 Т</t>
  </si>
  <si>
    <t>Замок врезной Apecs 1023/60 AC</t>
  </si>
  <si>
    <t>1966 Т</t>
  </si>
  <si>
    <t>1967 Т</t>
  </si>
  <si>
    <t>Т-0410(Ref.№1378) Диффузор/Air Diffuser</t>
  </si>
  <si>
    <t>1968 Т</t>
  </si>
  <si>
    <t>27.90.32.000.001.01.0796.000000000000</t>
  </si>
  <si>
    <t>Насадка</t>
  </si>
  <si>
    <t>стальная, запчасть для аппарата гидроабразивной резки, условный проход 0,25 мм</t>
  </si>
  <si>
    <t>Т-0643(Ref.№1408) Опорная насадка/Double Pointed Spacer</t>
  </si>
  <si>
    <t>1969 Т</t>
  </si>
  <si>
    <t>27.12.40.900.028.00.0796.000000000001</t>
  </si>
  <si>
    <t>поршневое, для высоковольтного выключателя</t>
  </si>
  <si>
    <t>Т-0400(Ref.№1386) Кольцо дистанционное/Spaser Spring</t>
  </si>
  <si>
    <t>1970 Т</t>
  </si>
  <si>
    <t>27.12.40.900.028.00.0796.000000000000</t>
  </si>
  <si>
    <t>уплотнительное, для высоковольтного выключателя</t>
  </si>
  <si>
    <t>Т-0411(Ref.№1398) Уплотнительное кольцо/O-ring</t>
  </si>
  <si>
    <t>1971 Т</t>
  </si>
  <si>
    <t xml:space="preserve">Т-0409(Ref.№1517) Электрод </t>
  </si>
  <si>
    <t>1972 Т</t>
  </si>
  <si>
    <t>Сопло д.3.0.арт.446Р102014</t>
  </si>
  <si>
    <t>1973 Т</t>
  </si>
  <si>
    <t>Т-0404(Ref.№1373)Сопло 1,6 мм.</t>
  </si>
  <si>
    <t>1974 Т</t>
  </si>
  <si>
    <t>25.99.29.550.002.00.0796.000000000000</t>
  </si>
  <si>
    <t>для теплообменного аппарата, алюминиевая</t>
  </si>
  <si>
    <t>прокладка СНП А-2-3-150-16</t>
  </si>
  <si>
    <t>1975 Т</t>
  </si>
  <si>
    <t>прокладка СНП А-2-3-80-16</t>
  </si>
  <si>
    <t>1976 Т</t>
  </si>
  <si>
    <t>прокладка СНП А-2-3-50-16</t>
  </si>
  <si>
    <t>1977 Т</t>
  </si>
  <si>
    <t>прокладка СНП А-2-3 ДУ 600 исполнение 1</t>
  </si>
  <si>
    <t>1978 Т</t>
  </si>
  <si>
    <t>прокладка СНП А-2-3 ДУ 600 исполнение 2</t>
  </si>
  <si>
    <t>1979 Т</t>
  </si>
  <si>
    <t>25.99.29.190.001.01.0796.000000000000</t>
  </si>
  <si>
    <t>Компенсатор</t>
  </si>
  <si>
    <t>линзовый, для трубопровода, проход 600 мм, давление 6,3 МПа, стальной, осевой, приварной, двухлинзовый</t>
  </si>
  <si>
    <t>компенсатор</t>
  </si>
  <si>
    <t>1980 Т</t>
  </si>
  <si>
    <t>25.73.40.650.000.00.0796.000000000000</t>
  </si>
  <si>
    <t>червячная, тип 2510-4057В, ГОСТ 9324-80</t>
  </si>
  <si>
    <t>2520-0758 кл.А 112*90</t>
  </si>
  <si>
    <t>1981 Т</t>
  </si>
  <si>
    <t>2520-0763 кл.А 112*90</t>
  </si>
  <si>
    <t>1982 Т</t>
  </si>
  <si>
    <t>2520-0754 кл.А 100*80</t>
  </si>
  <si>
    <t>1983 Т</t>
  </si>
  <si>
    <t>для автобуса</t>
  </si>
  <si>
    <t xml:space="preserve">авансовый платеж - 30%  </t>
  </si>
  <si>
    <t>1984 Т</t>
  </si>
  <si>
    <t>83 У</t>
  </si>
  <si>
    <t xml:space="preserve">65.12.73.335.000.00.0777.000000000000  </t>
  </si>
  <si>
    <t>Услуги по страхованию от финансовых убытков</t>
  </si>
  <si>
    <t>Страхование от рисков убытка, связанного с неисполнением финансовых обязательств контрагента</t>
  </si>
  <si>
    <t>поставка по заявке заказчика</t>
  </si>
  <si>
    <t>1939 Т</t>
  </si>
  <si>
    <t>20.12.12.700.003.00.0166.000000000000</t>
  </si>
  <si>
    <t>сернокислая, чистая для анализа, порошок, ГОСТ 4165-78</t>
  </si>
  <si>
    <t xml:space="preserve">   </t>
  </si>
  <si>
    <t>11,12,13,14</t>
  </si>
  <si>
    <t>231-1 Т</t>
  </si>
  <si>
    <t>апрель, май, август, сентябрь, октябрь</t>
  </si>
  <si>
    <t>1985 Т</t>
  </si>
  <si>
    <t>натрий едкий</t>
  </si>
  <si>
    <t>1986 Т</t>
  </si>
  <si>
    <t>1987 Т</t>
  </si>
  <si>
    <t>20.15.10.500.000.00.0166.000000000000</t>
  </si>
  <si>
    <t>Кислота азотная</t>
  </si>
  <si>
    <t>химически чистый, ГОСТ 4461-77</t>
  </si>
  <si>
    <t>1988 Т</t>
  </si>
  <si>
    <t>20.59.42.900.005.00.0166.000000000000</t>
  </si>
  <si>
    <t>Препарат антикоррозийный</t>
  </si>
  <si>
    <t>на основе органических солей (сульфонатов) кальция или бария, а также на основе аминов или алкилянтарных кислот, для предотвращения коррозию аппаратуры</t>
  </si>
  <si>
    <t>Соль Мажеф</t>
  </si>
  <si>
    <t>1989 Т</t>
  </si>
  <si>
    <t>20.13.42.100.000.00.0166.000000000000</t>
  </si>
  <si>
    <t>Нитрат цинка</t>
  </si>
  <si>
    <t>6-водный, кристаллы</t>
  </si>
  <si>
    <t>Цинк азотнокислый</t>
  </si>
  <si>
    <t>1990 Т</t>
  </si>
  <si>
    <t>20.13.31.300.028.00.0166.000000000000</t>
  </si>
  <si>
    <t>Цинк хлористый</t>
  </si>
  <si>
    <t>чистый для анализа, кристаллы, ГОСТ 4529-78</t>
  </si>
  <si>
    <t>1991 Т</t>
  </si>
  <si>
    <t>20.59.59.600.017.00.0166.000000000000</t>
  </si>
  <si>
    <t>Стандарт-титр</t>
  </si>
  <si>
    <t>калий двухромовокислый 0,1 Н</t>
  </si>
  <si>
    <t>Калий двухромовокислый</t>
  </si>
  <si>
    <t>1992 Т</t>
  </si>
  <si>
    <t>19 Р</t>
  </si>
  <si>
    <t>43.33.29.335.000.00.0999.000000000000</t>
  </si>
  <si>
    <t>Работы декоративно-отделочные</t>
  </si>
  <si>
    <t>Работы связанные с облицовкой/покрытием, настилом, оклейванием, обшивкой и оформлением декоративными и другими отделочными материалами и покрытиями</t>
  </si>
  <si>
    <t>Замена облицовки стен</t>
  </si>
  <si>
    <t>20 Р</t>
  </si>
  <si>
    <t>43.39.19.335.000.00.0999.000000000000</t>
  </si>
  <si>
    <t>Работы по ремонту/реконструкции отдельных элементов нежилых зданий/сооружений/помещений (кроме оборудования, инженерных систем и коммуникаций)</t>
  </si>
  <si>
    <t>Замена потолка, дверных блоков</t>
  </si>
  <si>
    <t>84 У</t>
  </si>
  <si>
    <t>80.10.19.000.001.00.0777.000000000000</t>
  </si>
  <si>
    <t>Услуги по проведению проверки помещений и оргтехники с целью выявления каналов утечки информации</t>
  </si>
  <si>
    <t>г.Астана</t>
  </si>
  <si>
    <t>до 31.12.2017г.</t>
  </si>
  <si>
    <t>1993 Т</t>
  </si>
  <si>
    <t>22.21.10.900.001.01.0166.000000000007</t>
  </si>
  <si>
    <t>Стержень</t>
  </si>
  <si>
    <t>фторопластовый, диаметр 25 мм</t>
  </si>
  <si>
    <t>d-25 мм</t>
  </si>
  <si>
    <t>1994 Т</t>
  </si>
  <si>
    <t>22.21.10.900.001.01.0166.000000000012</t>
  </si>
  <si>
    <t>фторопластовый, диаметр 50 мм</t>
  </si>
  <si>
    <t>d-50 мм</t>
  </si>
  <si>
    <t>поставка в течение 10-и рабочих дней</t>
  </si>
  <si>
    <t>1995 Т</t>
  </si>
  <si>
    <t>22.21.10.900.001.01.0166.000000000023</t>
  </si>
  <si>
    <t>фторопластовый, диаметр 105 мм</t>
  </si>
  <si>
    <t>d-105 мм</t>
  </si>
  <si>
    <t>1996 Т</t>
  </si>
  <si>
    <t>22.21.10.900.001.01.0166.000000000026</t>
  </si>
  <si>
    <t>фторопластовый, диаметр 120 мм</t>
  </si>
  <si>
    <t>d-120 мм</t>
  </si>
  <si>
    <t>1997 Т</t>
  </si>
  <si>
    <t>20-40 дней</t>
  </si>
  <si>
    <t>1998 Т</t>
  </si>
  <si>
    <t>1999 Т</t>
  </si>
  <si>
    <t>2000 Т</t>
  </si>
  <si>
    <t xml:space="preserve">Марки стали СВ-08ХМ-О, СВ-06Х19Н9Т, СВ-07Х25Н13, WC-20    </t>
  </si>
  <si>
    <t>2001 Т</t>
  </si>
  <si>
    <t>24.34.13.900.000.01.0166.000000000006</t>
  </si>
  <si>
    <t>порошковая, диаметр 3,2 мм, трубчатая стыковая, для дуговой сварки</t>
  </si>
  <si>
    <t xml:space="preserve">Прутки вольфрамовые ø3,2 х 175 мм WC-20 </t>
  </si>
  <si>
    <t>2002 Т</t>
  </si>
  <si>
    <t>22.21.21.500.001.04.0006.000000000057</t>
  </si>
  <si>
    <t>для внутренней канализации, полипропиленовая, диаметр 110, длина 3000 мм</t>
  </si>
  <si>
    <t>Труба ПП 110/3000 с растр. Политек</t>
  </si>
  <si>
    <t xml:space="preserve"> апрель, май</t>
  </si>
  <si>
    <t>5 рабочих дней</t>
  </si>
  <si>
    <t>2003 Т</t>
  </si>
  <si>
    <t>Известь негашеная</t>
  </si>
  <si>
    <t>2004 Т</t>
  </si>
  <si>
    <t>22.21.29.900.012.01.0796.000000000000</t>
  </si>
  <si>
    <t>для канализационной трубы, полипропиленовая, диаметр 110 мм</t>
  </si>
  <si>
    <t xml:space="preserve">Муфта 110 ПП 2-х раструбная Политек </t>
  </si>
  <si>
    <t>2005 Т</t>
  </si>
  <si>
    <t>Строп текстильный 6,0/10000</t>
  </si>
  <si>
    <t>21 Р</t>
  </si>
  <si>
    <t>2006 Т</t>
  </si>
  <si>
    <t>ЦИНОТЕРМ-Композиция цинкнаполненная, кремний органическая, термостойкая  ТУ2312-016-12288773-00</t>
  </si>
  <si>
    <t>2007 Т</t>
  </si>
  <si>
    <t>АЛЮМОТЕРМ- Композиция кремнийорганическая с алюминиевой пудрой, термостойкая ТУ2312-020-12288779-01</t>
  </si>
  <si>
    <t>2008 Т</t>
  </si>
  <si>
    <t>28.41.22.100.000.00.0796.000000000000</t>
  </si>
  <si>
    <t>Станок сверлильный</t>
  </si>
  <si>
    <t>вертикально-сверлильный, диаметр сверления менее 12 мм</t>
  </si>
  <si>
    <t>Сверлильный станок настольный Е-1316В/400</t>
  </si>
  <si>
    <t>2009 Т</t>
  </si>
  <si>
    <t>Розетка одноместная с з/к для открытой установки Форс IP54 IEK РСб20-3-ФСр</t>
  </si>
  <si>
    <t>поставка в течение 7 рабочих дней</t>
  </si>
  <si>
    <t>2010 Т</t>
  </si>
  <si>
    <t>Розетка двухместная с з/к для открытой установки Форс IP54 IEK РСб22-3-ФСр</t>
  </si>
  <si>
    <t>2011 Т</t>
  </si>
  <si>
    <t>13.94.11.300.002.00.0736.000000000002</t>
  </si>
  <si>
    <t>Шпагат</t>
  </si>
  <si>
    <t>из льняного волокна, однониточный, тонко  крученые изделия разового применения, диаметр от 1 до 4,8 мм</t>
  </si>
  <si>
    <t>Шпагат льняной</t>
  </si>
  <si>
    <t>12,13,19</t>
  </si>
  <si>
    <t>1095-1 Т</t>
  </si>
  <si>
    <t>2012 Т</t>
  </si>
  <si>
    <t>Рукав РВД-10-200-730-М22х1,5(11)/М22х1,5(11)-0-0-У</t>
  </si>
  <si>
    <t>2013 Т</t>
  </si>
  <si>
    <t>Рукав РВД-10-200-830-М22х1,5(11)/М22х1,5(11)-0-0-У</t>
  </si>
  <si>
    <t>2014 Т</t>
  </si>
  <si>
    <t>2015 Т</t>
  </si>
  <si>
    <t>Рукав РВД-12-160-800-М24х1,5(11)0/М24х1,5(11)-0-0-У</t>
  </si>
  <si>
    <t>2016 Т</t>
  </si>
  <si>
    <t>2017 Т</t>
  </si>
  <si>
    <t>Рукав РВД-12-160-1300-М24х1,5(11)0/М24х1,5(11)-90-0-У</t>
  </si>
  <si>
    <t>2018 Т</t>
  </si>
  <si>
    <t>2019 Т</t>
  </si>
  <si>
    <t>Рукав РВД-20-220-10000-М33х1,5(11)/М33х1,5(11)-У</t>
  </si>
  <si>
    <t>2020 Т</t>
  </si>
  <si>
    <t>поставка в течение  5 дней</t>
  </si>
  <si>
    <t>2021 Т</t>
  </si>
  <si>
    <t>2022 Т</t>
  </si>
  <si>
    <t>ВК50-21-10110 1з+1р 54 УХЛ2,ЧЕРНЫЙ ВЫКЛЮЧАТЕЛЬ</t>
  </si>
  <si>
    <t>2023 Т</t>
  </si>
  <si>
    <t>2024 Т</t>
  </si>
  <si>
    <t>2025 Т</t>
  </si>
  <si>
    <t>2026 Т</t>
  </si>
  <si>
    <t>2027 Т</t>
  </si>
  <si>
    <t>2028 Т</t>
  </si>
  <si>
    <t>2029 Т</t>
  </si>
  <si>
    <t>2030 Т</t>
  </si>
  <si>
    <t>2031 Т</t>
  </si>
  <si>
    <t>2032 Т</t>
  </si>
  <si>
    <t>2033 Т</t>
  </si>
  <si>
    <t>2034 Т</t>
  </si>
  <si>
    <t>2035 Т</t>
  </si>
  <si>
    <t>2036 Т</t>
  </si>
  <si>
    <t>25х55 ХОМУТ "ТАЙВАНЬ" (ПРИ ОТСУТ.В КОМПЛ.В/Ф)</t>
  </si>
  <si>
    <t>2037 Т</t>
  </si>
  <si>
    <t>60х100 ХОМУТ "ТАЙВАНЬ" (ПРИ ОТСУТ.В КОМПЛ.В/Ф)</t>
  </si>
  <si>
    <t>2038 Т</t>
  </si>
  <si>
    <t>Стеклоочиститель СЛ 440 в сборе</t>
  </si>
  <si>
    <t>2039 Т</t>
  </si>
  <si>
    <t>2РТТ28Б7Г11В РОЗЕТКА</t>
  </si>
  <si>
    <t>2040 Т</t>
  </si>
  <si>
    <t>Датчик указателя уровня топлива БМ151</t>
  </si>
  <si>
    <t>2041 Т</t>
  </si>
  <si>
    <t>9,525 ГОСТ3722-81 шарик</t>
  </si>
  <si>
    <t>2042 Т</t>
  </si>
  <si>
    <t xml:space="preserve">ДВП4-3В ГаО.481.014ТУ Держатель вставки плавкой  </t>
  </si>
  <si>
    <t>877-1 Т</t>
  </si>
  <si>
    <t>2043 Т</t>
  </si>
  <si>
    <t>2044 Т</t>
  </si>
  <si>
    <t>круг 110, 140</t>
  </si>
  <si>
    <t>2045 Т</t>
  </si>
  <si>
    <t>круг 56</t>
  </si>
  <si>
    <t>2046 Т</t>
  </si>
  <si>
    <t>28.24.22.000.025.00.0796.000000000005</t>
  </si>
  <si>
    <t>Патрон сверлильный</t>
  </si>
  <si>
    <t>трехкулачковый, ПС-10</t>
  </si>
  <si>
    <t>85 У</t>
  </si>
  <si>
    <t>45.20.30.335.002.00.0777.000000000000</t>
  </si>
  <si>
    <t>Услуги по химической обработке машин</t>
  </si>
  <si>
    <t>Комплекс услуг по химической обработке машин</t>
  </si>
  <si>
    <t xml:space="preserve">оказание услуг в течение 3 дней </t>
  </si>
  <si>
    <t>аванс 0%, оплата по факту оказанных услуг</t>
  </si>
  <si>
    <t>2047 Т</t>
  </si>
  <si>
    <t>2048 Т</t>
  </si>
  <si>
    <t>2049 Т</t>
  </si>
  <si>
    <t>2050 Т</t>
  </si>
  <si>
    <t>Поковка "Патрубок Ду 150" по чертежу ТУ726.310 (диам. нар. 160 х диам. вн. 140 х 146) гр.IV-12Х18Н10Т ГОСТ 25054-81</t>
  </si>
  <si>
    <t>поставка 30 дней</t>
  </si>
  <si>
    <t xml:space="preserve">№ 482 от 03.04.2017г., № 483 от 03.04.2017г., № 492 от 03.04.2017г.,№ 498 от 05.04.2017г., № 499 от 05.04.2017г., № 500 от 05.04.2017г. № 501 от 05.04.2017г., № 502 от 05.04.2017г., № 503 от 05.04.2017г., № 512 от 06.04.2017г.,№ 513 от 06.04.2017г., № 514 от 07.04.2017г., № 515 от 07.04.2017г., № 516 от 07.04.2017г.,№ 524 от 10.04.2017г., № 525 от 11.04.2017г., № 530 от 11.04.2017г., № 531 от 11.04.2017г., № 532 от 11.04.2017г.,№ 533 от 11.04.2017г., № 542 от 12.04.2017г., № 544 от 12.04.2017г., № 545 от 12.04.2017г., № 546 от 12.04.2017г., № 547 от 12.04.2017г., № 549 от 13.04.2017г., № 559 от 13.04.2017г., № 560 от 13.04.2017г., № 561 от 14.04.2017г., № 562 от 14.04.2017г.,№ 567 от 17.04.2017г. № 568 от 17.04.2017г., № 569 от 17.04.2017г., № 573 от 18.04.2017г., № 574 от 18.04.2017г., № 581 от 18.04.2017г., № 582 от 18.04.2017г., № 583 от 18.04.2017г., № 584 от 18.04.2017, № 592 от 19.04.2017г, № 593 от 20.04.2017г., № 594 от 20.04.2017г, № 595 от 20.04.2017г., № 598 от 20.04.2017г., № 599 от 20.04.2017г., № 601 от 20.04.2017г., № 602 от 20.04.2017г.?№ 603 от 20.04.2017г., № 612 от 21.04.2017г., № 613 от 21.04.2017г., № 614 от 21.04.2017г., № 615 от 21.04.2017г., № 616 от 21.04.2017г., № 617 от 21.04.2017г., № 618 от 21.04.2017г., № 628 от 25.04.2017г., № 629 от 25.04.2017г., № 630 от 25.04.2017г., № 631 от 25.04.2017г., № 632 от 25.04.2017г., № 633 от 25.04.2017г., № 634 от 25.04.2017г.,№ 642 от 26.04.2017г., № 643 от 26.04.2017г., № 648 от 27.04.2017г., № 650 от 27.04.2017г., № 651 от 27.04.2017г., № 652 от 27.04.2017г., № 656 от 27.04.2017г.,№ 646 от 26.04.2017г., № 670 от 28.04.2017г., № 671 от 28.04.2017г., № 672 от 28.04.2017г.   </t>
  </si>
  <si>
    <t>№ 679 от 03.05.2017г., № 680 от 03.05.2017г., № 681 от 03.05.2017г.</t>
  </si>
  <si>
    <t>2051 Т</t>
  </si>
  <si>
    <t>29.32.20.990.022.00.0796.000000000000</t>
  </si>
  <si>
    <t>Механизм</t>
  </si>
  <si>
    <t>открывания замка двери, для легкового автомобиля</t>
  </si>
  <si>
    <t xml:space="preserve">Механизмы запирания и перемещения сдвижной двери в сборе (ролики и направляющие в комплекте) микроавтобус ГАЗ 322132 </t>
  </si>
  <si>
    <t>2052 Т</t>
  </si>
  <si>
    <t xml:space="preserve">автомобиль Тойота Камри </t>
  </si>
  <si>
    <t>2053 Т</t>
  </si>
  <si>
    <t>29.32.30.250.012.00.0796.000000000001</t>
  </si>
  <si>
    <t>тормозной, для легкового автомобиля</t>
  </si>
  <si>
    <t>2054 Т</t>
  </si>
  <si>
    <t>29.32.30.990.002.07.0796.000000000000</t>
  </si>
  <si>
    <t>Рычаг</t>
  </si>
  <si>
    <t>для задней подвески, для легкового автомобиля</t>
  </si>
  <si>
    <t>2055 Т</t>
  </si>
  <si>
    <t>29.32.30.670.008.00.0796.000000000003</t>
  </si>
  <si>
    <t>рулевая, для легкового автомобиля, поперечная</t>
  </si>
  <si>
    <t>2056 Т</t>
  </si>
  <si>
    <t>29.32.20.990.013.00.0796.000000000000</t>
  </si>
  <si>
    <t>лобовое, для легкового автомобиля, триплекс</t>
  </si>
  <si>
    <t>2057 Т</t>
  </si>
  <si>
    <t>2058 Т</t>
  </si>
  <si>
    <t>86 У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</si>
  <si>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</si>
  <si>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</si>
  <si>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</si>
  <si>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по заявке Заказчика</t>
  </si>
  <si>
    <t>2059 Т</t>
  </si>
  <si>
    <t>25.94.13.900.007.00.0796.000000000020</t>
  </si>
  <si>
    <t>с потайной головкой, самонарезающий, диаметр 4,2 мм, длина 16 мм</t>
  </si>
  <si>
    <t>2060 Т</t>
  </si>
  <si>
    <t>25.94.13.900.007.00.0796.000000000021</t>
  </si>
  <si>
    <t>с потайной головкой, самонарезающий, диаметр 4,2 мм, длина 22 мм</t>
  </si>
  <si>
    <t>2061 Т</t>
  </si>
  <si>
    <t>25.94.13.900.007.00.0796.000000000024</t>
  </si>
  <si>
    <t>с потайной головкой, самонарезающий, диаметр 4,25 мм, длина 19 мм</t>
  </si>
  <si>
    <t>2062 Т</t>
  </si>
  <si>
    <t>2063 Т</t>
  </si>
  <si>
    <t>2064 Т</t>
  </si>
  <si>
    <t>25.94.12.300.000.00.0166.000000000021</t>
  </si>
  <si>
    <t>пружинная, М8, ГОСТ 6402-70</t>
  </si>
  <si>
    <t>2065 Т</t>
  </si>
  <si>
    <t>25.94.12.300.000.00.0166.000000000023</t>
  </si>
  <si>
    <t>пружинная, М12, ГОСТ 6402-70</t>
  </si>
  <si>
    <t>2066 Т</t>
  </si>
  <si>
    <t>25.94.12.900.001.00.0166.000000000017</t>
  </si>
  <si>
    <t>Шплинт</t>
  </si>
  <si>
    <t>стальной, диаметр 5 мм, длина 63 мм, ГОСТ 397-79</t>
  </si>
  <si>
    <t>2067 Т</t>
  </si>
  <si>
    <t>25.94.12.900.001.00.0166.000000000020</t>
  </si>
  <si>
    <t>стальной, диаметр 8 мм, длина 63 мм, ГОСТ 397-79</t>
  </si>
  <si>
    <t>2068 Т</t>
  </si>
  <si>
    <t>25.93.15.700.000.01.0166.000000000022</t>
  </si>
  <si>
    <t>оцинкованная, 1 класс, покрытие 1Ц, диаметр 1,20 мм, ГОСТ 3282-74</t>
  </si>
  <si>
    <t>2069 Т</t>
  </si>
  <si>
    <t>27.51.30.900.005.00.0796.000000000000</t>
  </si>
  <si>
    <t>Элемент электронагревательный</t>
  </si>
  <si>
    <t>к водонагревателю</t>
  </si>
  <si>
    <t>Тэн водонагревателя 220 V 2000W</t>
  </si>
  <si>
    <t>2070 Т</t>
  </si>
  <si>
    <t>Тэн водонагревателя 220 V 1500W</t>
  </si>
  <si>
    <t>87 У</t>
  </si>
  <si>
    <t>Услуги по обучению специалистов по теме "Правила обеспечения промышленной безопасности для опасных производственных объектов, ведущие взрывные работы"</t>
  </si>
  <si>
    <t>оказание услуг до 30.12.2017г.</t>
  </si>
  <si>
    <t>2071 Т</t>
  </si>
  <si>
    <t>28.41.23.330.000.00.0796.000000000002</t>
  </si>
  <si>
    <t>Станок заточный</t>
  </si>
  <si>
    <t>точильно-шлифовальный, без числового программного управления</t>
  </si>
  <si>
    <t>MD3225G Точильно-шлифовальный станок</t>
  </si>
  <si>
    <t>2072 Т</t>
  </si>
  <si>
    <t>27.40.33.000.001.00.0796.000000000028</t>
  </si>
  <si>
    <t>ИО 04-500-002, мощность 500 Вт, тип отражателя симметричный</t>
  </si>
  <si>
    <t>прожектор ИО04</t>
  </si>
  <si>
    <t>2073 Т</t>
  </si>
  <si>
    <t>27.40.14.600.001.00.0796.000000000020</t>
  </si>
  <si>
    <t>безцокольная, галогеновая</t>
  </si>
  <si>
    <t xml:space="preserve">лампа галогеновая </t>
  </si>
  <si>
    <t>2074 Т</t>
  </si>
  <si>
    <t>22.19.73.100.016.00.0736.000000000007</t>
  </si>
  <si>
    <t>Лента самоклеящаяся</t>
  </si>
  <si>
    <t>из полимерного покрытия, ширина 50 мм, длина 25 м</t>
  </si>
</sst>
</file>

<file path=xl/styles.xml><?xml version="1.0" encoding="utf-8"?>
<styleSheet xmlns="http://schemas.openxmlformats.org/spreadsheetml/2006/main">
  <numFmts count="10">
    <numFmt numFmtId="43" formatCode="_-* #,##0.00_р_._-;\-* #,##0.00_р_._-;_-* &quot;-&quot;??_р_._-;_-@_-"/>
    <numFmt numFmtId="164" formatCode="#,##0.000"/>
    <numFmt numFmtId="165" formatCode="#,##0.00_ ;\-#,##0.00\ "/>
    <numFmt numFmtId="166" formatCode="_(* #,##0.00_);_(* \(#,##0.00\);_(* &quot;-&quot;??_);_(@_)"/>
    <numFmt numFmtId="167" formatCode="#,##0.00&quot;р.&quot;"/>
    <numFmt numFmtId="168" formatCode="0.0"/>
    <numFmt numFmtId="169" formatCode="0.000"/>
    <numFmt numFmtId="170" formatCode="0.0000"/>
    <numFmt numFmtId="171" formatCode="#,##0.00_р_."/>
    <numFmt numFmtId="172" formatCode="#,##0.000_р_.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9" tint="-0.499984740745262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name val="Calibri"/>
      <family val="2"/>
      <charset val="204"/>
    </font>
    <font>
      <sz val="10"/>
      <color rgb="FFC00000"/>
      <name val="Times New Roman"/>
      <family val="1"/>
      <charset val="204"/>
    </font>
    <font>
      <sz val="10"/>
      <color rgb="FFCC3399"/>
      <name val="Times New Roman"/>
      <family val="1"/>
      <charset val="204"/>
    </font>
    <font>
      <sz val="10"/>
      <color rgb="FF0033CC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rgb="FF6600CC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0"/>
      <color indexed="8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Calibri"/>
      <family val="2"/>
    </font>
    <font>
      <sz val="10"/>
      <color rgb="FFCC00FF"/>
      <name val="Times New Roman"/>
      <family val="1"/>
      <charset val="204"/>
    </font>
    <font>
      <sz val="10"/>
      <color rgb="FF006666"/>
      <name val="Times New Roman"/>
      <family val="1"/>
      <charset val="204"/>
    </font>
    <font>
      <sz val="10"/>
      <color rgb="FF003399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7" fillId="0" borderId="0"/>
    <xf numFmtId="0" fontId="17" fillId="0" borderId="0"/>
    <xf numFmtId="0" fontId="7" fillId="0" borderId="0"/>
    <xf numFmtId="0" fontId="19" fillId="0" borderId="0"/>
    <xf numFmtId="43" fontId="6" fillId="0" borderId="0" applyFont="0" applyFill="0" applyBorder="0" applyAlignment="0" applyProtection="0"/>
    <xf numFmtId="0" fontId="19" fillId="0" borderId="0"/>
    <xf numFmtId="0" fontId="19" fillId="0" borderId="0"/>
    <xf numFmtId="0" fontId="17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9" fillId="0" borderId="0"/>
    <xf numFmtId="0" fontId="19" fillId="0" borderId="0"/>
    <xf numFmtId="0" fontId="17" fillId="0" borderId="0"/>
  </cellStyleXfs>
  <cellXfs count="43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 vertical="center" indent="1"/>
    </xf>
    <xf numFmtId="0" fontId="3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/>
    <xf numFmtId="0" fontId="4" fillId="0" borderId="0" xfId="0" applyNumberFormat="1" applyFont="1" applyFill="1" applyBorder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 indent="1"/>
    </xf>
    <xf numFmtId="0" fontId="4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wrapText="1"/>
    </xf>
    <xf numFmtId="0" fontId="4" fillId="0" borderId="0" xfId="0" applyNumberFormat="1" applyFont="1" applyFill="1" applyBorder="1" applyAlignment="1"/>
    <xf numFmtId="0" fontId="3" fillId="0" borderId="0" xfId="0" applyFont="1" applyFill="1"/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right" vertical="center" indent="1"/>
    </xf>
    <xf numFmtId="0" fontId="5" fillId="0" borderId="14" xfId="0" applyNumberFormat="1" applyFont="1" applyFill="1" applyBorder="1" applyAlignment="1">
      <alignment horizontal="center" vertical="top" wrapText="1"/>
    </xf>
    <xf numFmtId="0" fontId="5" fillId="0" borderId="15" xfId="0" applyNumberFormat="1" applyFont="1" applyFill="1" applyBorder="1" applyAlignment="1">
      <alignment horizontal="center" vertical="top" wrapText="1"/>
    </xf>
    <xf numFmtId="0" fontId="5" fillId="0" borderId="15" xfId="0" applyNumberFormat="1" applyFont="1" applyFill="1" applyBorder="1" applyAlignment="1">
      <alignment horizontal="left" vertical="top" wrapText="1"/>
    </xf>
    <xf numFmtId="0" fontId="5" fillId="0" borderId="15" xfId="0" applyNumberFormat="1" applyFont="1" applyFill="1" applyBorder="1" applyAlignment="1">
      <alignment horizontal="right" vertical="center" wrapText="1" indent="1"/>
    </xf>
    <xf numFmtId="3" fontId="5" fillId="0" borderId="15" xfId="0" applyNumberFormat="1" applyFont="1" applyFill="1" applyBorder="1" applyAlignment="1">
      <alignment horizontal="right" vertical="center" wrapText="1" indent="1"/>
    </xf>
    <xf numFmtId="0" fontId="5" fillId="0" borderId="16" xfId="0" applyNumberFormat="1" applyFont="1" applyFill="1" applyBorder="1" applyAlignment="1">
      <alignment horizontal="center" vertical="top" wrapText="1"/>
    </xf>
    <xf numFmtId="0" fontId="4" fillId="0" borderId="17" xfId="0" applyNumberFormat="1" applyFont="1" applyFill="1" applyBorder="1"/>
    <xf numFmtId="0" fontId="4" fillId="0" borderId="18" xfId="0" applyNumberFormat="1" applyFont="1" applyFill="1" applyBorder="1"/>
    <xf numFmtId="0" fontId="4" fillId="0" borderId="18" xfId="0" applyNumberFormat="1" applyFont="1" applyFill="1" applyBorder="1" applyAlignment="1">
      <alignment wrapText="1"/>
    </xf>
    <xf numFmtId="0" fontId="4" fillId="0" borderId="18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right" vertical="center" indent="1"/>
    </xf>
    <xf numFmtId="4" fontId="4" fillId="0" borderId="19" xfId="0" applyNumberFormat="1" applyFont="1" applyFill="1" applyBorder="1" applyAlignment="1">
      <alignment horizontal="right" vertical="center" indent="1"/>
    </xf>
    <xf numFmtId="0" fontId="4" fillId="0" borderId="19" xfId="0" applyNumberFormat="1" applyFont="1" applyFill="1" applyBorder="1"/>
    <xf numFmtId="0" fontId="3" fillId="0" borderId="20" xfId="0" applyNumberFormat="1" applyFont="1" applyFill="1" applyBorder="1"/>
    <xf numFmtId="0" fontId="3" fillId="0" borderId="20" xfId="0" applyNumberFormat="1" applyFont="1" applyFill="1" applyBorder="1" applyAlignment="1">
      <alignment wrapText="1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left" vertical="center"/>
    </xf>
    <xf numFmtId="0" fontId="3" fillId="0" borderId="21" xfId="0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horizontal="right" vertical="center" indent="1"/>
    </xf>
    <xf numFmtId="4" fontId="3" fillId="0" borderId="21" xfId="0" applyNumberFormat="1" applyFont="1" applyFill="1" applyBorder="1" applyAlignment="1">
      <alignment horizontal="right" vertical="center" indent="1"/>
    </xf>
    <xf numFmtId="4" fontId="3" fillId="0" borderId="22" xfId="0" applyNumberFormat="1" applyFont="1" applyFill="1" applyBorder="1" applyAlignment="1">
      <alignment horizontal="right" vertical="center" indent="1"/>
    </xf>
    <xf numFmtId="0" fontId="3" fillId="0" borderId="21" xfId="2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right" vertical="center" indent="1"/>
    </xf>
    <xf numFmtId="0" fontId="3" fillId="0" borderId="22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1" xfId="2" applyFont="1" applyFill="1" applyBorder="1" applyAlignment="1">
      <alignment horizontal="center" vertical="center" wrapText="1"/>
    </xf>
    <xf numFmtId="49" fontId="3" fillId="0" borderId="21" xfId="2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right" vertical="center" wrapText="1" indent="1"/>
    </xf>
    <xf numFmtId="4" fontId="3" fillId="0" borderId="21" xfId="0" applyNumberFormat="1" applyFont="1" applyFill="1" applyBorder="1" applyAlignment="1">
      <alignment horizontal="right" vertical="center" wrapText="1" indent="1"/>
    </xf>
    <xf numFmtId="49" fontId="3" fillId="0" borderId="21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right" vertical="center" wrapText="1" indent="1"/>
    </xf>
    <xf numFmtId="0" fontId="3" fillId="0" borderId="21" xfId="2" applyFont="1" applyFill="1" applyBorder="1" applyAlignment="1">
      <alignment horizontal="left" vertical="center" wrapText="1"/>
    </xf>
    <xf numFmtId="49" fontId="3" fillId="0" borderId="21" xfId="0" applyNumberFormat="1" applyFont="1" applyFill="1" applyBorder="1"/>
    <xf numFmtId="1" fontId="3" fillId="0" borderId="21" xfId="2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right" vertical="center" wrapText="1" indent="1"/>
    </xf>
    <xf numFmtId="2" fontId="3" fillId="0" borderId="21" xfId="0" applyNumberFormat="1" applyFont="1" applyFill="1" applyBorder="1" applyAlignment="1">
      <alignment horizontal="right" vertical="center" wrapText="1" indent="1"/>
    </xf>
    <xf numFmtId="0" fontId="3" fillId="0" borderId="21" xfId="0" applyNumberFormat="1" applyFont="1" applyFill="1" applyBorder="1" applyAlignment="1">
      <alignment horizontal="left" vertical="center" wrapText="1"/>
    </xf>
    <xf numFmtId="2" fontId="3" fillId="0" borderId="21" xfId="0" applyNumberFormat="1" applyFont="1" applyFill="1" applyBorder="1" applyAlignment="1">
      <alignment horizontal="right" vertical="center" indent="1"/>
    </xf>
    <xf numFmtId="4" fontId="3" fillId="0" borderId="21" xfId="2" applyNumberFormat="1" applyFont="1" applyFill="1" applyBorder="1" applyAlignment="1">
      <alignment horizontal="right" vertical="center" wrapText="1" indent="1"/>
    </xf>
    <xf numFmtId="4" fontId="3" fillId="0" borderId="22" xfId="2" applyNumberFormat="1" applyFont="1" applyFill="1" applyBorder="1" applyAlignment="1">
      <alignment horizontal="right" vertical="center" wrapText="1" indent="1"/>
    </xf>
    <xf numFmtId="0" fontId="3" fillId="0" borderId="21" xfId="0" applyNumberFormat="1" applyFont="1" applyFill="1" applyBorder="1" applyAlignment="1">
      <alignment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wrapText="1"/>
    </xf>
    <xf numFmtId="1" fontId="3" fillId="0" borderId="21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 indent="1"/>
    </xf>
    <xf numFmtId="1" fontId="3" fillId="0" borderId="21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 wrapText="1"/>
    </xf>
    <xf numFmtId="43" fontId="3" fillId="0" borderId="21" xfId="1" applyFont="1" applyFill="1" applyBorder="1" applyAlignment="1">
      <alignment horizontal="center" vertical="center" wrapText="1"/>
    </xf>
    <xf numFmtId="4" fontId="3" fillId="0" borderId="21" xfId="2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3" fillId="0" borderId="21" xfId="3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right" vertical="center" indent="1"/>
    </xf>
    <xf numFmtId="0" fontId="3" fillId="0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3" fontId="3" fillId="0" borderId="21" xfId="2" applyNumberFormat="1" applyFont="1" applyFill="1" applyBorder="1" applyAlignment="1">
      <alignment horizontal="right" vertical="center" wrapText="1" indent="1"/>
    </xf>
    <xf numFmtId="4" fontId="3" fillId="0" borderId="21" xfId="2" applyNumberFormat="1" applyFont="1" applyFill="1" applyBorder="1" applyAlignment="1">
      <alignment horizontal="right" vertical="center" indent="1"/>
    </xf>
    <xf numFmtId="0" fontId="3" fillId="0" borderId="22" xfId="2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vertical="center" wrapText="1"/>
    </xf>
    <xf numFmtId="0" fontId="3" fillId="0" borderId="21" xfId="4" applyNumberFormat="1" applyFont="1" applyFill="1" applyBorder="1" applyAlignment="1">
      <alignment horizontal="center" vertical="center" wrapText="1"/>
    </xf>
    <xf numFmtId="0" fontId="3" fillId="0" borderId="21" xfId="1" applyNumberFormat="1" applyFont="1" applyFill="1" applyBorder="1" applyAlignment="1">
      <alignment horizontal="center" vertical="center" wrapText="1"/>
    </xf>
    <xf numFmtId="43" fontId="3" fillId="0" borderId="21" xfId="1" applyFont="1" applyFill="1" applyBorder="1" applyAlignment="1">
      <alignment horizontal="right" vertical="center" wrapText="1" indent="1"/>
    </xf>
    <xf numFmtId="0" fontId="3" fillId="0" borderId="23" xfId="3" applyFont="1" applyFill="1" applyBorder="1" applyAlignment="1">
      <alignment horizontal="center" vertical="center" wrapText="1"/>
    </xf>
    <xf numFmtId="0" fontId="3" fillId="0" borderId="23" xfId="2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9" fontId="3" fillId="0" borderId="21" xfId="0" applyNumberFormat="1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right" vertical="center" wrapText="1" inden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right" vertical="center" indent="1"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right" vertical="center" inden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3" xfId="2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3" fontId="3" fillId="0" borderId="22" xfId="0" applyNumberFormat="1" applyFont="1" applyFill="1" applyBorder="1" applyAlignment="1">
      <alignment horizontal="right" vertical="center" wrapText="1" indent="1"/>
    </xf>
    <xf numFmtId="0" fontId="3" fillId="0" borderId="22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1" fontId="3" fillId="0" borderId="21" xfId="2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2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2" xfId="2" applyFont="1" applyFill="1" applyBorder="1" applyAlignment="1">
      <alignment horizontal="right" vertical="center" wrapText="1" indent="1"/>
    </xf>
    <xf numFmtId="43" fontId="3" fillId="0" borderId="22" xfId="1" applyFont="1" applyFill="1" applyBorder="1" applyAlignment="1">
      <alignment horizontal="right" vertical="center" wrapText="1" indent="1"/>
    </xf>
    <xf numFmtId="0" fontId="3" fillId="0" borderId="21" xfId="5" applyFont="1" applyFill="1" applyBorder="1" applyAlignment="1">
      <alignment horizontal="center" vertical="center" wrapText="1"/>
    </xf>
    <xf numFmtId="4" fontId="3" fillId="0" borderId="21" xfId="3" applyNumberFormat="1" applyFont="1" applyFill="1" applyBorder="1" applyAlignment="1">
      <alignment horizontal="right" vertical="center" indent="1"/>
    </xf>
    <xf numFmtId="4" fontId="3" fillId="0" borderId="22" xfId="3" applyNumberFormat="1" applyFont="1" applyFill="1" applyBorder="1" applyAlignment="1">
      <alignment horizontal="right" vertical="center" indent="1"/>
    </xf>
    <xf numFmtId="0" fontId="3" fillId="0" borderId="21" xfId="2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 vertical="center" wrapText="1"/>
    </xf>
    <xf numFmtId="3" fontId="16" fillId="0" borderId="21" xfId="0" applyNumberFormat="1" applyFont="1" applyFill="1" applyBorder="1" applyAlignment="1">
      <alignment horizontal="right" vertical="center" wrapText="1" indent="1"/>
    </xf>
    <xf numFmtId="4" fontId="3" fillId="0" borderId="21" xfId="6" applyNumberFormat="1" applyFont="1" applyFill="1" applyBorder="1" applyAlignment="1">
      <alignment horizontal="right" vertical="center" indent="1"/>
    </xf>
    <xf numFmtId="4" fontId="3" fillId="0" borderId="21" xfId="0" applyNumberFormat="1" applyFont="1" applyFill="1" applyBorder="1" applyAlignment="1">
      <alignment horizontal="right" vertical="center"/>
    </xf>
    <xf numFmtId="166" fontId="4" fillId="0" borderId="22" xfId="2" applyNumberFormat="1" applyFont="1" applyFill="1" applyBorder="1"/>
    <xf numFmtId="4" fontId="3" fillId="0" borderId="21" xfId="0" applyNumberFormat="1" applyFont="1" applyFill="1" applyBorder="1" applyAlignment="1">
      <alignment vertical="center"/>
    </xf>
    <xf numFmtId="0" fontId="3" fillId="0" borderId="21" xfId="2" applyFont="1" applyFill="1" applyBorder="1"/>
    <xf numFmtId="49" fontId="3" fillId="0" borderId="24" xfId="0" applyNumberFormat="1" applyFont="1" applyFill="1" applyBorder="1"/>
    <xf numFmtId="0" fontId="3" fillId="0" borderId="2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 wrapText="1" indent="1"/>
    </xf>
    <xf numFmtId="0" fontId="3" fillId="0" borderId="21" xfId="0" applyNumberFormat="1" applyFont="1" applyFill="1" applyBorder="1" applyAlignment="1">
      <alignment horizontal="right" vertical="center" wrapText="1" inden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9" fontId="3" fillId="0" borderId="21" xfId="2" applyNumberFormat="1" applyFont="1" applyFill="1" applyBorder="1" applyAlignment="1">
      <alignment horizontal="center" vertical="center" wrapText="1"/>
    </xf>
    <xf numFmtId="0" fontId="3" fillId="0" borderId="21" xfId="0" applyFont="1" applyFill="1" applyBorder="1"/>
    <xf numFmtId="43" fontId="3" fillId="0" borderId="21" xfId="1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right" vertical="center" wrapText="1" indent="1"/>
    </xf>
    <xf numFmtId="0" fontId="7" fillId="0" borderId="21" xfId="5" applyFont="1" applyFill="1" applyBorder="1" applyAlignment="1">
      <alignment vertical="center" wrapText="1"/>
    </xf>
    <xf numFmtId="0" fontId="3" fillId="0" borderId="21" xfId="5" applyFont="1" applyFill="1" applyBorder="1" applyAlignment="1">
      <alignment vertical="center" wrapText="1"/>
    </xf>
    <xf numFmtId="167" fontId="3" fillId="0" borderId="21" xfId="5" applyNumberFormat="1" applyFont="1" applyFill="1" applyBorder="1" applyAlignment="1">
      <alignment vertical="center" wrapText="1"/>
    </xf>
    <xf numFmtId="168" fontId="3" fillId="0" borderId="22" xfId="0" applyNumberFormat="1" applyFont="1" applyFill="1" applyBorder="1" applyAlignment="1">
      <alignment horizontal="right" vertical="center" wrapText="1" indent="1"/>
    </xf>
    <xf numFmtId="168" fontId="3" fillId="0" borderId="21" xfId="0" applyNumberFormat="1" applyFont="1" applyFill="1" applyBorder="1" applyAlignment="1">
      <alignment horizontal="right" vertical="center" wrapText="1" indent="1"/>
    </xf>
    <xf numFmtId="164" fontId="3" fillId="0" borderId="21" xfId="0" applyNumberFormat="1" applyFont="1" applyFill="1" applyBorder="1" applyAlignment="1">
      <alignment horizontal="right" vertical="center" wrapText="1" indent="1"/>
    </xf>
    <xf numFmtId="0" fontId="3" fillId="0" borderId="21" xfId="5" applyFont="1" applyFill="1" applyBorder="1" applyAlignment="1">
      <alignment horizontal="left" vertical="center" wrapText="1"/>
    </xf>
    <xf numFmtId="167" fontId="3" fillId="0" borderId="21" xfId="5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/>
    </xf>
    <xf numFmtId="169" fontId="3" fillId="0" borderId="21" xfId="0" applyNumberFormat="1" applyFont="1" applyFill="1" applyBorder="1" applyAlignment="1">
      <alignment horizontal="right" vertical="center" wrapText="1" indent="1"/>
    </xf>
    <xf numFmtId="0" fontId="3" fillId="0" borderId="24" xfId="0" applyNumberFormat="1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/>
    <xf numFmtId="4" fontId="3" fillId="0" borderId="21" xfId="0" applyNumberFormat="1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3" fillId="0" borderId="21" xfId="7" applyFont="1" applyFill="1" applyBorder="1" applyAlignment="1">
      <alignment vertical="center" wrapText="1"/>
    </xf>
    <xf numFmtId="170" fontId="3" fillId="0" borderId="21" xfId="0" applyNumberFormat="1" applyFont="1" applyFill="1" applyBorder="1" applyAlignment="1">
      <alignment horizontal="right" vertical="center" wrapText="1" indent="1"/>
    </xf>
    <xf numFmtId="0" fontId="3" fillId="0" borderId="21" xfId="0" applyFont="1" applyFill="1" applyBorder="1" applyAlignment="1">
      <alignment horizontal="left" vertical="center"/>
    </xf>
    <xf numFmtId="2" fontId="3" fillId="0" borderId="21" xfId="8" applyNumberFormat="1" applyFont="1" applyFill="1" applyBorder="1" applyAlignment="1">
      <alignment vertical="center" wrapText="1"/>
    </xf>
    <xf numFmtId="0" fontId="3" fillId="0" borderId="21" xfId="0" applyNumberFormat="1" applyFont="1" applyFill="1" applyBorder="1" applyAlignment="1">
      <alignment horizontal="left"/>
    </xf>
    <xf numFmtId="0" fontId="3" fillId="0" borderId="22" xfId="3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21" xfId="2" applyFont="1" applyFill="1" applyBorder="1" applyAlignment="1">
      <alignment horizontal="center" vertical="center"/>
    </xf>
    <xf numFmtId="3" fontId="3" fillId="0" borderId="21" xfId="2" applyNumberFormat="1" applyFont="1" applyFill="1" applyBorder="1" applyAlignment="1">
      <alignment horizontal="right" vertical="center" indent="1"/>
    </xf>
    <xf numFmtId="2" fontId="3" fillId="0" borderId="21" xfId="2" applyNumberFormat="1" applyFont="1" applyFill="1" applyBorder="1" applyAlignment="1">
      <alignment horizontal="right" vertical="center" wrapText="1" indent="1"/>
    </xf>
    <xf numFmtId="2" fontId="3" fillId="0" borderId="21" xfId="0" applyNumberFormat="1" applyFont="1" applyFill="1" applyBorder="1" applyAlignment="1">
      <alignment vertical="center" wrapText="1"/>
    </xf>
    <xf numFmtId="0" fontId="3" fillId="0" borderId="21" xfId="4" applyNumberFormat="1" applyFont="1" applyFill="1" applyBorder="1" applyAlignment="1">
      <alignment horizontal="center" vertical="center"/>
    </xf>
    <xf numFmtId="4" fontId="3" fillId="0" borderId="21" xfId="3" applyNumberFormat="1" applyFont="1" applyFill="1" applyBorder="1" applyAlignment="1">
      <alignment horizontal="right" vertical="center" wrapText="1" indent="1"/>
    </xf>
    <xf numFmtId="49" fontId="3" fillId="0" borderId="21" xfId="1" applyNumberFormat="1" applyFont="1" applyFill="1" applyBorder="1" applyAlignment="1">
      <alignment horizontal="center" vertical="center" wrapText="1"/>
    </xf>
    <xf numFmtId="4" fontId="3" fillId="0" borderId="21" xfId="1" applyNumberFormat="1" applyFont="1" applyFill="1" applyBorder="1" applyAlignment="1">
      <alignment vertical="center" wrapText="1"/>
    </xf>
    <xf numFmtId="2" fontId="3" fillId="0" borderId="21" xfId="0" applyNumberFormat="1" applyFont="1" applyFill="1" applyBorder="1" applyAlignment="1">
      <alignment horizontal="left" vertical="center" wrapText="1"/>
    </xf>
    <xf numFmtId="17" fontId="3" fillId="0" borderId="21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/>
    <xf numFmtId="49" fontId="3" fillId="0" borderId="21" xfId="0" applyNumberFormat="1" applyFont="1" applyFill="1" applyBorder="1" applyAlignment="1">
      <alignment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3" fontId="3" fillId="0" borderId="21" xfId="1" applyNumberFormat="1" applyFont="1" applyFill="1" applyBorder="1" applyAlignment="1">
      <alignment horizontal="right" vertical="center" wrapText="1" indent="1"/>
    </xf>
    <xf numFmtId="4" fontId="3" fillId="0" borderId="21" xfId="1" applyNumberFormat="1" applyFont="1" applyFill="1" applyBorder="1" applyAlignment="1">
      <alignment horizontal="right" vertical="center" wrapText="1"/>
    </xf>
    <xf numFmtId="4" fontId="3" fillId="0" borderId="21" xfId="1" applyNumberFormat="1" applyFont="1" applyFill="1" applyBorder="1" applyAlignment="1">
      <alignment horizontal="right" vertical="center" wrapText="1" indent="1"/>
    </xf>
    <xf numFmtId="0" fontId="3" fillId="0" borderId="21" xfId="2" applyFont="1" applyFill="1" applyBorder="1" applyAlignment="1">
      <alignment wrapText="1"/>
    </xf>
    <xf numFmtId="0" fontId="3" fillId="0" borderId="21" xfId="0" applyFont="1" applyFill="1" applyBorder="1" applyAlignment="1">
      <alignment horizontal="left"/>
    </xf>
    <xf numFmtId="4" fontId="3" fillId="0" borderId="23" xfId="0" applyNumberFormat="1" applyFont="1" applyFill="1" applyBorder="1" applyAlignment="1">
      <alignment horizontal="right" vertical="center" wrapText="1"/>
    </xf>
    <xf numFmtId="43" fontId="3" fillId="0" borderId="23" xfId="0" applyNumberFormat="1" applyFont="1" applyFill="1" applyBorder="1" applyAlignment="1">
      <alignment horizontal="center" vertical="center" wrapText="1"/>
    </xf>
    <xf numFmtId="166" fontId="4" fillId="0" borderId="22" xfId="2" applyNumberFormat="1" applyFont="1" applyFill="1" applyBorder="1" applyAlignment="1">
      <alignment horizontal="center" vertical="center" wrapText="1"/>
    </xf>
    <xf numFmtId="167" fontId="3" fillId="0" borderId="21" xfId="0" applyNumberFormat="1" applyFont="1" applyFill="1" applyBorder="1" applyAlignment="1">
      <alignment horizontal="left" vertical="center" wrapText="1"/>
    </xf>
    <xf numFmtId="171" fontId="3" fillId="0" borderId="21" xfId="0" applyNumberFormat="1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left" vertical="center" wrapText="1"/>
    </xf>
    <xf numFmtId="3" fontId="3" fillId="0" borderId="22" xfId="1" applyNumberFormat="1" applyFont="1" applyFill="1" applyBorder="1" applyAlignment="1">
      <alignment horizontal="center" vertical="center" wrapText="1"/>
    </xf>
    <xf numFmtId="0" fontId="3" fillId="0" borderId="24" xfId="2" applyFont="1" applyFill="1" applyBorder="1" applyAlignment="1">
      <alignment horizontal="left" vertical="center" wrapText="1"/>
    </xf>
    <xf numFmtId="164" fontId="3" fillId="0" borderId="21" xfId="0" applyNumberFormat="1" applyFont="1" applyFill="1" applyBorder="1" applyAlignment="1">
      <alignment horizontal="right" vertical="center" inden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left" vertical="center"/>
    </xf>
    <xf numFmtId="0" fontId="3" fillId="0" borderId="20" xfId="2" applyFont="1" applyFill="1" applyBorder="1" applyAlignment="1">
      <alignment horizontal="center" vertical="center" wrapText="1"/>
    </xf>
    <xf numFmtId="1" fontId="3" fillId="0" borderId="20" xfId="2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right" vertical="center" indent="1"/>
    </xf>
    <xf numFmtId="4" fontId="3" fillId="0" borderId="20" xfId="0" applyNumberFormat="1" applyFont="1" applyFill="1" applyBorder="1" applyAlignment="1">
      <alignment horizontal="right" vertical="center"/>
    </xf>
    <xf numFmtId="4" fontId="3" fillId="0" borderId="20" xfId="0" applyNumberFormat="1" applyFont="1" applyFill="1" applyBorder="1" applyAlignment="1">
      <alignment horizontal="right" vertical="center" indent="1"/>
    </xf>
    <xf numFmtId="4" fontId="3" fillId="0" borderId="17" xfId="0" applyNumberFormat="1" applyFont="1" applyFill="1" applyBorder="1" applyAlignment="1">
      <alignment horizontal="right" vertical="center" indent="1"/>
    </xf>
    <xf numFmtId="0" fontId="3" fillId="0" borderId="20" xfId="2" applyFont="1" applyFill="1" applyBorder="1" applyAlignment="1">
      <alignment vertical="center" wrapText="1"/>
    </xf>
    <xf numFmtId="172" fontId="3" fillId="0" borderId="21" xfId="0" applyNumberFormat="1" applyFont="1" applyFill="1" applyBorder="1" applyAlignment="1">
      <alignment horizontal="right" vertical="center" wrapText="1" inden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3" fontId="3" fillId="0" borderId="23" xfId="0" applyNumberFormat="1" applyFont="1" applyFill="1" applyBorder="1" applyAlignment="1">
      <alignment horizontal="right" vertical="center" wrapText="1" indent="1"/>
    </xf>
    <xf numFmtId="4" fontId="3" fillId="0" borderId="23" xfId="0" applyNumberFormat="1" applyFont="1" applyFill="1" applyBorder="1" applyAlignment="1">
      <alignment horizontal="right" vertical="center" wrapText="1" indent="1"/>
    </xf>
    <xf numFmtId="3" fontId="3" fillId="0" borderId="26" xfId="1" applyNumberFormat="1" applyFont="1" applyFill="1" applyBorder="1" applyAlignment="1">
      <alignment horizontal="center" vertical="center" wrapText="1"/>
    </xf>
    <xf numFmtId="0" fontId="3" fillId="0" borderId="24" xfId="0" applyFont="1" applyFill="1" applyBorder="1"/>
    <xf numFmtId="0" fontId="3" fillId="0" borderId="24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24" xfId="2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4" fontId="3" fillId="0" borderId="24" xfId="0" applyNumberFormat="1" applyFont="1" applyFill="1" applyBorder="1" applyAlignment="1">
      <alignment vertical="center" wrapText="1"/>
    </xf>
    <xf numFmtId="0" fontId="3" fillId="0" borderId="21" xfId="0" applyNumberFormat="1" applyFont="1" applyFill="1" applyBorder="1" applyAlignment="1">
      <alignment horizontal="justify" vertical="center"/>
    </xf>
    <xf numFmtId="0" fontId="3" fillId="0" borderId="21" xfId="11" applyFont="1" applyFill="1" applyBorder="1" applyAlignment="1">
      <alignment horizontal="left" vertical="center" wrapText="1"/>
    </xf>
    <xf numFmtId="3" fontId="3" fillId="0" borderId="21" xfId="12" applyNumberFormat="1" applyFont="1" applyFill="1" applyBorder="1" applyAlignment="1">
      <alignment horizontal="right" vertical="center" wrapText="1" indent="1"/>
    </xf>
    <xf numFmtId="4" fontId="3" fillId="0" borderId="21" xfId="12" applyNumberFormat="1" applyFont="1" applyFill="1" applyBorder="1" applyAlignment="1">
      <alignment horizontal="right" vertical="center" wrapText="1"/>
    </xf>
    <xf numFmtId="4" fontId="3" fillId="0" borderId="21" xfId="12" applyNumberFormat="1" applyFont="1" applyFill="1" applyBorder="1" applyAlignment="1">
      <alignment horizontal="right" vertical="center" wrapText="1" indent="1"/>
    </xf>
    <xf numFmtId="3" fontId="3" fillId="0" borderId="21" xfId="0" applyNumberFormat="1" applyFont="1" applyFill="1" applyBorder="1" applyAlignment="1">
      <alignment horizontal="center" vertical="center" wrapText="1"/>
    </xf>
    <xf numFmtId="0" fontId="3" fillId="0" borderId="20" xfId="3" applyFont="1" applyFill="1" applyBorder="1" applyAlignment="1">
      <alignment horizontal="center" vertical="center" wrapText="1"/>
    </xf>
    <xf numFmtId="0" fontId="3" fillId="0" borderId="20" xfId="13" applyFont="1" applyFill="1" applyBorder="1" applyAlignment="1" applyProtection="1">
      <alignment vertical="center" wrapText="1"/>
    </xf>
    <xf numFmtId="0" fontId="3" fillId="0" borderId="20" xfId="0" applyFont="1" applyFill="1" applyBorder="1" applyAlignment="1">
      <alignment vertical="center" wrapText="1"/>
    </xf>
    <xf numFmtId="49" fontId="3" fillId="0" borderId="21" xfId="14" applyNumberFormat="1" applyFont="1" applyFill="1" applyBorder="1" applyAlignment="1">
      <alignment vertical="center" wrapText="1"/>
    </xf>
    <xf numFmtId="0" fontId="3" fillId="0" borderId="19" xfId="2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distributed" vertical="center"/>
    </xf>
    <xf numFmtId="0" fontId="3" fillId="0" borderId="21" xfId="0" applyFont="1" applyFill="1" applyBorder="1" applyAlignment="1" applyProtection="1">
      <alignment horizontal="lef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distributed" vertical="center"/>
    </xf>
    <xf numFmtId="4" fontId="3" fillId="0" borderId="27" xfId="0" applyNumberFormat="1" applyFont="1" applyFill="1" applyBorder="1" applyAlignment="1">
      <alignment horizontal="right" vertical="center"/>
    </xf>
    <xf numFmtId="4" fontId="3" fillId="0" borderId="23" xfId="0" applyNumberFormat="1" applyFont="1" applyFill="1" applyBorder="1" applyAlignment="1">
      <alignment horizontal="right" vertical="center" indent="1"/>
    </xf>
    <xf numFmtId="4" fontId="3" fillId="0" borderId="26" xfId="0" applyNumberFormat="1" applyFont="1" applyFill="1" applyBorder="1" applyAlignment="1">
      <alignment horizontal="right" vertical="center" indent="1"/>
    </xf>
    <xf numFmtId="0" fontId="3" fillId="0" borderId="26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>
      <alignment horizontal="right" vertical="center" wrapText="1"/>
    </xf>
    <xf numFmtId="4" fontId="3" fillId="0" borderId="26" xfId="0" applyNumberFormat="1" applyFont="1" applyFill="1" applyBorder="1" applyAlignment="1">
      <alignment horizontal="right" vertical="center" wrapText="1" indent="1"/>
    </xf>
    <xf numFmtId="0" fontId="3" fillId="0" borderId="22" xfId="0" applyNumberFormat="1" applyFont="1" applyFill="1" applyBorder="1" applyAlignment="1">
      <alignment horizontal="left"/>
    </xf>
    <xf numFmtId="3" fontId="3" fillId="0" borderId="22" xfId="9" applyNumberFormat="1" applyFont="1" applyFill="1" applyBorder="1" applyAlignment="1">
      <alignment horizontal="center" vertical="center" wrapText="1"/>
    </xf>
    <xf numFmtId="171" fontId="3" fillId="0" borderId="21" xfId="0" applyNumberFormat="1" applyFont="1" applyFill="1" applyBorder="1" applyAlignment="1">
      <alignment vertical="center" wrapText="1"/>
    </xf>
    <xf numFmtId="0" fontId="3" fillId="0" borderId="21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2" xfId="2" applyFont="1" applyFill="1" applyBorder="1" applyAlignment="1">
      <alignment horizontal="center" vertical="center"/>
    </xf>
    <xf numFmtId="17" fontId="3" fillId="0" borderId="21" xfId="0" applyNumberFormat="1" applyFont="1" applyFill="1" applyBorder="1" applyAlignment="1">
      <alignment horizontal="left" vertical="center" wrapText="1"/>
    </xf>
    <xf numFmtId="4" fontId="3" fillId="0" borderId="21" xfId="12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left" vertical="center" wrapText="1"/>
    </xf>
    <xf numFmtId="4" fontId="3" fillId="0" borderId="21" xfId="0" applyNumberFormat="1" applyFont="1" applyFill="1" applyBorder="1" applyAlignment="1">
      <alignment horizontal="left" vertical="center" wrapText="1"/>
    </xf>
    <xf numFmtId="4" fontId="3" fillId="0" borderId="21" xfId="3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166" fontId="3" fillId="0" borderId="21" xfId="2" applyNumberFormat="1" applyFont="1" applyFill="1" applyBorder="1"/>
    <xf numFmtId="165" fontId="3" fillId="0" borderId="21" xfId="9" applyNumberFormat="1" applyFont="1" applyFill="1" applyBorder="1" applyAlignment="1">
      <alignment horizontal="left" vertical="center" wrapText="1"/>
    </xf>
    <xf numFmtId="4" fontId="3" fillId="0" borderId="21" xfId="12" applyNumberFormat="1" applyFont="1" applyFill="1" applyBorder="1" applyAlignment="1">
      <alignment vertical="center" wrapText="1"/>
    </xf>
    <xf numFmtId="2" fontId="3" fillId="0" borderId="21" xfId="0" applyNumberFormat="1" applyFont="1" applyFill="1" applyBorder="1"/>
    <xf numFmtId="166" fontId="4" fillId="0" borderId="21" xfId="2" applyNumberFormat="1" applyFont="1" applyFill="1" applyBorder="1"/>
    <xf numFmtId="0" fontId="3" fillId="0" borderId="27" xfId="0" applyFont="1" applyFill="1" applyBorder="1" applyAlignment="1">
      <alignment horizontal="left" vertical="center" wrapText="1"/>
    </xf>
    <xf numFmtId="2" fontId="3" fillId="0" borderId="21" xfId="2" applyNumberFormat="1" applyFont="1" applyFill="1" applyBorder="1" applyAlignment="1">
      <alignment horizontal="right" vertical="center" indent="1"/>
    </xf>
    <xf numFmtId="0" fontId="3" fillId="0" borderId="22" xfId="0" applyNumberFormat="1" applyFont="1" applyFill="1" applyBorder="1"/>
    <xf numFmtId="0" fontId="5" fillId="0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right" vertical="center" wrapText="1" indent="1"/>
    </xf>
    <xf numFmtId="4" fontId="5" fillId="0" borderId="0" xfId="0" applyNumberFormat="1" applyFont="1" applyFill="1" applyBorder="1" applyAlignment="1">
      <alignment horizontal="right" vertical="center" wrapText="1" indent="1"/>
    </xf>
    <xf numFmtId="4" fontId="5" fillId="0" borderId="29" xfId="0" applyNumberFormat="1" applyFont="1" applyFill="1" applyBorder="1" applyAlignment="1">
      <alignment horizontal="right" vertical="center" wrapText="1" indent="1"/>
    </xf>
    <xf numFmtId="0" fontId="5" fillId="0" borderId="29" xfId="0" applyNumberFormat="1" applyFont="1" applyFill="1" applyBorder="1" applyAlignment="1">
      <alignment horizontal="center" vertical="top" wrapText="1"/>
    </xf>
    <xf numFmtId="0" fontId="5" fillId="0" borderId="30" xfId="0" applyNumberFormat="1" applyFont="1" applyFill="1" applyBorder="1" applyAlignment="1">
      <alignment horizontal="center" vertical="top" wrapText="1"/>
    </xf>
    <xf numFmtId="0" fontId="3" fillId="0" borderId="21" xfId="1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right" vertical="center" wrapText="1" indent="1"/>
    </xf>
    <xf numFmtId="0" fontId="3" fillId="0" borderId="21" xfId="0" applyNumberFormat="1" applyFont="1" applyFill="1" applyBorder="1" applyAlignment="1">
      <alignment horizontal="center" wrapText="1"/>
    </xf>
    <xf numFmtId="0" fontId="3" fillId="0" borderId="22" xfId="0" applyNumberFormat="1" applyFont="1" applyFill="1" applyBorder="1" applyAlignment="1">
      <alignment horizontal="left" wrapText="1"/>
    </xf>
    <xf numFmtId="0" fontId="3" fillId="0" borderId="24" xfId="11" applyFont="1" applyFill="1" applyBorder="1" applyAlignment="1">
      <alignment horizontal="left" vertical="center" wrapText="1"/>
    </xf>
    <xf numFmtId="3" fontId="3" fillId="0" borderId="21" xfId="12" applyNumberFormat="1" applyFont="1" applyFill="1" applyBorder="1" applyAlignment="1">
      <alignment horizontal="left" vertical="center" wrapText="1"/>
    </xf>
    <xf numFmtId="3" fontId="3" fillId="0" borderId="21" xfId="12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/>
    <xf numFmtId="4" fontId="4" fillId="0" borderId="18" xfId="0" applyNumberFormat="1" applyFont="1" applyFill="1" applyBorder="1" applyAlignment="1">
      <alignment horizontal="right" vertical="center" indent="1"/>
    </xf>
    <xf numFmtId="0" fontId="3" fillId="0" borderId="22" xfId="11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49" fontId="3" fillId="0" borderId="21" xfId="0" applyNumberFormat="1" applyFont="1" applyFill="1" applyBorder="1" applyAlignment="1">
      <alignment horizontal="center" wrapText="1"/>
    </xf>
    <xf numFmtId="0" fontId="3" fillId="0" borderId="21" xfId="8" applyFont="1" applyFill="1" applyBorder="1" applyAlignment="1">
      <alignment horizontal="left" vertical="center" wrapText="1"/>
    </xf>
    <xf numFmtId="2" fontId="3" fillId="0" borderId="21" xfId="15" applyNumberFormat="1" applyFont="1" applyFill="1" applyBorder="1" applyAlignment="1">
      <alignment horizontal="center" vertical="center" wrapText="1"/>
    </xf>
    <xf numFmtId="4" fontId="3" fillId="0" borderId="21" xfId="5" applyNumberFormat="1" applyFont="1" applyFill="1" applyBorder="1" applyAlignment="1">
      <alignment horizontal="right" vertical="center" wrapText="1" inden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wrapText="1"/>
    </xf>
    <xf numFmtId="49" fontId="10" fillId="0" borderId="21" xfId="0" applyNumberFormat="1" applyFont="1" applyFill="1" applyBorder="1"/>
    <xf numFmtId="165" fontId="3" fillId="0" borderId="22" xfId="1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center"/>
    </xf>
    <xf numFmtId="0" fontId="4" fillId="0" borderId="21" xfId="0" applyNumberFormat="1" applyFont="1" applyFill="1" applyBorder="1"/>
    <xf numFmtId="0" fontId="10" fillId="0" borderId="21" xfId="0" applyFont="1" applyFill="1" applyBorder="1"/>
    <xf numFmtId="0" fontId="3" fillId="0" borderId="21" xfId="0" applyNumberFormat="1" applyFont="1" applyFill="1" applyBorder="1"/>
    <xf numFmtId="0" fontId="3" fillId="0" borderId="22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2" fontId="3" fillId="0" borderId="0" xfId="2" applyNumberFormat="1" applyFont="1" applyFill="1" applyBorder="1"/>
    <xf numFmtId="0" fontId="3" fillId="0" borderId="0" xfId="2" applyFont="1" applyFill="1" applyBorder="1"/>
    <xf numFmtId="0" fontId="3" fillId="0" borderId="0" xfId="2" applyFont="1" applyFill="1"/>
    <xf numFmtId="0" fontId="3" fillId="0" borderId="0" xfId="2" applyFont="1"/>
    <xf numFmtId="0" fontId="3" fillId="0" borderId="21" xfId="11" applyFont="1" applyFill="1" applyBorder="1" applyAlignment="1">
      <alignment vertical="center" wrapText="1"/>
    </xf>
    <xf numFmtId="0" fontId="3" fillId="0" borderId="21" xfId="16" applyFont="1" applyFill="1" applyBorder="1" applyAlignment="1">
      <alignment horizontal="left" vertical="center" wrapText="1"/>
    </xf>
    <xf numFmtId="166" fontId="4" fillId="0" borderId="21" xfId="2" applyNumberFormat="1" applyFont="1" applyFill="1" applyBorder="1" applyAlignment="1">
      <alignment horizontal="center" vertical="center" wrapText="1"/>
    </xf>
    <xf numFmtId="0" fontId="3" fillId="0" borderId="24" xfId="2" applyFont="1" applyFill="1" applyBorder="1" applyAlignment="1">
      <alignment vertical="center" wrapText="1"/>
    </xf>
    <xf numFmtId="4" fontId="3" fillId="0" borderId="21" xfId="2" applyNumberFormat="1" applyFont="1" applyFill="1" applyBorder="1" applyAlignment="1">
      <alignment horizontal="right" vertical="center" wrapText="1"/>
    </xf>
    <xf numFmtId="4" fontId="3" fillId="0" borderId="21" xfId="17" applyNumberFormat="1" applyFont="1" applyFill="1" applyBorder="1" applyAlignment="1">
      <alignment horizontal="right" vertical="center" wrapText="1"/>
    </xf>
    <xf numFmtId="0" fontId="11" fillId="2" borderId="0" xfId="0" applyFont="1" applyFill="1"/>
    <xf numFmtId="49" fontId="12" fillId="0" borderId="0" xfId="0" applyNumberFormat="1" applyFont="1"/>
    <xf numFmtId="49" fontId="12" fillId="0" borderId="0" xfId="0" applyNumberFormat="1" applyFont="1" applyFill="1"/>
    <xf numFmtId="4" fontId="0" fillId="0" borderId="0" xfId="0" applyNumberFormat="1"/>
    <xf numFmtId="2" fontId="3" fillId="0" borderId="0" xfId="1" applyNumberFormat="1" applyFont="1" applyFill="1" applyBorder="1"/>
    <xf numFmtId="0" fontId="2" fillId="0" borderId="0" xfId="0" applyFont="1" applyFill="1" applyAlignment="1">
      <alignment horizontal="left" vertical="center" indent="1"/>
    </xf>
    <xf numFmtId="0" fontId="3" fillId="0" borderId="0" xfId="0" applyNumberFormat="1" applyFont="1" applyFill="1" applyBorder="1" applyAlignment="1">
      <alignment horizontal="left" vertical="center" indent="1"/>
    </xf>
    <xf numFmtId="0" fontId="4" fillId="0" borderId="0" xfId="0" applyNumberFormat="1" applyFont="1" applyFill="1" applyBorder="1" applyAlignment="1">
      <alignment horizontal="left" vertical="center" indent="1"/>
    </xf>
    <xf numFmtId="0" fontId="5" fillId="0" borderId="15" xfId="0" applyNumberFormat="1" applyFont="1" applyFill="1" applyBorder="1" applyAlignment="1">
      <alignment horizontal="left" vertical="center" wrapText="1" indent="1"/>
    </xf>
    <xf numFmtId="0" fontId="4" fillId="0" borderId="18" xfId="0" applyNumberFormat="1" applyFont="1" applyFill="1" applyBorder="1" applyAlignment="1">
      <alignment horizontal="left" vertical="center" indent="1"/>
    </xf>
    <xf numFmtId="0" fontId="3" fillId="0" borderId="21" xfId="0" applyNumberFormat="1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>
      <alignment horizontal="left" vertical="center" wrapText="1" indent="1" shrinkToFit="1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21" xfId="2" applyFont="1" applyFill="1" applyBorder="1" applyAlignment="1">
      <alignment horizontal="left" vertical="center" wrapText="1" indent="1"/>
    </xf>
    <xf numFmtId="0" fontId="3" fillId="0" borderId="21" xfId="0" applyNumberFormat="1" applyFont="1" applyFill="1" applyBorder="1" applyAlignment="1">
      <alignment horizontal="left" vertical="center" indent="1"/>
    </xf>
    <xf numFmtId="2" fontId="3" fillId="0" borderId="21" xfId="0" applyNumberFormat="1" applyFont="1" applyFill="1" applyBorder="1" applyAlignment="1">
      <alignment horizontal="left" vertical="center" wrapText="1" indent="1"/>
    </xf>
    <xf numFmtId="0" fontId="3" fillId="0" borderId="21" xfId="5" applyFont="1" applyFill="1" applyBorder="1" applyAlignment="1">
      <alignment horizontal="left" vertical="center" wrapText="1" indent="1"/>
    </xf>
    <xf numFmtId="0" fontId="3" fillId="0" borderId="20" xfId="0" applyFont="1" applyFill="1" applyBorder="1" applyAlignment="1">
      <alignment horizontal="left" vertical="center" wrapText="1" indent="1" shrinkToFit="1"/>
    </xf>
    <xf numFmtId="0" fontId="3" fillId="0" borderId="21" xfId="0" applyNumberFormat="1" applyFont="1" applyFill="1" applyBorder="1" applyAlignment="1">
      <alignment horizontal="left" vertical="center" wrapText="1" indent="1" shrinkToFit="1"/>
    </xf>
    <xf numFmtId="0" fontId="3" fillId="0" borderId="21" xfId="7" applyFont="1" applyFill="1" applyBorder="1" applyAlignment="1">
      <alignment horizontal="left" vertical="center" wrapText="1" indent="1"/>
    </xf>
    <xf numFmtId="2" fontId="3" fillId="0" borderId="21" xfId="8" applyNumberFormat="1" applyFont="1" applyFill="1" applyBorder="1" applyAlignment="1">
      <alignment horizontal="left" vertical="center" wrapText="1" indent="1"/>
    </xf>
    <xf numFmtId="0" fontId="3" fillId="0" borderId="0" xfId="0" applyFont="1" applyFill="1" applyAlignment="1">
      <alignment horizontal="left" vertical="center" wrapText="1" indent="1"/>
    </xf>
    <xf numFmtId="0" fontId="3" fillId="0" borderId="21" xfId="10" applyFont="1" applyFill="1" applyBorder="1" applyAlignment="1">
      <alignment horizontal="left" vertical="center" wrapText="1" indent="1"/>
    </xf>
    <xf numFmtId="167" fontId="3" fillId="0" borderId="21" xfId="0" applyNumberFormat="1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0" xfId="0" applyNumberFormat="1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21" xfId="11" applyFont="1" applyFill="1" applyBorder="1" applyAlignment="1">
      <alignment horizontal="left" vertical="center" wrapText="1" indent="1"/>
    </xf>
    <xf numFmtId="0" fontId="3" fillId="0" borderId="20" xfId="0" applyFont="1" applyFill="1" applyBorder="1" applyAlignment="1">
      <alignment horizontal="left" vertical="center" wrapText="1" indent="1"/>
    </xf>
    <xf numFmtId="17" fontId="3" fillId="0" borderId="21" xfId="0" applyNumberFormat="1" applyFont="1" applyFill="1" applyBorder="1" applyAlignment="1">
      <alignment horizontal="left" vertical="center" wrapText="1" indent="1"/>
    </xf>
    <xf numFmtId="1" fontId="3" fillId="0" borderId="21" xfId="0" applyNumberFormat="1" applyFont="1" applyFill="1" applyBorder="1" applyAlignment="1">
      <alignment horizontal="left" vertical="center" wrapText="1" indent="1"/>
    </xf>
    <xf numFmtId="4" fontId="3" fillId="0" borderId="21" xfId="0" applyNumberFormat="1" applyFont="1" applyFill="1" applyBorder="1" applyAlignment="1">
      <alignment horizontal="left" vertical="center" wrapText="1" indent="1"/>
    </xf>
    <xf numFmtId="3" fontId="3" fillId="0" borderId="21" xfId="0" applyNumberFormat="1" applyFont="1" applyFill="1" applyBorder="1" applyAlignment="1">
      <alignment horizontal="left" vertical="center" wrapText="1" indent="1"/>
    </xf>
    <xf numFmtId="0" fontId="5" fillId="0" borderId="0" xfId="0" applyNumberFormat="1" applyFont="1" applyFill="1" applyBorder="1" applyAlignment="1">
      <alignment horizontal="left" vertical="center" wrapText="1" indent="1"/>
    </xf>
    <xf numFmtId="3" fontId="3" fillId="0" borderId="21" xfId="12" applyNumberFormat="1" applyFont="1" applyFill="1" applyBorder="1" applyAlignment="1">
      <alignment horizontal="left" vertical="center" wrapText="1" indent="1"/>
    </xf>
    <xf numFmtId="0" fontId="4" fillId="0" borderId="21" xfId="0" applyNumberFormat="1" applyFont="1" applyFill="1" applyBorder="1" applyAlignment="1">
      <alignment horizontal="left" vertical="center" indent="1"/>
    </xf>
    <xf numFmtId="0" fontId="9" fillId="0" borderId="0" xfId="2" applyFont="1" applyFill="1" applyBorder="1"/>
    <xf numFmtId="0" fontId="13" fillId="0" borderId="0" xfId="2" applyFont="1" applyFill="1" applyBorder="1"/>
    <xf numFmtId="0" fontId="3" fillId="0" borderId="21" xfId="2" applyNumberFormat="1" applyFont="1" applyFill="1" applyBorder="1" applyAlignment="1">
      <alignment horizontal="center" vertical="center" wrapText="1"/>
    </xf>
    <xf numFmtId="0" fontId="18" fillId="0" borderId="0" xfId="2" applyFont="1" applyFill="1" applyBorder="1"/>
    <xf numFmtId="0" fontId="23" fillId="0" borderId="0" xfId="2" applyFont="1" applyFill="1" applyBorder="1"/>
    <xf numFmtId="0" fontId="11" fillId="0" borderId="0" xfId="2" applyFont="1" applyFill="1" applyBorder="1"/>
    <xf numFmtId="0" fontId="3" fillId="0" borderId="28" xfId="0" applyFont="1" applyFill="1" applyBorder="1" applyAlignment="1">
      <alignment horizontal="left" vertical="center" wrapText="1"/>
    </xf>
    <xf numFmtId="49" fontId="3" fillId="0" borderId="20" xfId="2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right" vertical="center" wrapText="1"/>
    </xf>
    <xf numFmtId="0" fontId="8" fillId="0" borderId="0" xfId="2" applyFont="1" applyFill="1" applyBorder="1"/>
    <xf numFmtId="0" fontId="15" fillId="0" borderId="0" xfId="2" applyFont="1" applyFill="1" applyBorder="1"/>
    <xf numFmtId="2" fontId="3" fillId="0" borderId="20" xfId="0" applyNumberFormat="1" applyFont="1" applyFill="1" applyBorder="1" applyAlignment="1">
      <alignment horizontal="right" vertical="center" wrapText="1" indent="1"/>
    </xf>
    <xf numFmtId="0" fontId="22" fillId="0" borderId="0" xfId="2" applyFont="1" applyFill="1" applyBorder="1"/>
    <xf numFmtId="0" fontId="24" fillId="0" borderId="0" xfId="2" applyFont="1" applyFill="1" applyBorder="1"/>
    <xf numFmtId="0" fontId="14" fillId="0" borderId="0" xfId="2" applyFont="1" applyFill="1" applyBorder="1"/>
    <xf numFmtId="4" fontId="3" fillId="0" borderId="22" xfId="2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right" vertical="center" wrapText="1" indent="1"/>
    </xf>
    <xf numFmtId="0" fontId="4" fillId="0" borderId="10" xfId="0" applyNumberFormat="1" applyFont="1" applyFill="1" applyBorder="1" applyAlignment="1">
      <alignment horizontal="right" vertical="center" wrapText="1" inden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 vertical="center"/>
    </xf>
    <xf numFmtId="0" fontId="4" fillId="0" borderId="2" xfId="0" applyNumberFormat="1" applyFont="1" applyFill="1" applyBorder="1" applyAlignment="1">
      <alignment horizontal="right" vertical="center"/>
    </xf>
    <xf numFmtId="0" fontId="4" fillId="0" borderId="3" xfId="0" applyNumberFormat="1" applyFont="1" applyFill="1" applyBorder="1" applyAlignment="1">
      <alignment horizontal="right" vertical="center"/>
    </xf>
    <xf numFmtId="0" fontId="4" fillId="0" borderId="4" xfId="0" applyNumberFormat="1" applyFont="1" applyFill="1" applyBorder="1" applyAlignment="1">
      <alignment horizontal="right" vertical="center"/>
    </xf>
    <xf numFmtId="0" fontId="4" fillId="0" borderId="5" xfId="0" applyNumberFormat="1" applyFont="1" applyFill="1" applyBorder="1" applyAlignment="1">
      <alignment horizontal="right" vertical="center"/>
    </xf>
    <xf numFmtId="0" fontId="4" fillId="0" borderId="6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>
      <alignment horizontal="left" vertical="center" wrapText="1" indent="1"/>
    </xf>
    <xf numFmtId="0" fontId="4" fillId="0" borderId="10" xfId="0" applyNumberFormat="1" applyFont="1" applyFill="1" applyBorder="1" applyAlignment="1">
      <alignment horizontal="left" vertical="center" wrapText="1" indent="1"/>
    </xf>
    <xf numFmtId="0" fontId="12" fillId="0" borderId="0" xfId="2" applyFont="1" applyFill="1" applyBorder="1"/>
    <xf numFmtId="2" fontId="3" fillId="0" borderId="21" xfId="0" applyNumberFormat="1" applyFont="1" applyFill="1" applyBorder="1" applyAlignment="1">
      <alignment horizontal="right" vertical="center"/>
    </xf>
    <xf numFmtId="165" fontId="3" fillId="0" borderId="21" xfId="1" applyNumberFormat="1" applyFont="1" applyFill="1" applyBorder="1" applyAlignment="1">
      <alignment horizontal="left" vertical="center" wrapText="1"/>
    </xf>
    <xf numFmtId="3" fontId="3" fillId="0" borderId="21" xfId="2" applyNumberFormat="1" applyFont="1" applyFill="1" applyBorder="1" applyAlignment="1">
      <alignment horizontal="right" vertical="center" wrapText="1"/>
    </xf>
    <xf numFmtId="4" fontId="3" fillId="0" borderId="23" xfId="2" applyNumberFormat="1" applyFont="1" applyFill="1" applyBorder="1" applyAlignment="1">
      <alignment horizontal="right" vertical="center" wrapText="1" indent="1"/>
    </xf>
    <xf numFmtId="2" fontId="3" fillId="0" borderId="22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right" vertical="center" wrapText="1"/>
    </xf>
    <xf numFmtId="164" fontId="3" fillId="0" borderId="21" xfId="0" applyNumberFormat="1" applyFont="1" applyFill="1" applyBorder="1" applyAlignment="1">
      <alignment horizontal="right" vertical="center"/>
    </xf>
    <xf numFmtId="0" fontId="3" fillId="0" borderId="20" xfId="4" applyNumberFormat="1" applyFont="1" applyFill="1" applyBorder="1" applyAlignment="1">
      <alignment horizontal="center" vertical="center"/>
    </xf>
    <xf numFmtId="0" fontId="3" fillId="0" borderId="20" xfId="1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right" vertical="center" wrapText="1" indent="1"/>
    </xf>
    <xf numFmtId="4" fontId="3" fillId="0" borderId="20" xfId="0" applyNumberFormat="1" applyFont="1" applyFill="1" applyBorder="1" applyAlignment="1">
      <alignment horizontal="right" vertical="center" wrapText="1"/>
    </xf>
    <xf numFmtId="4" fontId="3" fillId="0" borderId="20" xfId="3" applyNumberFormat="1" applyFont="1" applyFill="1" applyBorder="1" applyAlignment="1">
      <alignment horizontal="right" vertical="center" wrapText="1" indent="1"/>
    </xf>
    <xf numFmtId="0" fontId="3" fillId="0" borderId="20" xfId="0" applyFont="1" applyFill="1" applyBorder="1"/>
    <xf numFmtId="0" fontId="3" fillId="0" borderId="21" xfId="0" applyFont="1" applyFill="1" applyBorder="1" applyAlignment="1">
      <alignment horizontal="left" wrapText="1"/>
    </xf>
    <xf numFmtId="4" fontId="3" fillId="0" borderId="22" xfId="0" applyNumberFormat="1" applyFont="1" applyFill="1" applyBorder="1" applyAlignment="1">
      <alignment horizontal="right" vertical="center" wrapText="1"/>
    </xf>
    <xf numFmtId="169" fontId="3" fillId="0" borderId="21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left" vertical="center" indent="1"/>
    </xf>
    <xf numFmtId="4" fontId="3" fillId="0" borderId="21" xfId="2" applyNumberFormat="1" applyFont="1" applyFill="1" applyBorder="1" applyAlignment="1">
      <alignment horizontal="right" vertical="center"/>
    </xf>
    <xf numFmtId="0" fontId="2" fillId="0" borderId="21" xfId="0" applyFont="1" applyFill="1" applyBorder="1"/>
    <xf numFmtId="165" fontId="3" fillId="0" borderId="21" xfId="9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 indent="1"/>
    </xf>
    <xf numFmtId="3" fontId="3" fillId="0" borderId="0" xfId="0" applyNumberFormat="1" applyFont="1" applyFill="1" applyAlignment="1">
      <alignment vertical="center" wrapText="1"/>
    </xf>
    <xf numFmtId="4" fontId="3" fillId="0" borderId="21" xfId="0" applyNumberFormat="1" applyFont="1" applyFill="1" applyBorder="1" applyAlignment="1">
      <alignment horizontal="left" vertical="center" wrapText="1" indent="1" shrinkToFit="1"/>
    </xf>
    <xf numFmtId="0" fontId="3" fillId="0" borderId="23" xfId="4" applyNumberFormat="1" applyFont="1" applyFill="1" applyBorder="1" applyAlignment="1">
      <alignment horizontal="center" vertical="center"/>
    </xf>
    <xf numFmtId="0" fontId="3" fillId="0" borderId="23" xfId="1" applyNumberFormat="1" applyFont="1" applyFill="1" applyBorder="1" applyAlignment="1">
      <alignment horizontal="center" vertical="center" wrapText="1"/>
    </xf>
    <xf numFmtId="0" fontId="3" fillId="0" borderId="23" xfId="0" applyFont="1" applyFill="1" applyBorder="1"/>
    <xf numFmtId="0" fontId="3" fillId="0" borderId="21" xfId="7" applyFont="1" applyFill="1" applyBorder="1" applyAlignment="1">
      <alignment horizontal="left" vertical="center" wrapText="1"/>
    </xf>
    <xf numFmtId="0" fontId="3" fillId="0" borderId="22" xfId="0" applyNumberFormat="1" applyFont="1" applyFill="1" applyBorder="1" applyAlignment="1">
      <alignment vertical="center" wrapText="1"/>
    </xf>
    <xf numFmtId="1" fontId="3" fillId="0" borderId="21" xfId="0" applyNumberFormat="1" applyFont="1" applyFill="1" applyBorder="1" applyAlignment="1">
      <alignment horizontal="left" vertical="top" wrapText="1"/>
    </xf>
    <xf numFmtId="1" fontId="3" fillId="0" borderId="21" xfId="0" applyNumberFormat="1" applyFont="1" applyFill="1" applyBorder="1" applyAlignment="1">
      <alignment horizontal="center" vertical="top" wrapText="1"/>
    </xf>
    <xf numFmtId="4" fontId="3" fillId="0" borderId="23" xfId="0" applyNumberFormat="1" applyFont="1" applyFill="1" applyBorder="1" applyAlignment="1">
      <alignment horizontal="right" vertical="center"/>
    </xf>
    <xf numFmtId="4" fontId="3" fillId="0" borderId="21" xfId="3" applyNumberFormat="1" applyFont="1" applyFill="1" applyBorder="1" applyAlignment="1">
      <alignment vertical="center" wrapText="1"/>
    </xf>
    <xf numFmtId="4" fontId="3" fillId="0" borderId="21" xfId="6" applyNumberFormat="1" applyFont="1" applyFill="1" applyBorder="1" applyAlignment="1">
      <alignment horizontal="right" vertical="center"/>
    </xf>
    <xf numFmtId="4" fontId="3" fillId="0" borderId="20" xfId="0" applyNumberFormat="1" applyFont="1" applyFill="1" applyBorder="1" applyAlignment="1">
      <alignment horizontal="right" vertical="center" wrapText="1" indent="1"/>
    </xf>
    <xf numFmtId="2" fontId="6" fillId="0" borderId="21" xfId="0" applyNumberFormat="1" applyFont="1" applyFill="1" applyBorder="1" applyAlignment="1">
      <alignment horizontal="center" vertical="center" wrapText="1"/>
    </xf>
    <xf numFmtId="2" fontId="3" fillId="0" borderId="21" xfId="2" applyNumberFormat="1" applyFont="1" applyFill="1" applyBorder="1" applyAlignment="1">
      <alignment horizontal="right" vertical="center" wrapText="1"/>
    </xf>
    <xf numFmtId="17" fontId="3" fillId="0" borderId="21" xfId="0" applyNumberFormat="1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left" vertical="center" wrapText="1" shrinkToFit="1"/>
    </xf>
    <xf numFmtId="0" fontId="25" fillId="0" borderId="21" xfId="0" applyFont="1" applyFill="1" applyBorder="1" applyAlignment="1">
      <alignment horizontal="left" vertical="center" wrapText="1"/>
    </xf>
    <xf numFmtId="1" fontId="3" fillId="0" borderId="21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right" vertical="center" wrapText="1" indent="1"/>
    </xf>
    <xf numFmtId="0" fontId="3" fillId="0" borderId="0" xfId="0" applyFont="1" applyFill="1" applyAlignment="1">
      <alignment vertical="center" wrapText="1"/>
    </xf>
    <xf numFmtId="164" fontId="3" fillId="0" borderId="21" xfId="0" applyNumberFormat="1" applyFont="1" applyFill="1" applyBorder="1" applyAlignment="1">
      <alignment vertical="center" wrapText="1"/>
    </xf>
    <xf numFmtId="0" fontId="6" fillId="0" borderId="21" xfId="0" applyFont="1" applyFill="1" applyBorder="1"/>
    <xf numFmtId="49" fontId="3" fillId="0" borderId="23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left" vertical="center" wrapText="1"/>
    </xf>
    <xf numFmtId="0" fontId="3" fillId="0" borderId="24" xfId="0" applyNumberFormat="1" applyFont="1" applyFill="1" applyBorder="1" applyAlignment="1">
      <alignment horizontal="left" vertical="center" wrapText="1"/>
    </xf>
    <xf numFmtId="0" fontId="3" fillId="0" borderId="21" xfId="2" applyFont="1" applyFill="1" applyBorder="1" applyAlignment="1"/>
    <xf numFmtId="4" fontId="3" fillId="0" borderId="21" xfId="3" applyNumberFormat="1" applyFont="1" applyFill="1" applyBorder="1" applyAlignment="1">
      <alignment horizontal="right" vertical="center" wrapText="1"/>
    </xf>
    <xf numFmtId="4" fontId="3" fillId="0" borderId="21" xfId="3" applyNumberFormat="1" applyFont="1" applyFill="1" applyBorder="1" applyAlignment="1">
      <alignment horizontal="right" vertical="center"/>
    </xf>
    <xf numFmtId="171" fontId="26" fillId="0" borderId="21" xfId="0" applyNumberFormat="1" applyFont="1" applyFill="1" applyBorder="1" applyAlignment="1">
      <alignment horizontal="center" vertical="center" wrapText="1"/>
    </xf>
    <xf numFmtId="4" fontId="3" fillId="0" borderId="21" xfId="2" applyNumberFormat="1" applyFont="1" applyFill="1" applyBorder="1" applyAlignment="1">
      <alignment vertical="center" wrapText="1"/>
    </xf>
    <xf numFmtId="4" fontId="3" fillId="0" borderId="22" xfId="2" applyNumberFormat="1" applyFont="1" applyFill="1" applyBorder="1" applyAlignment="1">
      <alignment vertical="center" wrapText="1"/>
    </xf>
    <xf numFmtId="0" fontId="3" fillId="0" borderId="21" xfId="0" applyNumberFormat="1" applyFont="1" applyFill="1" applyBorder="1" applyAlignment="1">
      <alignment horizontal="left" wrapText="1"/>
    </xf>
  </cellXfs>
  <cellStyles count="18">
    <cellStyle name="Гиперссылка 2" xfId="13"/>
    <cellStyle name="Обычный" xfId="0" builtinId="0"/>
    <cellStyle name="Обычный 2" xfId="2"/>
    <cellStyle name="Обычный 2 2" xfId="12"/>
    <cellStyle name="Обычный 4" xfId="17"/>
    <cellStyle name="Обычный_20" xfId="10"/>
    <cellStyle name="Обычный_апрель" xfId="14"/>
    <cellStyle name="Обычный_Лист1" xfId="8"/>
    <cellStyle name="Обычный_Лист1 12" xfId="16"/>
    <cellStyle name="Обычный_Лист1 2" xfId="5"/>
    <cellStyle name="Обычный_Лист1_Лист1" xfId="6"/>
    <cellStyle name="Обычный_Лист2" xfId="11"/>
    <cellStyle name="Обычный_Лист3" xfId="15"/>
    <cellStyle name="Обычный_НОВЫЙ План закупа от 218 цеха на 2011 год с добавлением Яковлева В.В." xfId="3"/>
    <cellStyle name="Обычный_План на 2010 столовая" xfId="4"/>
    <cellStyle name="Обычный_Приложение 1" xfId="7"/>
    <cellStyle name="Финансовый" xfId="1" builtinId="3"/>
    <cellStyle name="Финансовый 2" xfId="9"/>
  </cellStyles>
  <dxfs count="1"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50131</xdr:colOff>
      <xdr:row>1231</xdr:row>
      <xdr:rowOff>70184</xdr:rowOff>
    </xdr:from>
    <xdr:to>
      <xdr:col>8</xdr:col>
      <xdr:colOff>354931</xdr:colOff>
      <xdr:row>1231</xdr:row>
      <xdr:rowOff>416259</xdr:rowOff>
    </xdr:to>
    <xdr:sp macro="" textlink="">
      <xdr:nvSpPr>
        <xdr:cNvPr id="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26931" y="12814634"/>
          <a:ext cx="304800" cy="34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1233</xdr:row>
      <xdr:rowOff>0</xdr:rowOff>
    </xdr:from>
    <xdr:to>
      <xdr:col>8</xdr:col>
      <xdr:colOff>354931</xdr:colOff>
      <xdr:row>1233</xdr:row>
      <xdr:rowOff>441325</xdr:rowOff>
    </xdr:to>
    <xdr:sp macro="" textlink="">
      <xdr:nvSpPr>
        <xdr:cNvPr id="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26931" y="14001750"/>
          <a:ext cx="304800" cy="441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1232</xdr:row>
      <xdr:rowOff>70184</xdr:rowOff>
    </xdr:from>
    <xdr:to>
      <xdr:col>8</xdr:col>
      <xdr:colOff>354931</xdr:colOff>
      <xdr:row>1232</xdr:row>
      <xdr:rowOff>458593</xdr:rowOff>
    </xdr:to>
    <xdr:sp macro="" textlink="">
      <xdr:nvSpPr>
        <xdr:cNvPr id="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26931" y="13443284"/>
          <a:ext cx="304800" cy="388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2024</xdr:row>
      <xdr:rowOff>0</xdr:rowOff>
    </xdr:from>
    <xdr:to>
      <xdr:col>8</xdr:col>
      <xdr:colOff>354931</xdr:colOff>
      <xdr:row>2026</xdr:row>
      <xdr:rowOff>66675</xdr:rowOff>
    </xdr:to>
    <xdr:sp macro="" textlink="">
      <xdr:nvSpPr>
        <xdr:cNvPr id="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26931" y="12814634"/>
          <a:ext cx="30480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2024</xdr:row>
      <xdr:rowOff>0</xdr:rowOff>
    </xdr:from>
    <xdr:to>
      <xdr:col>8</xdr:col>
      <xdr:colOff>354931</xdr:colOff>
      <xdr:row>2026</xdr:row>
      <xdr:rowOff>161925</xdr:rowOff>
    </xdr:to>
    <xdr:sp macro="" textlink="">
      <xdr:nvSpPr>
        <xdr:cNvPr id="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26931" y="14001750"/>
          <a:ext cx="304800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2024</xdr:row>
      <xdr:rowOff>0</xdr:rowOff>
    </xdr:from>
    <xdr:to>
      <xdr:col>8</xdr:col>
      <xdr:colOff>354931</xdr:colOff>
      <xdr:row>2026</xdr:row>
      <xdr:rowOff>109009</xdr:rowOff>
    </xdr:to>
    <xdr:sp macro="" textlink="">
      <xdr:nvSpPr>
        <xdr:cNvPr id="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26931" y="13443284"/>
          <a:ext cx="304800" cy="13663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1321</xdr:row>
      <xdr:rowOff>0</xdr:rowOff>
    </xdr:from>
    <xdr:to>
      <xdr:col>9</xdr:col>
      <xdr:colOff>354931</xdr:colOff>
      <xdr:row>1321</xdr:row>
      <xdr:rowOff>346075</xdr:rowOff>
    </xdr:to>
    <xdr:sp macro="" textlink="">
      <xdr:nvSpPr>
        <xdr:cNvPr id="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210050"/>
          <a:ext cx="304800" cy="34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1321</xdr:row>
      <xdr:rowOff>0</xdr:rowOff>
    </xdr:from>
    <xdr:to>
      <xdr:col>9</xdr:col>
      <xdr:colOff>354931</xdr:colOff>
      <xdr:row>1321</xdr:row>
      <xdr:rowOff>441325</xdr:rowOff>
    </xdr:to>
    <xdr:sp macro="" textlink="">
      <xdr:nvSpPr>
        <xdr:cNvPr id="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210050"/>
          <a:ext cx="304800" cy="441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1321</xdr:row>
      <xdr:rowOff>0</xdr:rowOff>
    </xdr:from>
    <xdr:to>
      <xdr:col>9</xdr:col>
      <xdr:colOff>354931</xdr:colOff>
      <xdr:row>1321</xdr:row>
      <xdr:rowOff>388409</xdr:rowOff>
    </xdr:to>
    <xdr:sp macro="" textlink="">
      <xdr:nvSpPr>
        <xdr:cNvPr id="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210050"/>
          <a:ext cx="304800" cy="388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2039</xdr:row>
      <xdr:rowOff>0</xdr:rowOff>
    </xdr:from>
    <xdr:to>
      <xdr:col>9</xdr:col>
      <xdr:colOff>354931</xdr:colOff>
      <xdr:row>2043</xdr:row>
      <xdr:rowOff>123825</xdr:rowOff>
    </xdr:to>
    <xdr:sp macro="" textlink="">
      <xdr:nvSpPr>
        <xdr:cNvPr id="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210050"/>
          <a:ext cx="304800" cy="2638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2039</xdr:row>
      <xdr:rowOff>0</xdr:rowOff>
    </xdr:from>
    <xdr:to>
      <xdr:col>9</xdr:col>
      <xdr:colOff>354931</xdr:colOff>
      <xdr:row>2044</xdr:row>
      <xdr:rowOff>28575</xdr:rowOff>
    </xdr:to>
    <xdr:sp macro="" textlink="">
      <xdr:nvSpPr>
        <xdr:cNvPr id="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210050"/>
          <a:ext cx="304800" cy="317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2039</xdr:row>
      <xdr:rowOff>0</xdr:rowOff>
    </xdr:from>
    <xdr:to>
      <xdr:col>9</xdr:col>
      <xdr:colOff>354931</xdr:colOff>
      <xdr:row>2043</xdr:row>
      <xdr:rowOff>166159</xdr:rowOff>
    </xdr:to>
    <xdr:sp macro="" textlink="">
      <xdr:nvSpPr>
        <xdr:cNvPr id="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210050"/>
          <a:ext cx="304800" cy="2680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1321</xdr:row>
      <xdr:rowOff>0</xdr:rowOff>
    </xdr:from>
    <xdr:to>
      <xdr:col>8</xdr:col>
      <xdr:colOff>354931</xdr:colOff>
      <xdr:row>1321</xdr:row>
      <xdr:rowOff>346075</xdr:rowOff>
    </xdr:to>
    <xdr:sp macro="" textlink="">
      <xdr:nvSpPr>
        <xdr:cNvPr id="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210050"/>
          <a:ext cx="304800" cy="34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1321</xdr:row>
      <xdr:rowOff>0</xdr:rowOff>
    </xdr:from>
    <xdr:to>
      <xdr:col>8</xdr:col>
      <xdr:colOff>354931</xdr:colOff>
      <xdr:row>1321</xdr:row>
      <xdr:rowOff>441325</xdr:rowOff>
    </xdr:to>
    <xdr:sp macro="" textlink="">
      <xdr:nvSpPr>
        <xdr:cNvPr id="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210050"/>
          <a:ext cx="304800" cy="441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1321</xdr:row>
      <xdr:rowOff>0</xdr:rowOff>
    </xdr:from>
    <xdr:to>
      <xdr:col>8</xdr:col>
      <xdr:colOff>354931</xdr:colOff>
      <xdr:row>1321</xdr:row>
      <xdr:rowOff>388409</xdr:rowOff>
    </xdr:to>
    <xdr:sp macro="" textlink="">
      <xdr:nvSpPr>
        <xdr:cNvPr id="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210050"/>
          <a:ext cx="304800" cy="388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2039</xdr:row>
      <xdr:rowOff>0</xdr:rowOff>
    </xdr:from>
    <xdr:to>
      <xdr:col>8</xdr:col>
      <xdr:colOff>354931</xdr:colOff>
      <xdr:row>2043</xdr:row>
      <xdr:rowOff>523875</xdr:rowOff>
    </xdr:to>
    <xdr:sp macro="" textlink="">
      <xdr:nvSpPr>
        <xdr:cNvPr id="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210050"/>
          <a:ext cx="304800" cy="303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2039</xdr:row>
      <xdr:rowOff>0</xdr:rowOff>
    </xdr:from>
    <xdr:to>
      <xdr:col>8</xdr:col>
      <xdr:colOff>354931</xdr:colOff>
      <xdr:row>2044</xdr:row>
      <xdr:rowOff>447675</xdr:rowOff>
    </xdr:to>
    <xdr:sp macro="" textlink="">
      <xdr:nvSpPr>
        <xdr:cNvPr id="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210050"/>
          <a:ext cx="304800" cy="359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2039</xdr:row>
      <xdr:rowOff>0</xdr:rowOff>
    </xdr:from>
    <xdr:to>
      <xdr:col>8</xdr:col>
      <xdr:colOff>354931</xdr:colOff>
      <xdr:row>2043</xdr:row>
      <xdr:rowOff>566209</xdr:rowOff>
    </xdr:to>
    <xdr:sp macro="" textlink="">
      <xdr:nvSpPr>
        <xdr:cNvPr id="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210050"/>
          <a:ext cx="304800" cy="3080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2061</xdr:row>
      <xdr:rowOff>0</xdr:rowOff>
    </xdr:from>
    <xdr:to>
      <xdr:col>10</xdr:col>
      <xdr:colOff>354931</xdr:colOff>
      <xdr:row>2061</xdr:row>
      <xdr:rowOff>346075</xdr:rowOff>
    </xdr:to>
    <xdr:sp macro="" textlink="">
      <xdr:nvSpPr>
        <xdr:cNvPr id="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210050"/>
          <a:ext cx="304800" cy="34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2061</xdr:row>
      <xdr:rowOff>0</xdr:rowOff>
    </xdr:from>
    <xdr:to>
      <xdr:col>10</xdr:col>
      <xdr:colOff>354931</xdr:colOff>
      <xdr:row>2061</xdr:row>
      <xdr:rowOff>388409</xdr:rowOff>
    </xdr:to>
    <xdr:sp macro="" textlink="">
      <xdr:nvSpPr>
        <xdr:cNvPr id="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210050"/>
          <a:ext cx="304800" cy="388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2061</xdr:row>
      <xdr:rowOff>0</xdr:rowOff>
    </xdr:from>
    <xdr:to>
      <xdr:col>10</xdr:col>
      <xdr:colOff>354931</xdr:colOff>
      <xdr:row>2078</xdr:row>
      <xdr:rowOff>276225</xdr:rowOff>
    </xdr:to>
    <xdr:sp macro="" textlink="">
      <xdr:nvSpPr>
        <xdr:cNvPr id="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210050"/>
          <a:ext cx="304800" cy="10963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2061</xdr:row>
      <xdr:rowOff>0</xdr:rowOff>
    </xdr:from>
    <xdr:to>
      <xdr:col>9</xdr:col>
      <xdr:colOff>354931</xdr:colOff>
      <xdr:row>2061</xdr:row>
      <xdr:rowOff>346075</xdr:rowOff>
    </xdr:to>
    <xdr:sp macro="" textlink="">
      <xdr:nvSpPr>
        <xdr:cNvPr id="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210050"/>
          <a:ext cx="304800" cy="34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2061</xdr:row>
      <xdr:rowOff>0</xdr:rowOff>
    </xdr:from>
    <xdr:to>
      <xdr:col>9</xdr:col>
      <xdr:colOff>354931</xdr:colOff>
      <xdr:row>2061</xdr:row>
      <xdr:rowOff>441325</xdr:rowOff>
    </xdr:to>
    <xdr:sp macro="" textlink="">
      <xdr:nvSpPr>
        <xdr:cNvPr id="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210050"/>
          <a:ext cx="304800" cy="441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2061</xdr:row>
      <xdr:rowOff>0</xdr:rowOff>
    </xdr:from>
    <xdr:to>
      <xdr:col>9</xdr:col>
      <xdr:colOff>354931</xdr:colOff>
      <xdr:row>2061</xdr:row>
      <xdr:rowOff>388409</xdr:rowOff>
    </xdr:to>
    <xdr:sp macro="" textlink="">
      <xdr:nvSpPr>
        <xdr:cNvPr id="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210050"/>
          <a:ext cx="304800" cy="388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2061</xdr:row>
      <xdr:rowOff>0</xdr:rowOff>
    </xdr:from>
    <xdr:to>
      <xdr:col>8</xdr:col>
      <xdr:colOff>354931</xdr:colOff>
      <xdr:row>2061</xdr:row>
      <xdr:rowOff>441325</xdr:rowOff>
    </xdr:to>
    <xdr:sp macro="" textlink="">
      <xdr:nvSpPr>
        <xdr:cNvPr id="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210050"/>
          <a:ext cx="304800" cy="441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2061</xdr:row>
      <xdr:rowOff>0</xdr:rowOff>
    </xdr:from>
    <xdr:to>
      <xdr:col>8</xdr:col>
      <xdr:colOff>354931</xdr:colOff>
      <xdr:row>2061</xdr:row>
      <xdr:rowOff>388409</xdr:rowOff>
    </xdr:to>
    <xdr:sp macro="" textlink="">
      <xdr:nvSpPr>
        <xdr:cNvPr id="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210050"/>
          <a:ext cx="304800" cy="388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2061</xdr:row>
      <xdr:rowOff>0</xdr:rowOff>
    </xdr:from>
    <xdr:to>
      <xdr:col>8</xdr:col>
      <xdr:colOff>354931</xdr:colOff>
      <xdr:row>2071</xdr:row>
      <xdr:rowOff>104775</xdr:rowOff>
    </xdr:to>
    <xdr:sp macro="" textlink="">
      <xdr:nvSpPr>
        <xdr:cNvPr id="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210050"/>
          <a:ext cx="304800" cy="6391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2061</xdr:row>
      <xdr:rowOff>0</xdr:rowOff>
    </xdr:from>
    <xdr:to>
      <xdr:col>8</xdr:col>
      <xdr:colOff>354931</xdr:colOff>
      <xdr:row>2072</xdr:row>
      <xdr:rowOff>28575</xdr:rowOff>
    </xdr:to>
    <xdr:sp macro="" textlink="">
      <xdr:nvSpPr>
        <xdr:cNvPr id="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210050"/>
          <a:ext cx="304800" cy="694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2061</xdr:row>
      <xdr:rowOff>0</xdr:rowOff>
    </xdr:from>
    <xdr:to>
      <xdr:col>8</xdr:col>
      <xdr:colOff>354931</xdr:colOff>
      <xdr:row>2071</xdr:row>
      <xdr:rowOff>147109</xdr:rowOff>
    </xdr:to>
    <xdr:sp macro="" textlink="">
      <xdr:nvSpPr>
        <xdr:cNvPr id="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210050"/>
          <a:ext cx="304800" cy="64336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2085</xdr:row>
      <xdr:rowOff>0</xdr:rowOff>
    </xdr:from>
    <xdr:to>
      <xdr:col>11</xdr:col>
      <xdr:colOff>354931</xdr:colOff>
      <xdr:row>2085</xdr:row>
      <xdr:rowOff>388409</xdr:rowOff>
    </xdr:to>
    <xdr:sp macro="" textlink="">
      <xdr:nvSpPr>
        <xdr:cNvPr id="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210050"/>
          <a:ext cx="304800" cy="388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2085</xdr:row>
      <xdr:rowOff>0</xdr:rowOff>
    </xdr:from>
    <xdr:to>
      <xdr:col>11</xdr:col>
      <xdr:colOff>354931</xdr:colOff>
      <xdr:row>2142</xdr:row>
      <xdr:rowOff>104775</xdr:rowOff>
    </xdr:to>
    <xdr:sp macro="" textlink="">
      <xdr:nvSpPr>
        <xdr:cNvPr id="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210050"/>
          <a:ext cx="304800" cy="3593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2085</xdr:row>
      <xdr:rowOff>0</xdr:rowOff>
    </xdr:from>
    <xdr:to>
      <xdr:col>10</xdr:col>
      <xdr:colOff>354931</xdr:colOff>
      <xdr:row>2085</xdr:row>
      <xdr:rowOff>346075</xdr:rowOff>
    </xdr:to>
    <xdr:sp macro="" textlink="">
      <xdr:nvSpPr>
        <xdr:cNvPr id="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210050"/>
          <a:ext cx="304800" cy="34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2085</xdr:row>
      <xdr:rowOff>0</xdr:rowOff>
    </xdr:from>
    <xdr:to>
      <xdr:col>10</xdr:col>
      <xdr:colOff>354931</xdr:colOff>
      <xdr:row>2085</xdr:row>
      <xdr:rowOff>388409</xdr:rowOff>
    </xdr:to>
    <xdr:sp macro="" textlink="">
      <xdr:nvSpPr>
        <xdr:cNvPr id="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210050"/>
          <a:ext cx="304800" cy="388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2085</xdr:row>
      <xdr:rowOff>0</xdr:rowOff>
    </xdr:from>
    <xdr:to>
      <xdr:col>9</xdr:col>
      <xdr:colOff>354931</xdr:colOff>
      <xdr:row>2085</xdr:row>
      <xdr:rowOff>441325</xdr:rowOff>
    </xdr:to>
    <xdr:sp macro="" textlink="">
      <xdr:nvSpPr>
        <xdr:cNvPr id="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210050"/>
          <a:ext cx="304800" cy="441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2085</xdr:row>
      <xdr:rowOff>0</xdr:rowOff>
    </xdr:from>
    <xdr:to>
      <xdr:col>9</xdr:col>
      <xdr:colOff>354931</xdr:colOff>
      <xdr:row>2118</xdr:row>
      <xdr:rowOff>104775</xdr:rowOff>
    </xdr:to>
    <xdr:sp macro="" textlink="">
      <xdr:nvSpPr>
        <xdr:cNvPr id="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210050"/>
          <a:ext cx="304800" cy="2085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2085</xdr:row>
      <xdr:rowOff>0</xdr:rowOff>
    </xdr:from>
    <xdr:to>
      <xdr:col>9</xdr:col>
      <xdr:colOff>354931</xdr:colOff>
      <xdr:row>2121</xdr:row>
      <xdr:rowOff>85725</xdr:rowOff>
    </xdr:to>
    <xdr:sp macro="" textlink="">
      <xdr:nvSpPr>
        <xdr:cNvPr id="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210050"/>
          <a:ext cx="304800" cy="22717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2104</xdr:row>
      <xdr:rowOff>0</xdr:rowOff>
    </xdr:from>
    <xdr:to>
      <xdr:col>8</xdr:col>
      <xdr:colOff>354931</xdr:colOff>
      <xdr:row>2104</xdr:row>
      <xdr:rowOff>346075</xdr:rowOff>
    </xdr:to>
    <xdr:sp macro="" textlink="">
      <xdr:nvSpPr>
        <xdr:cNvPr id="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6154400"/>
          <a:ext cx="304800" cy="34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2104</xdr:row>
      <xdr:rowOff>0</xdr:rowOff>
    </xdr:from>
    <xdr:to>
      <xdr:col>8</xdr:col>
      <xdr:colOff>354931</xdr:colOff>
      <xdr:row>2104</xdr:row>
      <xdr:rowOff>441325</xdr:rowOff>
    </xdr:to>
    <xdr:sp macro="" textlink="">
      <xdr:nvSpPr>
        <xdr:cNvPr id="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6154400"/>
          <a:ext cx="304800" cy="441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2104</xdr:row>
      <xdr:rowOff>0</xdr:rowOff>
    </xdr:from>
    <xdr:to>
      <xdr:col>8</xdr:col>
      <xdr:colOff>354931</xdr:colOff>
      <xdr:row>2104</xdr:row>
      <xdr:rowOff>388409</xdr:rowOff>
    </xdr:to>
    <xdr:sp macro="" textlink="">
      <xdr:nvSpPr>
        <xdr:cNvPr id="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6154400"/>
          <a:ext cx="304800" cy="388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2134</xdr:row>
      <xdr:rowOff>0</xdr:rowOff>
    </xdr:from>
    <xdr:to>
      <xdr:col>8</xdr:col>
      <xdr:colOff>354931</xdr:colOff>
      <xdr:row>2134</xdr:row>
      <xdr:rowOff>346075</xdr:rowOff>
    </xdr:to>
    <xdr:sp macro="" textlink="">
      <xdr:nvSpPr>
        <xdr:cNvPr id="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34385250"/>
          <a:ext cx="304800" cy="34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2134</xdr:row>
      <xdr:rowOff>0</xdr:rowOff>
    </xdr:from>
    <xdr:to>
      <xdr:col>8</xdr:col>
      <xdr:colOff>354931</xdr:colOff>
      <xdr:row>2134</xdr:row>
      <xdr:rowOff>441325</xdr:rowOff>
    </xdr:to>
    <xdr:sp macro="" textlink="">
      <xdr:nvSpPr>
        <xdr:cNvPr id="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34385250"/>
          <a:ext cx="304800" cy="441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2134</xdr:row>
      <xdr:rowOff>0</xdr:rowOff>
    </xdr:from>
    <xdr:to>
      <xdr:col>8</xdr:col>
      <xdr:colOff>354931</xdr:colOff>
      <xdr:row>2134</xdr:row>
      <xdr:rowOff>388409</xdr:rowOff>
    </xdr:to>
    <xdr:sp macro="" textlink="">
      <xdr:nvSpPr>
        <xdr:cNvPr id="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34385250"/>
          <a:ext cx="304800" cy="388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261</xdr:row>
      <xdr:rowOff>0</xdr:rowOff>
    </xdr:from>
    <xdr:to>
      <xdr:col>12</xdr:col>
      <xdr:colOff>354931</xdr:colOff>
      <xdr:row>261</xdr:row>
      <xdr:rowOff>388409</xdr:rowOff>
    </xdr:to>
    <xdr:sp macro="" textlink="">
      <xdr:nvSpPr>
        <xdr:cNvPr id="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210050"/>
          <a:ext cx="304800" cy="388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261</xdr:row>
      <xdr:rowOff>0</xdr:rowOff>
    </xdr:from>
    <xdr:to>
      <xdr:col>11</xdr:col>
      <xdr:colOff>354931</xdr:colOff>
      <xdr:row>261</xdr:row>
      <xdr:rowOff>346075</xdr:rowOff>
    </xdr:to>
    <xdr:sp macro="" textlink="">
      <xdr:nvSpPr>
        <xdr:cNvPr id="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210050"/>
          <a:ext cx="304800" cy="34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261</xdr:row>
      <xdr:rowOff>0</xdr:rowOff>
    </xdr:from>
    <xdr:to>
      <xdr:col>11</xdr:col>
      <xdr:colOff>354931</xdr:colOff>
      <xdr:row>261</xdr:row>
      <xdr:rowOff>388409</xdr:rowOff>
    </xdr:to>
    <xdr:sp macro="" textlink="">
      <xdr:nvSpPr>
        <xdr:cNvPr id="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210050"/>
          <a:ext cx="304800" cy="388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261</xdr:row>
      <xdr:rowOff>0</xdr:rowOff>
    </xdr:from>
    <xdr:to>
      <xdr:col>10</xdr:col>
      <xdr:colOff>354931</xdr:colOff>
      <xdr:row>261</xdr:row>
      <xdr:rowOff>441325</xdr:rowOff>
    </xdr:to>
    <xdr:sp macro="" textlink="">
      <xdr:nvSpPr>
        <xdr:cNvPr id="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210050"/>
          <a:ext cx="304800" cy="441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261</xdr:row>
      <xdr:rowOff>0</xdr:rowOff>
    </xdr:from>
    <xdr:to>
      <xdr:col>9</xdr:col>
      <xdr:colOff>354931</xdr:colOff>
      <xdr:row>261</xdr:row>
      <xdr:rowOff>346075</xdr:rowOff>
    </xdr:to>
    <xdr:sp macro="" textlink="">
      <xdr:nvSpPr>
        <xdr:cNvPr id="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210050"/>
          <a:ext cx="304800" cy="34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261</xdr:row>
      <xdr:rowOff>0</xdr:rowOff>
    </xdr:from>
    <xdr:to>
      <xdr:col>9</xdr:col>
      <xdr:colOff>354931</xdr:colOff>
      <xdr:row>261</xdr:row>
      <xdr:rowOff>441325</xdr:rowOff>
    </xdr:to>
    <xdr:sp macro="" textlink="">
      <xdr:nvSpPr>
        <xdr:cNvPr id="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210050"/>
          <a:ext cx="304800" cy="441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261</xdr:row>
      <xdr:rowOff>0</xdr:rowOff>
    </xdr:from>
    <xdr:to>
      <xdr:col>9</xdr:col>
      <xdr:colOff>354931</xdr:colOff>
      <xdr:row>261</xdr:row>
      <xdr:rowOff>388409</xdr:rowOff>
    </xdr:to>
    <xdr:sp macro="" textlink="">
      <xdr:nvSpPr>
        <xdr:cNvPr id="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210050"/>
          <a:ext cx="304800" cy="388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261</xdr:row>
      <xdr:rowOff>0</xdr:rowOff>
    </xdr:from>
    <xdr:to>
      <xdr:col>9</xdr:col>
      <xdr:colOff>354931</xdr:colOff>
      <xdr:row>261</xdr:row>
      <xdr:rowOff>346075</xdr:rowOff>
    </xdr:to>
    <xdr:sp macro="" textlink="">
      <xdr:nvSpPr>
        <xdr:cNvPr id="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210050"/>
          <a:ext cx="304800" cy="34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261</xdr:row>
      <xdr:rowOff>0</xdr:rowOff>
    </xdr:from>
    <xdr:to>
      <xdr:col>9</xdr:col>
      <xdr:colOff>354931</xdr:colOff>
      <xdr:row>261</xdr:row>
      <xdr:rowOff>441325</xdr:rowOff>
    </xdr:to>
    <xdr:sp macro="" textlink="">
      <xdr:nvSpPr>
        <xdr:cNvPr id="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210050"/>
          <a:ext cx="304800" cy="441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261</xdr:row>
      <xdr:rowOff>0</xdr:rowOff>
    </xdr:from>
    <xdr:to>
      <xdr:col>9</xdr:col>
      <xdr:colOff>354931</xdr:colOff>
      <xdr:row>261</xdr:row>
      <xdr:rowOff>388409</xdr:rowOff>
    </xdr:to>
    <xdr:sp macro="" textlink="">
      <xdr:nvSpPr>
        <xdr:cNvPr id="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210050"/>
          <a:ext cx="304800" cy="388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261</xdr:row>
      <xdr:rowOff>0</xdr:rowOff>
    </xdr:from>
    <xdr:to>
      <xdr:col>8</xdr:col>
      <xdr:colOff>354931</xdr:colOff>
      <xdr:row>261</xdr:row>
      <xdr:rowOff>346075</xdr:rowOff>
    </xdr:to>
    <xdr:sp macro="" textlink="">
      <xdr:nvSpPr>
        <xdr:cNvPr id="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210050"/>
          <a:ext cx="304800" cy="34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261</xdr:row>
      <xdr:rowOff>0</xdr:rowOff>
    </xdr:from>
    <xdr:to>
      <xdr:col>8</xdr:col>
      <xdr:colOff>354931</xdr:colOff>
      <xdr:row>261</xdr:row>
      <xdr:rowOff>441325</xdr:rowOff>
    </xdr:to>
    <xdr:sp macro="" textlink="">
      <xdr:nvSpPr>
        <xdr:cNvPr id="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210050"/>
          <a:ext cx="304800" cy="441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261</xdr:row>
      <xdr:rowOff>0</xdr:rowOff>
    </xdr:from>
    <xdr:to>
      <xdr:col>8</xdr:col>
      <xdr:colOff>354931</xdr:colOff>
      <xdr:row>261</xdr:row>
      <xdr:rowOff>388409</xdr:rowOff>
    </xdr:to>
    <xdr:sp macro="" textlink="">
      <xdr:nvSpPr>
        <xdr:cNvPr id="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210050"/>
          <a:ext cx="304800" cy="388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2167</xdr:row>
      <xdr:rowOff>0</xdr:rowOff>
    </xdr:from>
    <xdr:to>
      <xdr:col>8</xdr:col>
      <xdr:colOff>354931</xdr:colOff>
      <xdr:row>2167</xdr:row>
      <xdr:rowOff>346075</xdr:rowOff>
    </xdr:to>
    <xdr:sp macro="" textlink="">
      <xdr:nvSpPr>
        <xdr:cNvPr id="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2382500"/>
          <a:ext cx="304800" cy="34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2167</xdr:row>
      <xdr:rowOff>0</xdr:rowOff>
    </xdr:from>
    <xdr:to>
      <xdr:col>8</xdr:col>
      <xdr:colOff>354931</xdr:colOff>
      <xdr:row>2167</xdr:row>
      <xdr:rowOff>441325</xdr:rowOff>
    </xdr:to>
    <xdr:sp macro="" textlink="">
      <xdr:nvSpPr>
        <xdr:cNvPr id="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2382500"/>
          <a:ext cx="304800" cy="441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2167</xdr:row>
      <xdr:rowOff>0</xdr:rowOff>
    </xdr:from>
    <xdr:to>
      <xdr:col>8</xdr:col>
      <xdr:colOff>354931</xdr:colOff>
      <xdr:row>2167</xdr:row>
      <xdr:rowOff>388409</xdr:rowOff>
    </xdr:to>
    <xdr:sp macro="" textlink="">
      <xdr:nvSpPr>
        <xdr:cNvPr id="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2382500"/>
          <a:ext cx="304800" cy="388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2179</xdr:row>
      <xdr:rowOff>0</xdr:rowOff>
    </xdr:from>
    <xdr:to>
      <xdr:col>8</xdr:col>
      <xdr:colOff>354931</xdr:colOff>
      <xdr:row>2179</xdr:row>
      <xdr:rowOff>346075</xdr:rowOff>
    </xdr:to>
    <xdr:sp macro="" textlink="">
      <xdr:nvSpPr>
        <xdr:cNvPr id="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9926300"/>
          <a:ext cx="304800" cy="34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2179</xdr:row>
      <xdr:rowOff>0</xdr:rowOff>
    </xdr:from>
    <xdr:to>
      <xdr:col>8</xdr:col>
      <xdr:colOff>354931</xdr:colOff>
      <xdr:row>2179</xdr:row>
      <xdr:rowOff>441325</xdr:rowOff>
    </xdr:to>
    <xdr:sp macro="" textlink="">
      <xdr:nvSpPr>
        <xdr:cNvPr id="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9926300"/>
          <a:ext cx="304800" cy="441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2179</xdr:row>
      <xdr:rowOff>0</xdr:rowOff>
    </xdr:from>
    <xdr:to>
      <xdr:col>8</xdr:col>
      <xdr:colOff>354931</xdr:colOff>
      <xdr:row>2179</xdr:row>
      <xdr:rowOff>388409</xdr:rowOff>
    </xdr:to>
    <xdr:sp macro="" textlink="">
      <xdr:nvSpPr>
        <xdr:cNvPr id="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9926300"/>
          <a:ext cx="304800" cy="388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2159</xdr:row>
      <xdr:rowOff>0</xdr:rowOff>
    </xdr:from>
    <xdr:to>
      <xdr:col>12</xdr:col>
      <xdr:colOff>354931</xdr:colOff>
      <xdr:row>2160</xdr:row>
      <xdr:rowOff>388409</xdr:rowOff>
    </xdr:to>
    <xdr:sp macro="" textlink="">
      <xdr:nvSpPr>
        <xdr:cNvPr id="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838700"/>
          <a:ext cx="304800" cy="1017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2159</xdr:row>
      <xdr:rowOff>0</xdr:rowOff>
    </xdr:from>
    <xdr:to>
      <xdr:col>12</xdr:col>
      <xdr:colOff>354931</xdr:colOff>
      <xdr:row>2161</xdr:row>
      <xdr:rowOff>388409</xdr:rowOff>
    </xdr:to>
    <xdr:sp macro="" textlink="">
      <xdr:nvSpPr>
        <xdr:cNvPr id="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5467350"/>
          <a:ext cx="304800" cy="1645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2160</xdr:row>
      <xdr:rowOff>0</xdr:rowOff>
    </xdr:from>
    <xdr:to>
      <xdr:col>12</xdr:col>
      <xdr:colOff>354931</xdr:colOff>
      <xdr:row>2163</xdr:row>
      <xdr:rowOff>388409</xdr:rowOff>
    </xdr:to>
    <xdr:sp macro="" textlink="">
      <xdr:nvSpPr>
        <xdr:cNvPr id="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6096000"/>
          <a:ext cx="304800" cy="22743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2160</xdr:row>
      <xdr:rowOff>0</xdr:rowOff>
    </xdr:from>
    <xdr:to>
      <xdr:col>12</xdr:col>
      <xdr:colOff>354931</xdr:colOff>
      <xdr:row>2163</xdr:row>
      <xdr:rowOff>388409</xdr:rowOff>
    </xdr:to>
    <xdr:sp macro="" textlink="">
      <xdr:nvSpPr>
        <xdr:cNvPr id="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6096000"/>
          <a:ext cx="304800" cy="22743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2161</xdr:row>
      <xdr:rowOff>0</xdr:rowOff>
    </xdr:from>
    <xdr:to>
      <xdr:col>12</xdr:col>
      <xdr:colOff>354931</xdr:colOff>
      <xdr:row>2165</xdr:row>
      <xdr:rowOff>0</xdr:rowOff>
    </xdr:to>
    <xdr:sp macro="" textlink="">
      <xdr:nvSpPr>
        <xdr:cNvPr id="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6724650"/>
          <a:ext cx="304800" cy="2514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50131</xdr:colOff>
      <xdr:row>2194</xdr:row>
      <xdr:rowOff>0</xdr:rowOff>
    </xdr:from>
    <xdr:to>
      <xdr:col>13</xdr:col>
      <xdr:colOff>354931</xdr:colOff>
      <xdr:row>2194</xdr:row>
      <xdr:rowOff>388409</xdr:rowOff>
    </xdr:to>
    <xdr:sp macro="" textlink="">
      <xdr:nvSpPr>
        <xdr:cNvPr id="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8584531" y="4210050"/>
          <a:ext cx="304800" cy="388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2194</xdr:row>
      <xdr:rowOff>0</xdr:rowOff>
    </xdr:from>
    <xdr:to>
      <xdr:col>12</xdr:col>
      <xdr:colOff>354931</xdr:colOff>
      <xdr:row>2194</xdr:row>
      <xdr:rowOff>346075</xdr:rowOff>
    </xdr:to>
    <xdr:sp macro="" textlink="">
      <xdr:nvSpPr>
        <xdr:cNvPr id="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210050"/>
          <a:ext cx="304800" cy="34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2194</xdr:row>
      <xdr:rowOff>0</xdr:rowOff>
    </xdr:from>
    <xdr:to>
      <xdr:col>11</xdr:col>
      <xdr:colOff>354931</xdr:colOff>
      <xdr:row>2194</xdr:row>
      <xdr:rowOff>441325</xdr:rowOff>
    </xdr:to>
    <xdr:sp macro="" textlink="">
      <xdr:nvSpPr>
        <xdr:cNvPr id="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210050"/>
          <a:ext cx="304800" cy="441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2194</xdr:row>
      <xdr:rowOff>0</xdr:rowOff>
    </xdr:from>
    <xdr:to>
      <xdr:col>10</xdr:col>
      <xdr:colOff>354931</xdr:colOff>
      <xdr:row>2194</xdr:row>
      <xdr:rowOff>346075</xdr:rowOff>
    </xdr:to>
    <xdr:sp macro="" textlink="">
      <xdr:nvSpPr>
        <xdr:cNvPr id="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210050"/>
          <a:ext cx="304800" cy="34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2194</xdr:row>
      <xdr:rowOff>0</xdr:rowOff>
    </xdr:from>
    <xdr:to>
      <xdr:col>10</xdr:col>
      <xdr:colOff>354931</xdr:colOff>
      <xdr:row>2194</xdr:row>
      <xdr:rowOff>441325</xdr:rowOff>
    </xdr:to>
    <xdr:sp macro="" textlink="">
      <xdr:nvSpPr>
        <xdr:cNvPr id="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210050"/>
          <a:ext cx="304800" cy="441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2194</xdr:row>
      <xdr:rowOff>0</xdr:rowOff>
    </xdr:from>
    <xdr:to>
      <xdr:col>10</xdr:col>
      <xdr:colOff>354931</xdr:colOff>
      <xdr:row>2194</xdr:row>
      <xdr:rowOff>388409</xdr:rowOff>
    </xdr:to>
    <xdr:sp macro="" textlink="">
      <xdr:nvSpPr>
        <xdr:cNvPr id="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210050"/>
          <a:ext cx="304800" cy="388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2194</xdr:row>
      <xdr:rowOff>0</xdr:rowOff>
    </xdr:from>
    <xdr:to>
      <xdr:col>10</xdr:col>
      <xdr:colOff>354931</xdr:colOff>
      <xdr:row>2194</xdr:row>
      <xdr:rowOff>346075</xdr:rowOff>
    </xdr:to>
    <xdr:sp macro="" textlink="">
      <xdr:nvSpPr>
        <xdr:cNvPr id="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210050"/>
          <a:ext cx="304800" cy="34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2194</xdr:row>
      <xdr:rowOff>0</xdr:rowOff>
    </xdr:from>
    <xdr:to>
      <xdr:col>10</xdr:col>
      <xdr:colOff>354931</xdr:colOff>
      <xdr:row>2194</xdr:row>
      <xdr:rowOff>441325</xdr:rowOff>
    </xdr:to>
    <xdr:sp macro="" textlink="">
      <xdr:nvSpPr>
        <xdr:cNvPr id="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210050"/>
          <a:ext cx="304800" cy="441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2194</xdr:row>
      <xdr:rowOff>0</xdr:rowOff>
    </xdr:from>
    <xdr:to>
      <xdr:col>9</xdr:col>
      <xdr:colOff>354931</xdr:colOff>
      <xdr:row>2194</xdr:row>
      <xdr:rowOff>346075</xdr:rowOff>
    </xdr:to>
    <xdr:sp macro="" textlink="">
      <xdr:nvSpPr>
        <xdr:cNvPr id="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210050"/>
          <a:ext cx="304800" cy="34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2194</xdr:row>
      <xdr:rowOff>0</xdr:rowOff>
    </xdr:from>
    <xdr:to>
      <xdr:col>9</xdr:col>
      <xdr:colOff>354931</xdr:colOff>
      <xdr:row>2194</xdr:row>
      <xdr:rowOff>441325</xdr:rowOff>
    </xdr:to>
    <xdr:sp macro="" textlink="">
      <xdr:nvSpPr>
        <xdr:cNvPr id="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210050"/>
          <a:ext cx="304800" cy="441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2194</xdr:row>
      <xdr:rowOff>0</xdr:rowOff>
    </xdr:from>
    <xdr:to>
      <xdr:col>9</xdr:col>
      <xdr:colOff>354931</xdr:colOff>
      <xdr:row>2194</xdr:row>
      <xdr:rowOff>388409</xdr:rowOff>
    </xdr:to>
    <xdr:sp macro="" textlink="">
      <xdr:nvSpPr>
        <xdr:cNvPr id="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210050"/>
          <a:ext cx="304800" cy="388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2194</xdr:row>
      <xdr:rowOff>0</xdr:rowOff>
    </xdr:from>
    <xdr:to>
      <xdr:col>9</xdr:col>
      <xdr:colOff>354931</xdr:colOff>
      <xdr:row>2194</xdr:row>
      <xdr:rowOff>346075</xdr:rowOff>
    </xdr:to>
    <xdr:sp macro="" textlink="">
      <xdr:nvSpPr>
        <xdr:cNvPr id="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210050"/>
          <a:ext cx="304800" cy="34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2194</xdr:row>
      <xdr:rowOff>0</xdr:rowOff>
    </xdr:from>
    <xdr:to>
      <xdr:col>9</xdr:col>
      <xdr:colOff>354931</xdr:colOff>
      <xdr:row>2194</xdr:row>
      <xdr:rowOff>441325</xdr:rowOff>
    </xdr:to>
    <xdr:sp macro="" textlink="">
      <xdr:nvSpPr>
        <xdr:cNvPr id="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210050"/>
          <a:ext cx="304800" cy="441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2194</xdr:row>
      <xdr:rowOff>0</xdr:rowOff>
    </xdr:from>
    <xdr:to>
      <xdr:col>9</xdr:col>
      <xdr:colOff>354931</xdr:colOff>
      <xdr:row>2194</xdr:row>
      <xdr:rowOff>388409</xdr:rowOff>
    </xdr:to>
    <xdr:sp macro="" textlink="">
      <xdr:nvSpPr>
        <xdr:cNvPr id="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210050"/>
          <a:ext cx="304800" cy="388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2194</xdr:row>
      <xdr:rowOff>0</xdr:rowOff>
    </xdr:from>
    <xdr:to>
      <xdr:col>9</xdr:col>
      <xdr:colOff>354931</xdr:colOff>
      <xdr:row>2194</xdr:row>
      <xdr:rowOff>441325</xdr:rowOff>
    </xdr:to>
    <xdr:sp macro="" textlink="">
      <xdr:nvSpPr>
        <xdr:cNvPr id="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210050"/>
          <a:ext cx="304800" cy="441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2194</xdr:row>
      <xdr:rowOff>0</xdr:rowOff>
    </xdr:from>
    <xdr:to>
      <xdr:col>9</xdr:col>
      <xdr:colOff>354931</xdr:colOff>
      <xdr:row>2194</xdr:row>
      <xdr:rowOff>388409</xdr:rowOff>
    </xdr:to>
    <xdr:sp macro="" textlink="">
      <xdr:nvSpPr>
        <xdr:cNvPr id="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210050"/>
          <a:ext cx="304800" cy="388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50131</xdr:colOff>
      <xdr:row>2194</xdr:row>
      <xdr:rowOff>0</xdr:rowOff>
    </xdr:from>
    <xdr:to>
      <xdr:col>13</xdr:col>
      <xdr:colOff>354931</xdr:colOff>
      <xdr:row>2197</xdr:row>
      <xdr:rowOff>7409</xdr:rowOff>
    </xdr:to>
    <xdr:sp macro="" textlink="">
      <xdr:nvSpPr>
        <xdr:cNvPr id="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8584531" y="4210050"/>
          <a:ext cx="304800" cy="18933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50131</xdr:colOff>
      <xdr:row>2194</xdr:row>
      <xdr:rowOff>0</xdr:rowOff>
    </xdr:from>
    <xdr:to>
      <xdr:col>13</xdr:col>
      <xdr:colOff>354931</xdr:colOff>
      <xdr:row>2200</xdr:row>
      <xdr:rowOff>64559</xdr:rowOff>
    </xdr:to>
    <xdr:sp macro="" textlink="">
      <xdr:nvSpPr>
        <xdr:cNvPr id="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8584531" y="4210050"/>
          <a:ext cx="304800" cy="3836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50131</xdr:colOff>
      <xdr:row>2194</xdr:row>
      <xdr:rowOff>0</xdr:rowOff>
    </xdr:from>
    <xdr:to>
      <xdr:col>13</xdr:col>
      <xdr:colOff>354931</xdr:colOff>
      <xdr:row>2203</xdr:row>
      <xdr:rowOff>121709</xdr:rowOff>
    </xdr:to>
    <xdr:sp macro="" textlink="">
      <xdr:nvSpPr>
        <xdr:cNvPr id="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8584531" y="4210050"/>
          <a:ext cx="304800" cy="57795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50131</xdr:colOff>
      <xdr:row>2194</xdr:row>
      <xdr:rowOff>0</xdr:rowOff>
    </xdr:from>
    <xdr:to>
      <xdr:col>13</xdr:col>
      <xdr:colOff>354931</xdr:colOff>
      <xdr:row>2203</xdr:row>
      <xdr:rowOff>121709</xdr:rowOff>
    </xdr:to>
    <xdr:sp macro="" textlink="">
      <xdr:nvSpPr>
        <xdr:cNvPr id="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8584531" y="4210050"/>
          <a:ext cx="304800" cy="57795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2194</xdr:row>
      <xdr:rowOff>0</xdr:rowOff>
    </xdr:from>
    <xdr:to>
      <xdr:col>8</xdr:col>
      <xdr:colOff>354931</xdr:colOff>
      <xdr:row>2194</xdr:row>
      <xdr:rowOff>346075</xdr:rowOff>
    </xdr:to>
    <xdr:sp macro="" textlink="">
      <xdr:nvSpPr>
        <xdr:cNvPr id="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210050"/>
          <a:ext cx="304800" cy="34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2194</xdr:row>
      <xdr:rowOff>0</xdr:rowOff>
    </xdr:from>
    <xdr:to>
      <xdr:col>8</xdr:col>
      <xdr:colOff>354931</xdr:colOff>
      <xdr:row>2194</xdr:row>
      <xdr:rowOff>441325</xdr:rowOff>
    </xdr:to>
    <xdr:sp macro="" textlink="">
      <xdr:nvSpPr>
        <xdr:cNvPr id="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210050"/>
          <a:ext cx="304800" cy="441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50131</xdr:colOff>
      <xdr:row>2225</xdr:row>
      <xdr:rowOff>0</xdr:rowOff>
    </xdr:from>
    <xdr:to>
      <xdr:col>14</xdr:col>
      <xdr:colOff>354931</xdr:colOff>
      <xdr:row>2225</xdr:row>
      <xdr:rowOff>388409</xdr:rowOff>
    </xdr:to>
    <xdr:sp macro="" textlink="">
      <xdr:nvSpPr>
        <xdr:cNvPr id="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9194131" y="4210050"/>
          <a:ext cx="304800" cy="388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50131</xdr:colOff>
      <xdr:row>2225</xdr:row>
      <xdr:rowOff>0</xdr:rowOff>
    </xdr:from>
    <xdr:to>
      <xdr:col>13</xdr:col>
      <xdr:colOff>354931</xdr:colOff>
      <xdr:row>2225</xdr:row>
      <xdr:rowOff>346075</xdr:rowOff>
    </xdr:to>
    <xdr:sp macro="" textlink="">
      <xdr:nvSpPr>
        <xdr:cNvPr id="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8584531" y="4210050"/>
          <a:ext cx="304800" cy="34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2225</xdr:row>
      <xdr:rowOff>0</xdr:rowOff>
    </xdr:from>
    <xdr:to>
      <xdr:col>12</xdr:col>
      <xdr:colOff>354931</xdr:colOff>
      <xdr:row>2225</xdr:row>
      <xdr:rowOff>441325</xdr:rowOff>
    </xdr:to>
    <xdr:sp macro="" textlink="">
      <xdr:nvSpPr>
        <xdr:cNvPr id="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210050"/>
          <a:ext cx="304800" cy="441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2225</xdr:row>
      <xdr:rowOff>0</xdr:rowOff>
    </xdr:from>
    <xdr:to>
      <xdr:col>11</xdr:col>
      <xdr:colOff>354931</xdr:colOff>
      <xdr:row>2225</xdr:row>
      <xdr:rowOff>346075</xdr:rowOff>
    </xdr:to>
    <xdr:sp macro="" textlink="">
      <xdr:nvSpPr>
        <xdr:cNvPr id="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210050"/>
          <a:ext cx="304800" cy="34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2225</xdr:row>
      <xdr:rowOff>0</xdr:rowOff>
    </xdr:from>
    <xdr:to>
      <xdr:col>11</xdr:col>
      <xdr:colOff>354931</xdr:colOff>
      <xdr:row>2225</xdr:row>
      <xdr:rowOff>441325</xdr:rowOff>
    </xdr:to>
    <xdr:sp macro="" textlink="">
      <xdr:nvSpPr>
        <xdr:cNvPr id="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210050"/>
          <a:ext cx="304800" cy="441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2225</xdr:row>
      <xdr:rowOff>0</xdr:rowOff>
    </xdr:from>
    <xdr:to>
      <xdr:col>11</xdr:col>
      <xdr:colOff>354931</xdr:colOff>
      <xdr:row>2225</xdr:row>
      <xdr:rowOff>388409</xdr:rowOff>
    </xdr:to>
    <xdr:sp macro="" textlink="">
      <xdr:nvSpPr>
        <xdr:cNvPr id="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210050"/>
          <a:ext cx="304800" cy="388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2225</xdr:row>
      <xdr:rowOff>0</xdr:rowOff>
    </xdr:from>
    <xdr:to>
      <xdr:col>11</xdr:col>
      <xdr:colOff>354931</xdr:colOff>
      <xdr:row>2225</xdr:row>
      <xdr:rowOff>346075</xdr:rowOff>
    </xdr:to>
    <xdr:sp macro="" textlink="">
      <xdr:nvSpPr>
        <xdr:cNvPr id="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210050"/>
          <a:ext cx="304800" cy="34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2225</xdr:row>
      <xdr:rowOff>0</xdr:rowOff>
    </xdr:from>
    <xdr:to>
      <xdr:col>11</xdr:col>
      <xdr:colOff>354931</xdr:colOff>
      <xdr:row>2225</xdr:row>
      <xdr:rowOff>441325</xdr:rowOff>
    </xdr:to>
    <xdr:sp macro="" textlink="">
      <xdr:nvSpPr>
        <xdr:cNvPr id="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210050"/>
          <a:ext cx="304800" cy="441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2225</xdr:row>
      <xdr:rowOff>0</xdr:rowOff>
    </xdr:from>
    <xdr:to>
      <xdr:col>10</xdr:col>
      <xdr:colOff>354931</xdr:colOff>
      <xdr:row>2225</xdr:row>
      <xdr:rowOff>346075</xdr:rowOff>
    </xdr:to>
    <xdr:sp macro="" textlink="">
      <xdr:nvSpPr>
        <xdr:cNvPr id="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210050"/>
          <a:ext cx="304800" cy="34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2225</xdr:row>
      <xdr:rowOff>0</xdr:rowOff>
    </xdr:from>
    <xdr:to>
      <xdr:col>10</xdr:col>
      <xdr:colOff>354931</xdr:colOff>
      <xdr:row>2225</xdr:row>
      <xdr:rowOff>441325</xdr:rowOff>
    </xdr:to>
    <xdr:sp macro="" textlink="">
      <xdr:nvSpPr>
        <xdr:cNvPr id="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210050"/>
          <a:ext cx="304800" cy="441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2225</xdr:row>
      <xdr:rowOff>0</xdr:rowOff>
    </xdr:from>
    <xdr:to>
      <xdr:col>10</xdr:col>
      <xdr:colOff>354931</xdr:colOff>
      <xdr:row>2225</xdr:row>
      <xdr:rowOff>388409</xdr:rowOff>
    </xdr:to>
    <xdr:sp macro="" textlink="">
      <xdr:nvSpPr>
        <xdr:cNvPr id="1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210050"/>
          <a:ext cx="304800" cy="388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2225</xdr:row>
      <xdr:rowOff>0</xdr:rowOff>
    </xdr:from>
    <xdr:to>
      <xdr:col>10</xdr:col>
      <xdr:colOff>354931</xdr:colOff>
      <xdr:row>2225</xdr:row>
      <xdr:rowOff>346075</xdr:rowOff>
    </xdr:to>
    <xdr:sp macro="" textlink="">
      <xdr:nvSpPr>
        <xdr:cNvPr id="1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210050"/>
          <a:ext cx="304800" cy="34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2225</xdr:row>
      <xdr:rowOff>0</xdr:rowOff>
    </xdr:from>
    <xdr:to>
      <xdr:col>10</xdr:col>
      <xdr:colOff>354931</xdr:colOff>
      <xdr:row>2225</xdr:row>
      <xdr:rowOff>441325</xdr:rowOff>
    </xdr:to>
    <xdr:sp macro="" textlink="">
      <xdr:nvSpPr>
        <xdr:cNvPr id="1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210050"/>
          <a:ext cx="304800" cy="441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2225</xdr:row>
      <xdr:rowOff>0</xdr:rowOff>
    </xdr:from>
    <xdr:to>
      <xdr:col>10</xdr:col>
      <xdr:colOff>354931</xdr:colOff>
      <xdr:row>2225</xdr:row>
      <xdr:rowOff>388409</xdr:rowOff>
    </xdr:to>
    <xdr:sp macro="" textlink="">
      <xdr:nvSpPr>
        <xdr:cNvPr id="1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210050"/>
          <a:ext cx="304800" cy="388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2225</xdr:row>
      <xdr:rowOff>0</xdr:rowOff>
    </xdr:from>
    <xdr:to>
      <xdr:col>10</xdr:col>
      <xdr:colOff>354931</xdr:colOff>
      <xdr:row>2225</xdr:row>
      <xdr:rowOff>441325</xdr:rowOff>
    </xdr:to>
    <xdr:sp macro="" textlink="">
      <xdr:nvSpPr>
        <xdr:cNvPr id="1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210050"/>
          <a:ext cx="304800" cy="441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2225</xdr:row>
      <xdr:rowOff>0</xdr:rowOff>
    </xdr:from>
    <xdr:to>
      <xdr:col>10</xdr:col>
      <xdr:colOff>354931</xdr:colOff>
      <xdr:row>2225</xdr:row>
      <xdr:rowOff>388409</xdr:rowOff>
    </xdr:to>
    <xdr:sp macro="" textlink="">
      <xdr:nvSpPr>
        <xdr:cNvPr id="1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210050"/>
          <a:ext cx="304800" cy="388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50131</xdr:colOff>
      <xdr:row>2225</xdr:row>
      <xdr:rowOff>0</xdr:rowOff>
    </xdr:from>
    <xdr:to>
      <xdr:col>14</xdr:col>
      <xdr:colOff>354931</xdr:colOff>
      <xdr:row>2232</xdr:row>
      <xdr:rowOff>121709</xdr:rowOff>
    </xdr:to>
    <xdr:sp macro="" textlink="">
      <xdr:nvSpPr>
        <xdr:cNvPr id="1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9194131" y="4210050"/>
          <a:ext cx="304800" cy="4522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50131</xdr:colOff>
      <xdr:row>2225</xdr:row>
      <xdr:rowOff>0</xdr:rowOff>
    </xdr:from>
    <xdr:to>
      <xdr:col>14</xdr:col>
      <xdr:colOff>354931</xdr:colOff>
      <xdr:row>2242</xdr:row>
      <xdr:rowOff>159809</xdr:rowOff>
    </xdr:to>
    <xdr:sp macro="" textlink="">
      <xdr:nvSpPr>
        <xdr:cNvPr id="1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9194131" y="4210050"/>
          <a:ext cx="304800" cy="10846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2225</xdr:row>
      <xdr:rowOff>0</xdr:rowOff>
    </xdr:from>
    <xdr:to>
      <xdr:col>9</xdr:col>
      <xdr:colOff>354931</xdr:colOff>
      <xdr:row>2225</xdr:row>
      <xdr:rowOff>346075</xdr:rowOff>
    </xdr:to>
    <xdr:sp macro="" textlink="">
      <xdr:nvSpPr>
        <xdr:cNvPr id="1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210050"/>
          <a:ext cx="304800" cy="34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2225</xdr:row>
      <xdr:rowOff>0</xdr:rowOff>
    </xdr:from>
    <xdr:to>
      <xdr:col>9</xdr:col>
      <xdr:colOff>354931</xdr:colOff>
      <xdr:row>2225</xdr:row>
      <xdr:rowOff>441325</xdr:rowOff>
    </xdr:to>
    <xdr:sp macro="" textlink="">
      <xdr:nvSpPr>
        <xdr:cNvPr id="1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210050"/>
          <a:ext cx="304800" cy="441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2225</xdr:row>
      <xdr:rowOff>0</xdr:rowOff>
    </xdr:from>
    <xdr:to>
      <xdr:col>8</xdr:col>
      <xdr:colOff>354931</xdr:colOff>
      <xdr:row>2225</xdr:row>
      <xdr:rowOff>346075</xdr:rowOff>
    </xdr:to>
    <xdr:sp macro="" textlink="">
      <xdr:nvSpPr>
        <xdr:cNvPr id="1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210050"/>
          <a:ext cx="304800" cy="34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2225</xdr:row>
      <xdr:rowOff>0</xdr:rowOff>
    </xdr:from>
    <xdr:to>
      <xdr:col>8</xdr:col>
      <xdr:colOff>354931</xdr:colOff>
      <xdr:row>2225</xdr:row>
      <xdr:rowOff>441325</xdr:rowOff>
    </xdr:to>
    <xdr:sp macro="" textlink="">
      <xdr:nvSpPr>
        <xdr:cNvPr id="1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210050"/>
          <a:ext cx="304800" cy="441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2225</xdr:row>
      <xdr:rowOff>0</xdr:rowOff>
    </xdr:from>
    <xdr:to>
      <xdr:col>8</xdr:col>
      <xdr:colOff>354931</xdr:colOff>
      <xdr:row>2225</xdr:row>
      <xdr:rowOff>388409</xdr:rowOff>
    </xdr:to>
    <xdr:sp macro="" textlink="">
      <xdr:nvSpPr>
        <xdr:cNvPr id="1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210050"/>
          <a:ext cx="304800" cy="388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2243</xdr:row>
      <xdr:rowOff>0</xdr:rowOff>
    </xdr:from>
    <xdr:to>
      <xdr:col>8</xdr:col>
      <xdr:colOff>354931</xdr:colOff>
      <xdr:row>2243</xdr:row>
      <xdr:rowOff>346075</xdr:rowOff>
    </xdr:to>
    <xdr:sp macro="" textlink="">
      <xdr:nvSpPr>
        <xdr:cNvPr id="1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6154400"/>
          <a:ext cx="304800" cy="34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2243</xdr:row>
      <xdr:rowOff>0</xdr:rowOff>
    </xdr:from>
    <xdr:to>
      <xdr:col>8</xdr:col>
      <xdr:colOff>354931</xdr:colOff>
      <xdr:row>2243</xdr:row>
      <xdr:rowOff>441325</xdr:rowOff>
    </xdr:to>
    <xdr:sp macro="" textlink="">
      <xdr:nvSpPr>
        <xdr:cNvPr id="1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6154400"/>
          <a:ext cx="304800" cy="441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2243</xdr:row>
      <xdr:rowOff>0</xdr:rowOff>
    </xdr:from>
    <xdr:to>
      <xdr:col>8</xdr:col>
      <xdr:colOff>354931</xdr:colOff>
      <xdr:row>2243</xdr:row>
      <xdr:rowOff>388409</xdr:rowOff>
    </xdr:to>
    <xdr:sp macro="" textlink="">
      <xdr:nvSpPr>
        <xdr:cNvPr id="1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6154400"/>
          <a:ext cx="304800" cy="388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vtoparts.biz/g5419869-toyo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370"/>
  <sheetViews>
    <sheetView tabSelected="1" topLeftCell="L1" zoomScale="75" zoomScaleNormal="75" workbookViewId="0">
      <selection activeCell="AB19" sqref="AB19"/>
    </sheetView>
  </sheetViews>
  <sheetFormatPr defaultRowHeight="15"/>
  <cols>
    <col min="1" max="3" width="9.140625" style="1"/>
    <col min="4" max="4" width="15.42578125" style="305" customWidth="1"/>
    <col min="5" max="5" width="9.140625" style="1"/>
    <col min="6" max="6" width="19.85546875" style="1" customWidth="1"/>
    <col min="7" max="11" width="9.140625" style="1"/>
    <col min="12" max="17" width="10.42578125" style="1" bestFit="1" customWidth="1"/>
    <col min="18" max="18" width="9.28515625" style="1" bestFit="1" customWidth="1"/>
    <col min="19" max="19" width="11.28515625" style="1" customWidth="1"/>
    <col min="20" max="20" width="17.140625" style="2" customWidth="1"/>
    <col min="21" max="21" width="17" style="2" customWidth="1"/>
    <col min="22" max="24" width="10.42578125" style="1" bestFit="1" customWidth="1"/>
  </cols>
  <sheetData>
    <row r="1" spans="1:24">
      <c r="R1" s="2"/>
      <c r="X1" s="3"/>
    </row>
    <row r="2" spans="1:24">
      <c r="A2" s="364" t="s">
        <v>0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4"/>
    </row>
    <row r="3" spans="1:24" ht="15.75" thickBot="1">
      <c r="A3" s="365"/>
      <c r="B3" s="365"/>
      <c r="C3" s="366" t="s">
        <v>1</v>
      </c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"/>
    </row>
    <row r="4" spans="1:24">
      <c r="A4" s="4"/>
      <c r="B4" s="4"/>
      <c r="C4" s="3"/>
      <c r="D4" s="306"/>
      <c r="E4" s="4"/>
      <c r="F4" s="352"/>
      <c r="G4" s="4"/>
      <c r="H4" s="4"/>
      <c r="I4" s="4"/>
      <c r="J4" s="4"/>
      <c r="K4" s="5"/>
      <c r="L4" s="5"/>
      <c r="M4" s="5"/>
      <c r="N4" s="5"/>
      <c r="O4" s="4"/>
      <c r="P4" s="4"/>
      <c r="Q4" s="6"/>
      <c r="R4" s="7"/>
      <c r="S4" s="367" t="s">
        <v>2</v>
      </c>
      <c r="T4" s="368"/>
      <c r="U4" s="368"/>
      <c r="V4" s="368"/>
      <c r="W4" s="368"/>
      <c r="X4" s="4"/>
    </row>
    <row r="5" spans="1:24">
      <c r="A5" s="4"/>
      <c r="B5" s="4"/>
      <c r="C5" s="3"/>
      <c r="D5" s="306"/>
      <c r="E5" s="4"/>
      <c r="F5" s="352"/>
      <c r="G5" s="4"/>
      <c r="H5" s="4"/>
      <c r="I5" s="4"/>
      <c r="J5" s="4"/>
      <c r="K5" s="5"/>
      <c r="L5" s="5"/>
      <c r="M5" s="5"/>
      <c r="N5" s="5"/>
      <c r="O5" s="4"/>
      <c r="P5" s="6"/>
      <c r="Q5" s="6"/>
      <c r="R5" s="7"/>
      <c r="S5" s="369"/>
      <c r="T5" s="370"/>
      <c r="U5" s="370"/>
      <c r="V5" s="370"/>
      <c r="W5" s="370"/>
      <c r="X5" s="4"/>
    </row>
    <row r="6" spans="1:24">
      <c r="A6" s="4"/>
      <c r="B6" s="4"/>
      <c r="C6" s="3"/>
      <c r="D6" s="306"/>
      <c r="E6" s="4"/>
      <c r="F6" s="352"/>
      <c r="G6" s="4"/>
      <c r="H6" s="4"/>
      <c r="I6" s="4"/>
      <c r="J6" s="4"/>
      <c r="K6" s="5"/>
      <c r="L6" s="5"/>
      <c r="M6" s="5"/>
      <c r="N6" s="5"/>
      <c r="O6" s="4"/>
      <c r="P6" s="4"/>
      <c r="Q6" s="8"/>
      <c r="R6" s="7"/>
      <c r="S6" s="369" t="s">
        <v>3</v>
      </c>
      <c r="T6" s="370"/>
      <c r="U6" s="370"/>
      <c r="V6" s="370"/>
      <c r="W6" s="370"/>
      <c r="X6" s="4"/>
    </row>
    <row r="7" spans="1:24" ht="15.75" thickBot="1">
      <c r="A7" s="4"/>
      <c r="B7" s="4"/>
      <c r="C7" s="3"/>
      <c r="D7" s="306"/>
      <c r="E7" s="4"/>
      <c r="F7" s="352"/>
      <c r="G7" s="4"/>
      <c r="H7" s="4"/>
      <c r="I7" s="4"/>
      <c r="J7" s="4"/>
      <c r="K7" s="5"/>
      <c r="L7" s="5"/>
      <c r="M7" s="5"/>
      <c r="N7" s="5"/>
      <c r="O7" s="4"/>
      <c r="P7" s="8"/>
      <c r="Q7" s="8"/>
      <c r="R7" s="7"/>
      <c r="S7" s="371"/>
      <c r="T7" s="372"/>
      <c r="U7" s="372"/>
      <c r="V7" s="372"/>
      <c r="W7" s="372"/>
      <c r="X7" s="4"/>
    </row>
    <row r="8" spans="1:24">
      <c r="A8" s="4"/>
      <c r="B8" s="4"/>
      <c r="C8" s="9"/>
      <c r="D8" s="307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7"/>
      <c r="S8" s="11" t="s">
        <v>4</v>
      </c>
      <c r="U8" s="7"/>
      <c r="V8" s="10"/>
      <c r="X8" s="3"/>
    </row>
    <row r="9" spans="1:24">
      <c r="A9" s="4"/>
      <c r="B9" s="12"/>
      <c r="C9" s="13"/>
      <c r="D9" s="307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7"/>
      <c r="S9" s="11" t="s">
        <v>5</v>
      </c>
      <c r="T9" s="7"/>
      <c r="U9" s="14"/>
      <c r="V9" s="12"/>
      <c r="X9" s="3"/>
    </row>
    <row r="10" spans="1:24">
      <c r="S10" s="1" t="s">
        <v>7617</v>
      </c>
    </row>
    <row r="11" spans="1:24">
      <c r="S11" s="1" t="s">
        <v>7618</v>
      </c>
    </row>
    <row r="12" spans="1:24" ht="15.75" thickBot="1"/>
    <row r="13" spans="1:24" ht="50.1" customHeight="1">
      <c r="A13" s="357" t="s">
        <v>6</v>
      </c>
      <c r="B13" s="357" t="s">
        <v>7</v>
      </c>
      <c r="C13" s="357" t="s">
        <v>8</v>
      </c>
      <c r="D13" s="373" t="s">
        <v>9</v>
      </c>
      <c r="E13" s="357" t="s">
        <v>10</v>
      </c>
      <c r="F13" s="357" t="s">
        <v>11</v>
      </c>
      <c r="G13" s="357" t="s">
        <v>12</v>
      </c>
      <c r="H13" s="357" t="s">
        <v>13</v>
      </c>
      <c r="I13" s="357" t="s">
        <v>14</v>
      </c>
      <c r="J13" s="357" t="s">
        <v>15</v>
      </c>
      <c r="K13" s="357" t="s">
        <v>16</v>
      </c>
      <c r="L13" s="357" t="s">
        <v>17</v>
      </c>
      <c r="M13" s="357" t="s">
        <v>18</v>
      </c>
      <c r="N13" s="357" t="s">
        <v>19</v>
      </c>
      <c r="O13" s="357" t="s">
        <v>20</v>
      </c>
      <c r="P13" s="357" t="s">
        <v>21</v>
      </c>
      <c r="Q13" s="357" t="s">
        <v>22</v>
      </c>
      <c r="R13" s="355" t="s">
        <v>23</v>
      </c>
      <c r="S13" s="357" t="s">
        <v>24</v>
      </c>
      <c r="T13" s="357" t="s">
        <v>25</v>
      </c>
      <c r="U13" s="359" t="s">
        <v>26</v>
      </c>
      <c r="V13" s="357" t="s">
        <v>27</v>
      </c>
      <c r="W13" s="362" t="s">
        <v>28</v>
      </c>
      <c r="X13" s="353" t="s">
        <v>29</v>
      </c>
    </row>
    <row r="14" spans="1:24" ht="50.1" customHeight="1" thickBot="1">
      <c r="A14" s="358"/>
      <c r="B14" s="358"/>
      <c r="C14" s="358"/>
      <c r="D14" s="374"/>
      <c r="E14" s="358"/>
      <c r="F14" s="361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6"/>
      <c r="S14" s="358"/>
      <c r="T14" s="358"/>
      <c r="U14" s="360"/>
      <c r="V14" s="361"/>
      <c r="W14" s="363"/>
      <c r="X14" s="354"/>
    </row>
    <row r="15" spans="1:24" ht="17.25" customHeight="1" thickBot="1">
      <c r="A15" s="15">
        <v>1</v>
      </c>
      <c r="B15" s="16">
        <v>2</v>
      </c>
      <c r="C15" s="16">
        <v>3</v>
      </c>
      <c r="D15" s="308">
        <v>4</v>
      </c>
      <c r="E15" s="16">
        <v>5</v>
      </c>
      <c r="F15" s="17">
        <v>6</v>
      </c>
      <c r="G15" s="16">
        <v>7</v>
      </c>
      <c r="H15" s="16">
        <v>8</v>
      </c>
      <c r="I15" s="16">
        <v>9</v>
      </c>
      <c r="J15" s="16">
        <v>10</v>
      </c>
      <c r="K15" s="16">
        <v>11</v>
      </c>
      <c r="L15" s="16">
        <v>12</v>
      </c>
      <c r="M15" s="16">
        <v>13</v>
      </c>
      <c r="N15" s="16">
        <v>14</v>
      </c>
      <c r="O15" s="16">
        <v>15</v>
      </c>
      <c r="P15" s="16">
        <v>16</v>
      </c>
      <c r="Q15" s="16">
        <v>17</v>
      </c>
      <c r="R15" s="18">
        <v>18</v>
      </c>
      <c r="S15" s="18">
        <v>19</v>
      </c>
      <c r="T15" s="18">
        <v>20</v>
      </c>
      <c r="U15" s="19">
        <v>21</v>
      </c>
      <c r="V15" s="16">
        <v>22</v>
      </c>
      <c r="W15" s="16">
        <v>23</v>
      </c>
      <c r="X15" s="20">
        <v>24</v>
      </c>
    </row>
    <row r="16" spans="1:24" ht="14.25" customHeight="1">
      <c r="A16" s="21" t="s">
        <v>30</v>
      </c>
      <c r="B16" s="22"/>
      <c r="C16" s="23"/>
      <c r="D16" s="309"/>
      <c r="E16" s="22"/>
      <c r="F16" s="24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5"/>
      <c r="S16" s="25"/>
      <c r="T16" s="25"/>
      <c r="U16" s="26"/>
      <c r="V16" s="27"/>
      <c r="W16" s="28"/>
      <c r="X16" s="29"/>
    </row>
    <row r="17" spans="1:25" ht="50.1" customHeight="1">
      <c r="A17" s="30" t="s">
        <v>31</v>
      </c>
      <c r="B17" s="30" t="s">
        <v>32</v>
      </c>
      <c r="C17" s="31" t="s">
        <v>33</v>
      </c>
      <c r="D17" s="310" t="s">
        <v>34</v>
      </c>
      <c r="E17" s="31" t="s">
        <v>35</v>
      </c>
      <c r="F17" s="32" t="s">
        <v>34</v>
      </c>
      <c r="G17" s="30" t="s">
        <v>36</v>
      </c>
      <c r="H17" s="30">
        <v>0</v>
      </c>
      <c r="I17" s="30">
        <v>590000000</v>
      </c>
      <c r="J17" s="31" t="s">
        <v>37</v>
      </c>
      <c r="K17" s="31" t="s">
        <v>38</v>
      </c>
      <c r="L17" s="31" t="s">
        <v>39</v>
      </c>
      <c r="M17" s="30" t="s">
        <v>40</v>
      </c>
      <c r="N17" s="31" t="s">
        <v>41</v>
      </c>
      <c r="O17" s="33" t="s">
        <v>42</v>
      </c>
      <c r="P17" s="30">
        <v>796</v>
      </c>
      <c r="Q17" s="30" t="s">
        <v>43</v>
      </c>
      <c r="R17" s="34">
        <v>100</v>
      </c>
      <c r="S17" s="35">
        <v>715</v>
      </c>
      <c r="T17" s="35">
        <f t="shared" ref="T17:T83" si="0">R17*S17</f>
        <v>71500</v>
      </c>
      <c r="U17" s="36">
        <f t="shared" ref="U17:U83" si="1">T17*1.12</f>
        <v>80080.000000000015</v>
      </c>
      <c r="V17" s="30" t="s">
        <v>44</v>
      </c>
      <c r="W17" s="30">
        <v>2017</v>
      </c>
      <c r="X17" s="31"/>
      <c r="Y17" s="303"/>
    </row>
    <row r="18" spans="1:25" ht="50.1" customHeight="1">
      <c r="A18" s="30" t="s">
        <v>45</v>
      </c>
      <c r="B18" s="30" t="s">
        <v>32</v>
      </c>
      <c r="C18" s="31" t="s">
        <v>46</v>
      </c>
      <c r="D18" s="310" t="s">
        <v>47</v>
      </c>
      <c r="E18" s="31" t="s">
        <v>48</v>
      </c>
      <c r="F18" s="32" t="s">
        <v>49</v>
      </c>
      <c r="G18" s="30" t="s">
        <v>36</v>
      </c>
      <c r="H18" s="30">
        <v>0</v>
      </c>
      <c r="I18" s="30">
        <v>590000000</v>
      </c>
      <c r="J18" s="31" t="s">
        <v>37</v>
      </c>
      <c r="K18" s="31" t="s">
        <v>38</v>
      </c>
      <c r="L18" s="37" t="s">
        <v>50</v>
      </c>
      <c r="M18" s="30" t="s">
        <v>40</v>
      </c>
      <c r="N18" s="31" t="s">
        <v>41</v>
      </c>
      <c r="O18" s="33" t="s">
        <v>42</v>
      </c>
      <c r="P18" s="38">
        <v>113</v>
      </c>
      <c r="Q18" s="30" t="s">
        <v>51</v>
      </c>
      <c r="R18" s="39">
        <v>150</v>
      </c>
      <c r="S18" s="35">
        <v>161</v>
      </c>
      <c r="T18" s="35">
        <f t="shared" si="0"/>
        <v>24150</v>
      </c>
      <c r="U18" s="36">
        <f t="shared" si="1"/>
        <v>27048.000000000004</v>
      </c>
      <c r="V18" s="40" t="s">
        <v>44</v>
      </c>
      <c r="W18" s="30">
        <v>2017</v>
      </c>
      <c r="X18" s="31"/>
      <c r="Y18" s="303"/>
    </row>
    <row r="19" spans="1:25" ht="50.1" customHeight="1">
      <c r="A19" s="30" t="s">
        <v>52</v>
      </c>
      <c r="B19" s="41" t="s">
        <v>32</v>
      </c>
      <c r="C19" s="42" t="s">
        <v>53</v>
      </c>
      <c r="D19" s="311" t="s">
        <v>54</v>
      </c>
      <c r="E19" s="43" t="s">
        <v>55</v>
      </c>
      <c r="F19" s="44" t="s">
        <v>56</v>
      </c>
      <c r="G19" s="45" t="s">
        <v>36</v>
      </c>
      <c r="H19" s="46">
        <v>90</v>
      </c>
      <c r="I19" s="30">
        <v>590000000</v>
      </c>
      <c r="J19" s="31" t="s">
        <v>37</v>
      </c>
      <c r="K19" s="41" t="s">
        <v>57</v>
      </c>
      <c r="L19" s="31" t="s">
        <v>39</v>
      </c>
      <c r="M19" s="41" t="s">
        <v>58</v>
      </c>
      <c r="N19" s="43" t="s">
        <v>41</v>
      </c>
      <c r="O19" s="33" t="s">
        <v>42</v>
      </c>
      <c r="P19" s="30">
        <v>796</v>
      </c>
      <c r="Q19" s="38" t="s">
        <v>43</v>
      </c>
      <c r="R19" s="47">
        <v>10</v>
      </c>
      <c r="S19" s="48">
        <v>47000</v>
      </c>
      <c r="T19" s="35">
        <f t="shared" si="0"/>
        <v>470000</v>
      </c>
      <c r="U19" s="36">
        <f t="shared" si="1"/>
        <v>526400</v>
      </c>
      <c r="V19" s="41"/>
      <c r="W19" s="49">
        <v>2017</v>
      </c>
      <c r="X19" s="31"/>
      <c r="Y19" s="303"/>
    </row>
    <row r="20" spans="1:25" ht="50.1" customHeight="1">
      <c r="A20" s="30" t="s">
        <v>59</v>
      </c>
      <c r="B20" s="41" t="s">
        <v>32</v>
      </c>
      <c r="C20" s="31" t="s">
        <v>60</v>
      </c>
      <c r="D20" s="310" t="s">
        <v>54</v>
      </c>
      <c r="E20" s="31" t="s">
        <v>61</v>
      </c>
      <c r="F20" s="32" t="s">
        <v>56</v>
      </c>
      <c r="G20" s="30" t="s">
        <v>36</v>
      </c>
      <c r="H20" s="30">
        <v>90</v>
      </c>
      <c r="I20" s="30">
        <v>590000000</v>
      </c>
      <c r="J20" s="31" t="s">
        <v>37</v>
      </c>
      <c r="K20" s="31" t="s">
        <v>62</v>
      </c>
      <c r="L20" s="31" t="s">
        <v>39</v>
      </c>
      <c r="M20" s="30" t="s">
        <v>58</v>
      </c>
      <c r="N20" s="31" t="s">
        <v>41</v>
      </c>
      <c r="O20" s="33" t="s">
        <v>42</v>
      </c>
      <c r="P20" s="30">
        <v>796</v>
      </c>
      <c r="Q20" s="30" t="s">
        <v>43</v>
      </c>
      <c r="R20" s="34">
        <v>2</v>
      </c>
      <c r="S20" s="35">
        <v>24000</v>
      </c>
      <c r="T20" s="35">
        <f t="shared" si="0"/>
        <v>48000</v>
      </c>
      <c r="U20" s="36">
        <f t="shared" si="1"/>
        <v>53760.000000000007</v>
      </c>
      <c r="V20" s="40"/>
      <c r="W20" s="30">
        <v>2017</v>
      </c>
      <c r="X20" s="31"/>
      <c r="Y20" s="303"/>
    </row>
    <row r="21" spans="1:25" ht="50.1" customHeight="1">
      <c r="A21" s="30" t="s">
        <v>63</v>
      </c>
      <c r="B21" s="41" t="s">
        <v>32</v>
      </c>
      <c r="C21" s="42" t="s">
        <v>64</v>
      </c>
      <c r="D21" s="311" t="s">
        <v>54</v>
      </c>
      <c r="E21" s="43" t="s">
        <v>65</v>
      </c>
      <c r="F21" s="44" t="s">
        <v>66</v>
      </c>
      <c r="G21" s="45" t="s">
        <v>36</v>
      </c>
      <c r="H21" s="46">
        <v>90</v>
      </c>
      <c r="I21" s="30">
        <v>590000000</v>
      </c>
      <c r="J21" s="31" t="s">
        <v>37</v>
      </c>
      <c r="K21" s="41" t="s">
        <v>67</v>
      </c>
      <c r="L21" s="31" t="s">
        <v>39</v>
      </c>
      <c r="M21" s="41" t="s">
        <v>58</v>
      </c>
      <c r="N21" s="43" t="s">
        <v>41</v>
      </c>
      <c r="O21" s="33" t="s">
        <v>42</v>
      </c>
      <c r="P21" s="30">
        <v>796</v>
      </c>
      <c r="Q21" s="38" t="s">
        <v>43</v>
      </c>
      <c r="R21" s="47">
        <v>4</v>
      </c>
      <c r="S21" s="48">
        <v>18000</v>
      </c>
      <c r="T21" s="35">
        <f t="shared" si="0"/>
        <v>72000</v>
      </c>
      <c r="U21" s="36">
        <f t="shared" si="1"/>
        <v>80640.000000000015</v>
      </c>
      <c r="V21" s="41"/>
      <c r="W21" s="49">
        <v>2017</v>
      </c>
      <c r="X21" s="31"/>
      <c r="Y21" s="303"/>
    </row>
    <row r="22" spans="1:25" ht="50.1" customHeight="1">
      <c r="A22" s="30" t="s">
        <v>68</v>
      </c>
      <c r="B22" s="30" t="s">
        <v>32</v>
      </c>
      <c r="C22" s="31" t="s">
        <v>69</v>
      </c>
      <c r="D22" s="310" t="s">
        <v>54</v>
      </c>
      <c r="E22" s="31" t="s">
        <v>70</v>
      </c>
      <c r="F22" s="32" t="s">
        <v>71</v>
      </c>
      <c r="G22" s="30" t="s">
        <v>36</v>
      </c>
      <c r="H22" s="30">
        <v>0</v>
      </c>
      <c r="I22" s="30">
        <v>590000000</v>
      </c>
      <c r="J22" s="31" t="s">
        <v>37</v>
      </c>
      <c r="K22" s="31" t="s">
        <v>38</v>
      </c>
      <c r="L22" s="31" t="s">
        <v>39</v>
      </c>
      <c r="M22" s="30" t="s">
        <v>40</v>
      </c>
      <c r="N22" s="31" t="s">
        <v>72</v>
      </c>
      <c r="O22" s="30" t="s">
        <v>73</v>
      </c>
      <c r="P22" s="30">
        <v>796</v>
      </c>
      <c r="Q22" s="30" t="s">
        <v>43</v>
      </c>
      <c r="R22" s="34">
        <v>30</v>
      </c>
      <c r="S22" s="35">
        <v>5900</v>
      </c>
      <c r="T22" s="35">
        <f t="shared" si="0"/>
        <v>177000</v>
      </c>
      <c r="U22" s="36">
        <f t="shared" si="1"/>
        <v>198240.00000000003</v>
      </c>
      <c r="V22" s="40" t="s">
        <v>44</v>
      </c>
      <c r="W22" s="30">
        <v>2017</v>
      </c>
      <c r="X22" s="31"/>
      <c r="Y22" s="303"/>
    </row>
    <row r="23" spans="1:25" ht="50.1" customHeight="1">
      <c r="A23" s="30" t="s">
        <v>74</v>
      </c>
      <c r="B23" s="43" t="s">
        <v>32</v>
      </c>
      <c r="C23" s="43" t="s">
        <v>75</v>
      </c>
      <c r="D23" s="312" t="s">
        <v>76</v>
      </c>
      <c r="E23" s="43" t="s">
        <v>77</v>
      </c>
      <c r="F23" s="43" t="s">
        <v>78</v>
      </c>
      <c r="G23" s="43" t="s">
        <v>36</v>
      </c>
      <c r="H23" s="43">
        <v>0</v>
      </c>
      <c r="I23" s="30">
        <v>590000000</v>
      </c>
      <c r="J23" s="31" t="s">
        <v>37</v>
      </c>
      <c r="K23" s="43" t="s">
        <v>79</v>
      </c>
      <c r="L23" s="43" t="s">
        <v>80</v>
      </c>
      <c r="M23" s="43" t="s">
        <v>81</v>
      </c>
      <c r="N23" s="43" t="s">
        <v>82</v>
      </c>
      <c r="O23" s="43" t="s">
        <v>83</v>
      </c>
      <c r="P23" s="43">
        <v>796</v>
      </c>
      <c r="Q23" s="43" t="s">
        <v>43</v>
      </c>
      <c r="R23" s="47">
        <v>1</v>
      </c>
      <c r="S23" s="50">
        <v>30000</v>
      </c>
      <c r="T23" s="35">
        <f t="shared" si="0"/>
        <v>30000</v>
      </c>
      <c r="U23" s="36">
        <f t="shared" si="1"/>
        <v>33600</v>
      </c>
      <c r="V23" s="38"/>
      <c r="W23" s="43">
        <v>2017</v>
      </c>
      <c r="X23" s="43"/>
      <c r="Y23" s="303"/>
    </row>
    <row r="24" spans="1:25" ht="50.1" customHeight="1">
      <c r="A24" s="30" t="s">
        <v>84</v>
      </c>
      <c r="B24" s="30" t="s">
        <v>32</v>
      </c>
      <c r="C24" s="31" t="s">
        <v>85</v>
      </c>
      <c r="D24" s="310" t="s">
        <v>86</v>
      </c>
      <c r="E24" s="31" t="s">
        <v>87</v>
      </c>
      <c r="F24" s="32" t="s">
        <v>88</v>
      </c>
      <c r="G24" s="30" t="s">
        <v>89</v>
      </c>
      <c r="H24" s="30">
        <v>0</v>
      </c>
      <c r="I24" s="30">
        <v>590000000</v>
      </c>
      <c r="J24" s="31" t="s">
        <v>37</v>
      </c>
      <c r="K24" s="31" t="s">
        <v>38</v>
      </c>
      <c r="L24" s="37" t="s">
        <v>50</v>
      </c>
      <c r="M24" s="30" t="s">
        <v>81</v>
      </c>
      <c r="N24" s="31" t="s">
        <v>90</v>
      </c>
      <c r="O24" s="30" t="s">
        <v>91</v>
      </c>
      <c r="P24" s="30" t="s">
        <v>92</v>
      </c>
      <c r="Q24" s="30" t="s">
        <v>93</v>
      </c>
      <c r="R24" s="34">
        <v>1200</v>
      </c>
      <c r="S24" s="35">
        <v>8930</v>
      </c>
      <c r="T24" s="35">
        <f t="shared" si="0"/>
        <v>10716000</v>
      </c>
      <c r="U24" s="36">
        <f t="shared" si="1"/>
        <v>12001920.000000002</v>
      </c>
      <c r="V24" s="40"/>
      <c r="W24" s="30">
        <v>2017</v>
      </c>
      <c r="X24" s="31"/>
      <c r="Y24" s="303"/>
    </row>
    <row r="25" spans="1:25" ht="50.1" customHeight="1">
      <c r="A25" s="30" t="s">
        <v>94</v>
      </c>
      <c r="B25" s="30" t="s">
        <v>32</v>
      </c>
      <c r="C25" s="31" t="s">
        <v>95</v>
      </c>
      <c r="D25" s="310" t="s">
        <v>96</v>
      </c>
      <c r="E25" s="31" t="s">
        <v>97</v>
      </c>
      <c r="F25" s="32" t="s">
        <v>96</v>
      </c>
      <c r="G25" s="30" t="s">
        <v>36</v>
      </c>
      <c r="H25" s="30">
        <v>0</v>
      </c>
      <c r="I25" s="30">
        <v>590000000</v>
      </c>
      <c r="J25" s="31" t="s">
        <v>37</v>
      </c>
      <c r="K25" s="31" t="s">
        <v>38</v>
      </c>
      <c r="L25" s="37" t="s">
        <v>50</v>
      </c>
      <c r="M25" s="30" t="s">
        <v>98</v>
      </c>
      <c r="N25" s="31" t="s">
        <v>99</v>
      </c>
      <c r="O25" s="30" t="s">
        <v>73</v>
      </c>
      <c r="P25" s="30">
        <v>166</v>
      </c>
      <c r="Q25" s="30" t="s">
        <v>100</v>
      </c>
      <c r="R25" s="39">
        <v>800</v>
      </c>
      <c r="S25" s="35">
        <v>2145</v>
      </c>
      <c r="T25" s="35">
        <f t="shared" si="0"/>
        <v>1716000</v>
      </c>
      <c r="U25" s="36">
        <f t="shared" si="1"/>
        <v>1921920.0000000002</v>
      </c>
      <c r="V25" s="30"/>
      <c r="W25" s="30">
        <v>2017</v>
      </c>
      <c r="X25" s="31"/>
      <c r="Y25" s="303"/>
    </row>
    <row r="26" spans="1:25" ht="50.1" customHeight="1">
      <c r="A26" s="31" t="s">
        <v>101</v>
      </c>
      <c r="B26" s="71" t="s">
        <v>32</v>
      </c>
      <c r="C26" s="44" t="s">
        <v>102</v>
      </c>
      <c r="D26" s="312" t="s">
        <v>103</v>
      </c>
      <c r="E26" s="44" t="s">
        <v>104</v>
      </c>
      <c r="F26" s="44" t="s">
        <v>44</v>
      </c>
      <c r="G26" s="45" t="s">
        <v>36</v>
      </c>
      <c r="H26" s="63">
        <v>0</v>
      </c>
      <c r="I26" s="31">
        <v>590000000</v>
      </c>
      <c r="J26" s="31" t="s">
        <v>37</v>
      </c>
      <c r="K26" s="45" t="s">
        <v>105</v>
      </c>
      <c r="L26" s="31" t="s">
        <v>39</v>
      </c>
      <c r="M26" s="45" t="s">
        <v>58</v>
      </c>
      <c r="N26" s="45" t="s">
        <v>106</v>
      </c>
      <c r="O26" s="31" t="s">
        <v>107</v>
      </c>
      <c r="P26" s="338">
        <v>166</v>
      </c>
      <c r="Q26" s="45" t="s">
        <v>100</v>
      </c>
      <c r="R26" s="378">
        <v>5000</v>
      </c>
      <c r="S26" s="298">
        <v>241</v>
      </c>
      <c r="T26" s="48">
        <v>0</v>
      </c>
      <c r="U26" s="65">
        <f>T26*1.12</f>
        <v>0</v>
      </c>
      <c r="V26" s="77" t="s">
        <v>44</v>
      </c>
      <c r="W26" s="45">
        <v>2017</v>
      </c>
      <c r="X26" s="43">
        <v>11.19</v>
      </c>
      <c r="Y26" s="303"/>
    </row>
    <row r="27" spans="1:25" ht="50.1" customHeight="1">
      <c r="A27" s="31" t="s">
        <v>108</v>
      </c>
      <c r="B27" s="71" t="s">
        <v>32</v>
      </c>
      <c r="C27" s="44" t="s">
        <v>102</v>
      </c>
      <c r="D27" s="312" t="s">
        <v>103</v>
      </c>
      <c r="E27" s="44" t="s">
        <v>104</v>
      </c>
      <c r="F27" s="44" t="s">
        <v>44</v>
      </c>
      <c r="G27" s="31" t="s">
        <v>36</v>
      </c>
      <c r="H27" s="63">
        <v>0</v>
      </c>
      <c r="I27" s="338">
        <v>590000000</v>
      </c>
      <c r="J27" s="31" t="s">
        <v>37</v>
      </c>
      <c r="K27" s="45" t="s">
        <v>109</v>
      </c>
      <c r="L27" s="31" t="s">
        <v>39</v>
      </c>
      <c r="M27" s="45" t="s">
        <v>58</v>
      </c>
      <c r="N27" s="45" t="s">
        <v>106</v>
      </c>
      <c r="O27" s="31" t="s">
        <v>107</v>
      </c>
      <c r="P27" s="338">
        <v>166</v>
      </c>
      <c r="Q27" s="45" t="s">
        <v>100</v>
      </c>
      <c r="R27" s="378">
        <v>5000</v>
      </c>
      <c r="S27" s="298">
        <v>350</v>
      </c>
      <c r="T27" s="48">
        <f>R27*S27</f>
        <v>1750000</v>
      </c>
      <c r="U27" s="48">
        <f>T27*1.12</f>
        <v>1960000.0000000002</v>
      </c>
      <c r="V27" s="45" t="s">
        <v>44</v>
      </c>
      <c r="W27" s="45">
        <v>2017</v>
      </c>
      <c r="X27" s="43"/>
      <c r="Y27" s="303"/>
    </row>
    <row r="28" spans="1:25" ht="50.1" customHeight="1">
      <c r="A28" s="30" t="s">
        <v>110</v>
      </c>
      <c r="B28" s="41" t="s">
        <v>32</v>
      </c>
      <c r="C28" s="43" t="s">
        <v>111</v>
      </c>
      <c r="D28" s="313" t="s">
        <v>112</v>
      </c>
      <c r="E28" s="45" t="s">
        <v>113</v>
      </c>
      <c r="F28" s="51" t="s">
        <v>44</v>
      </c>
      <c r="G28" s="45" t="s">
        <v>36</v>
      </c>
      <c r="H28" s="46">
        <v>0</v>
      </c>
      <c r="I28" s="30">
        <v>590000000</v>
      </c>
      <c r="J28" s="31" t="s">
        <v>37</v>
      </c>
      <c r="K28" s="45" t="s">
        <v>105</v>
      </c>
      <c r="L28" s="31" t="s">
        <v>39</v>
      </c>
      <c r="M28" s="52" t="s">
        <v>58</v>
      </c>
      <c r="N28" s="43" t="s">
        <v>106</v>
      </c>
      <c r="O28" s="31" t="s">
        <v>107</v>
      </c>
      <c r="P28" s="53">
        <v>168</v>
      </c>
      <c r="Q28" s="53" t="s">
        <v>114</v>
      </c>
      <c r="R28" s="54">
        <v>0.5</v>
      </c>
      <c r="S28" s="35">
        <v>356000</v>
      </c>
      <c r="T28" s="35">
        <f t="shared" si="0"/>
        <v>178000</v>
      </c>
      <c r="U28" s="36">
        <f t="shared" si="1"/>
        <v>199360.00000000003</v>
      </c>
      <c r="V28" s="49" t="s">
        <v>44</v>
      </c>
      <c r="W28" s="45">
        <v>2017</v>
      </c>
      <c r="X28" s="37"/>
      <c r="Y28" s="303"/>
    </row>
    <row r="29" spans="1:25" ht="50.1" customHeight="1">
      <c r="A29" s="30" t="s">
        <v>115</v>
      </c>
      <c r="B29" s="30" t="s">
        <v>32</v>
      </c>
      <c r="C29" s="31" t="s">
        <v>116</v>
      </c>
      <c r="D29" s="310" t="s">
        <v>117</v>
      </c>
      <c r="E29" s="31" t="s">
        <v>118</v>
      </c>
      <c r="F29" s="32" t="s">
        <v>119</v>
      </c>
      <c r="G29" s="30" t="s">
        <v>36</v>
      </c>
      <c r="H29" s="30">
        <v>0</v>
      </c>
      <c r="I29" s="30">
        <v>590000000</v>
      </c>
      <c r="J29" s="31" t="s">
        <v>37</v>
      </c>
      <c r="K29" s="31" t="s">
        <v>38</v>
      </c>
      <c r="L29" s="31" t="s">
        <v>39</v>
      </c>
      <c r="M29" s="30" t="s">
        <v>40</v>
      </c>
      <c r="N29" s="31" t="s">
        <v>72</v>
      </c>
      <c r="O29" s="30" t="s">
        <v>73</v>
      </c>
      <c r="P29" s="30">
        <v>796</v>
      </c>
      <c r="Q29" s="30" t="s">
        <v>43</v>
      </c>
      <c r="R29" s="34">
        <v>20</v>
      </c>
      <c r="S29" s="35">
        <v>250</v>
      </c>
      <c r="T29" s="35">
        <f t="shared" si="0"/>
        <v>5000</v>
      </c>
      <c r="U29" s="36">
        <f t="shared" si="1"/>
        <v>5600.0000000000009</v>
      </c>
      <c r="V29" s="40"/>
      <c r="W29" s="30">
        <v>2017</v>
      </c>
      <c r="X29" s="31"/>
      <c r="Y29" s="303"/>
    </row>
    <row r="30" spans="1:25" ht="50.1" customHeight="1">
      <c r="A30" s="30" t="s">
        <v>120</v>
      </c>
      <c r="B30" s="41" t="s">
        <v>32</v>
      </c>
      <c r="C30" s="42" t="s">
        <v>121</v>
      </c>
      <c r="D30" s="311" t="s">
        <v>122</v>
      </c>
      <c r="E30" s="43" t="s">
        <v>123</v>
      </c>
      <c r="F30" s="44" t="s">
        <v>124</v>
      </c>
      <c r="G30" s="45" t="s">
        <v>36</v>
      </c>
      <c r="H30" s="46">
        <v>100</v>
      </c>
      <c r="I30" s="30">
        <v>590000000</v>
      </c>
      <c r="J30" s="31" t="s">
        <v>37</v>
      </c>
      <c r="K30" s="41" t="s">
        <v>125</v>
      </c>
      <c r="L30" s="31" t="s">
        <v>39</v>
      </c>
      <c r="M30" s="41" t="s">
        <v>58</v>
      </c>
      <c r="N30" s="43" t="s">
        <v>41</v>
      </c>
      <c r="O30" s="33" t="s">
        <v>42</v>
      </c>
      <c r="P30" s="38">
        <v>112</v>
      </c>
      <c r="Q30" s="38" t="s">
        <v>126</v>
      </c>
      <c r="R30" s="55">
        <v>10000</v>
      </c>
      <c r="S30" s="48">
        <v>89</v>
      </c>
      <c r="T30" s="35">
        <f t="shared" si="0"/>
        <v>890000</v>
      </c>
      <c r="U30" s="36">
        <f t="shared" si="1"/>
        <v>996800.00000000012</v>
      </c>
      <c r="V30" s="41"/>
      <c r="W30" s="49">
        <v>2017</v>
      </c>
      <c r="X30" s="31"/>
      <c r="Y30" s="303"/>
    </row>
    <row r="31" spans="1:25" ht="50.1" customHeight="1">
      <c r="A31" s="30" t="s">
        <v>127</v>
      </c>
      <c r="B31" s="41" t="s">
        <v>32</v>
      </c>
      <c r="C31" s="31" t="s">
        <v>128</v>
      </c>
      <c r="D31" s="310" t="s">
        <v>122</v>
      </c>
      <c r="E31" s="31" t="s">
        <v>129</v>
      </c>
      <c r="F31" s="32" t="s">
        <v>124</v>
      </c>
      <c r="G31" s="30" t="s">
        <v>36</v>
      </c>
      <c r="H31" s="30">
        <v>100</v>
      </c>
      <c r="I31" s="30">
        <v>590000000</v>
      </c>
      <c r="J31" s="31" t="s">
        <v>37</v>
      </c>
      <c r="K31" s="31" t="s">
        <v>125</v>
      </c>
      <c r="L31" s="31" t="s">
        <v>39</v>
      </c>
      <c r="M31" s="30" t="s">
        <v>58</v>
      </c>
      <c r="N31" s="31" t="s">
        <v>41</v>
      </c>
      <c r="O31" s="33" t="s">
        <v>42</v>
      </c>
      <c r="P31" s="30">
        <v>112</v>
      </c>
      <c r="Q31" s="30" t="s">
        <v>126</v>
      </c>
      <c r="R31" s="39">
        <v>40000</v>
      </c>
      <c r="S31" s="35">
        <v>133</v>
      </c>
      <c r="T31" s="35">
        <f t="shared" si="0"/>
        <v>5320000</v>
      </c>
      <c r="U31" s="36">
        <f t="shared" si="1"/>
        <v>5958400.0000000009</v>
      </c>
      <c r="V31" s="40"/>
      <c r="W31" s="30">
        <v>2017</v>
      </c>
      <c r="X31" s="31"/>
      <c r="Y31" s="303"/>
    </row>
    <row r="32" spans="1:25" ht="50.1" customHeight="1">
      <c r="A32" s="30" t="s">
        <v>130</v>
      </c>
      <c r="B32" s="30" t="s">
        <v>32</v>
      </c>
      <c r="C32" s="31" t="s">
        <v>131</v>
      </c>
      <c r="D32" s="310" t="s">
        <v>132</v>
      </c>
      <c r="E32" s="31" t="s">
        <v>133</v>
      </c>
      <c r="F32" s="32"/>
      <c r="G32" s="30" t="s">
        <v>36</v>
      </c>
      <c r="H32" s="30">
        <v>0</v>
      </c>
      <c r="I32" s="30">
        <v>590000000</v>
      </c>
      <c r="J32" s="31" t="s">
        <v>37</v>
      </c>
      <c r="K32" s="31" t="s">
        <v>38</v>
      </c>
      <c r="L32" s="37" t="s">
        <v>50</v>
      </c>
      <c r="M32" s="30" t="s">
        <v>58</v>
      </c>
      <c r="N32" s="31" t="s">
        <v>99</v>
      </c>
      <c r="O32" s="30" t="s">
        <v>73</v>
      </c>
      <c r="P32" s="30">
        <v>166</v>
      </c>
      <c r="Q32" s="30" t="s">
        <v>100</v>
      </c>
      <c r="R32" s="39">
        <v>400</v>
      </c>
      <c r="S32" s="35">
        <v>2812.5</v>
      </c>
      <c r="T32" s="35">
        <f t="shared" si="0"/>
        <v>1125000</v>
      </c>
      <c r="U32" s="36">
        <f t="shared" si="1"/>
        <v>1260000.0000000002</v>
      </c>
      <c r="V32" s="30"/>
      <c r="W32" s="30">
        <v>2017</v>
      </c>
      <c r="X32" s="31"/>
      <c r="Y32" s="303"/>
    </row>
    <row r="33" spans="1:25" ht="50.1" customHeight="1">
      <c r="A33" s="30" t="s">
        <v>134</v>
      </c>
      <c r="B33" s="30" t="s">
        <v>32</v>
      </c>
      <c r="C33" s="31" t="s">
        <v>135</v>
      </c>
      <c r="D33" s="310" t="s">
        <v>136</v>
      </c>
      <c r="E33" s="31" t="s">
        <v>137</v>
      </c>
      <c r="F33" s="32" t="s">
        <v>138</v>
      </c>
      <c r="G33" s="30" t="s">
        <v>36</v>
      </c>
      <c r="H33" s="30">
        <v>0</v>
      </c>
      <c r="I33" s="30">
        <v>590000000</v>
      </c>
      <c r="J33" s="31" t="s">
        <v>37</v>
      </c>
      <c r="K33" s="31" t="s">
        <v>139</v>
      </c>
      <c r="L33" s="31" t="s">
        <v>39</v>
      </c>
      <c r="M33" s="30" t="s">
        <v>40</v>
      </c>
      <c r="N33" s="31" t="s">
        <v>140</v>
      </c>
      <c r="O33" s="31" t="s">
        <v>107</v>
      </c>
      <c r="P33" s="30">
        <v>796</v>
      </c>
      <c r="Q33" s="30" t="s">
        <v>43</v>
      </c>
      <c r="R33" s="34">
        <v>1000</v>
      </c>
      <c r="S33" s="35">
        <v>51</v>
      </c>
      <c r="T33" s="35">
        <f t="shared" si="0"/>
        <v>51000</v>
      </c>
      <c r="U33" s="36">
        <f t="shared" si="1"/>
        <v>57120.000000000007</v>
      </c>
      <c r="V33" s="40" t="s">
        <v>44</v>
      </c>
      <c r="W33" s="30">
        <v>2017</v>
      </c>
      <c r="X33" s="31"/>
      <c r="Y33" s="303"/>
    </row>
    <row r="34" spans="1:25" ht="50.1" customHeight="1">
      <c r="A34" s="30" t="s">
        <v>141</v>
      </c>
      <c r="B34" s="30" t="s">
        <v>32</v>
      </c>
      <c r="C34" s="31" t="s">
        <v>135</v>
      </c>
      <c r="D34" s="310" t="s">
        <v>136</v>
      </c>
      <c r="E34" s="31" t="s">
        <v>137</v>
      </c>
      <c r="F34" s="32" t="s">
        <v>142</v>
      </c>
      <c r="G34" s="30" t="s">
        <v>36</v>
      </c>
      <c r="H34" s="30">
        <v>0</v>
      </c>
      <c r="I34" s="30">
        <v>590000000</v>
      </c>
      <c r="J34" s="31" t="s">
        <v>37</v>
      </c>
      <c r="K34" s="31" t="s">
        <v>139</v>
      </c>
      <c r="L34" s="31" t="s">
        <v>39</v>
      </c>
      <c r="M34" s="30" t="s">
        <v>40</v>
      </c>
      <c r="N34" s="31" t="s">
        <v>140</v>
      </c>
      <c r="O34" s="31" t="s">
        <v>107</v>
      </c>
      <c r="P34" s="30">
        <v>796</v>
      </c>
      <c r="Q34" s="30" t="s">
        <v>43</v>
      </c>
      <c r="R34" s="34">
        <v>50</v>
      </c>
      <c r="S34" s="35">
        <v>335</v>
      </c>
      <c r="T34" s="35">
        <f t="shared" si="0"/>
        <v>16750</v>
      </c>
      <c r="U34" s="36">
        <f t="shared" si="1"/>
        <v>18760</v>
      </c>
      <c r="V34" s="30" t="s">
        <v>44</v>
      </c>
      <c r="W34" s="30">
        <v>2017</v>
      </c>
      <c r="X34" s="31"/>
      <c r="Y34" s="303"/>
    </row>
    <row r="35" spans="1:25" ht="50.1" customHeight="1">
      <c r="A35" s="30" t="s">
        <v>143</v>
      </c>
      <c r="B35" s="30" t="s">
        <v>32</v>
      </c>
      <c r="C35" s="31" t="s">
        <v>135</v>
      </c>
      <c r="D35" s="310" t="s">
        <v>136</v>
      </c>
      <c r="E35" s="31" t="s">
        <v>137</v>
      </c>
      <c r="F35" s="32" t="s">
        <v>144</v>
      </c>
      <c r="G35" s="30" t="s">
        <v>36</v>
      </c>
      <c r="H35" s="30">
        <v>0</v>
      </c>
      <c r="I35" s="30">
        <v>590000000</v>
      </c>
      <c r="J35" s="31" t="s">
        <v>37</v>
      </c>
      <c r="K35" s="31" t="s">
        <v>139</v>
      </c>
      <c r="L35" s="31" t="s">
        <v>39</v>
      </c>
      <c r="M35" s="30" t="s">
        <v>40</v>
      </c>
      <c r="N35" s="31" t="s">
        <v>140</v>
      </c>
      <c r="O35" s="31" t="s">
        <v>107</v>
      </c>
      <c r="P35" s="30">
        <v>796</v>
      </c>
      <c r="Q35" s="30" t="s">
        <v>43</v>
      </c>
      <c r="R35" s="34">
        <v>55000</v>
      </c>
      <c r="S35" s="35">
        <v>1.5</v>
      </c>
      <c r="T35" s="35">
        <f t="shared" si="0"/>
        <v>82500</v>
      </c>
      <c r="U35" s="36">
        <f t="shared" si="1"/>
        <v>92400.000000000015</v>
      </c>
      <c r="V35" s="40" t="s">
        <v>44</v>
      </c>
      <c r="W35" s="30">
        <v>2017</v>
      </c>
      <c r="X35" s="31"/>
      <c r="Y35" s="303"/>
    </row>
    <row r="36" spans="1:25" ht="50.1" customHeight="1">
      <c r="A36" s="30" t="s">
        <v>145</v>
      </c>
      <c r="B36" s="30" t="s">
        <v>32</v>
      </c>
      <c r="C36" s="31" t="s">
        <v>135</v>
      </c>
      <c r="D36" s="310" t="s">
        <v>136</v>
      </c>
      <c r="E36" s="31" t="s">
        <v>137</v>
      </c>
      <c r="F36" s="32" t="s">
        <v>146</v>
      </c>
      <c r="G36" s="30" t="s">
        <v>36</v>
      </c>
      <c r="H36" s="30">
        <v>0</v>
      </c>
      <c r="I36" s="30">
        <v>590000000</v>
      </c>
      <c r="J36" s="31" t="s">
        <v>37</v>
      </c>
      <c r="K36" s="31" t="s">
        <v>139</v>
      </c>
      <c r="L36" s="31" t="s">
        <v>39</v>
      </c>
      <c r="M36" s="30" t="s">
        <v>40</v>
      </c>
      <c r="N36" s="31" t="s">
        <v>140</v>
      </c>
      <c r="O36" s="31" t="s">
        <v>107</v>
      </c>
      <c r="P36" s="30">
        <v>796</v>
      </c>
      <c r="Q36" s="30" t="s">
        <v>43</v>
      </c>
      <c r="R36" s="34">
        <v>250</v>
      </c>
      <c r="S36" s="35">
        <v>19</v>
      </c>
      <c r="T36" s="35">
        <f t="shared" si="0"/>
        <v>4750</v>
      </c>
      <c r="U36" s="36">
        <f t="shared" si="1"/>
        <v>5320.0000000000009</v>
      </c>
      <c r="V36" s="30" t="s">
        <v>44</v>
      </c>
      <c r="W36" s="30">
        <v>2017</v>
      </c>
      <c r="X36" s="31"/>
      <c r="Y36" s="303"/>
    </row>
    <row r="37" spans="1:25" ht="50.1" customHeight="1">
      <c r="A37" s="30" t="s">
        <v>147</v>
      </c>
      <c r="B37" s="30" t="s">
        <v>32</v>
      </c>
      <c r="C37" s="31" t="s">
        <v>135</v>
      </c>
      <c r="D37" s="310" t="s">
        <v>136</v>
      </c>
      <c r="E37" s="31" t="s">
        <v>137</v>
      </c>
      <c r="F37" s="32" t="s">
        <v>148</v>
      </c>
      <c r="G37" s="30" t="s">
        <v>36</v>
      </c>
      <c r="H37" s="30">
        <v>0</v>
      </c>
      <c r="I37" s="30">
        <v>590000000</v>
      </c>
      <c r="J37" s="31" t="s">
        <v>37</v>
      </c>
      <c r="K37" s="31" t="s">
        <v>139</v>
      </c>
      <c r="L37" s="31" t="s">
        <v>39</v>
      </c>
      <c r="M37" s="30" t="s">
        <v>40</v>
      </c>
      <c r="N37" s="31" t="s">
        <v>140</v>
      </c>
      <c r="O37" s="31" t="s">
        <v>107</v>
      </c>
      <c r="P37" s="30">
        <v>796</v>
      </c>
      <c r="Q37" s="30" t="s">
        <v>43</v>
      </c>
      <c r="R37" s="34">
        <v>4000</v>
      </c>
      <c r="S37" s="35">
        <v>40</v>
      </c>
      <c r="T37" s="35">
        <f t="shared" si="0"/>
        <v>160000</v>
      </c>
      <c r="U37" s="36">
        <f t="shared" si="1"/>
        <v>179200.00000000003</v>
      </c>
      <c r="V37" s="40" t="s">
        <v>44</v>
      </c>
      <c r="W37" s="30">
        <v>2017</v>
      </c>
      <c r="X37" s="31"/>
      <c r="Y37" s="303"/>
    </row>
    <row r="38" spans="1:25" ht="50.1" customHeight="1">
      <c r="A38" s="30" t="s">
        <v>149</v>
      </c>
      <c r="B38" s="30" t="s">
        <v>32</v>
      </c>
      <c r="C38" s="31" t="s">
        <v>135</v>
      </c>
      <c r="D38" s="310" t="s">
        <v>136</v>
      </c>
      <c r="E38" s="31" t="s">
        <v>137</v>
      </c>
      <c r="F38" s="32" t="s">
        <v>150</v>
      </c>
      <c r="G38" s="30" t="s">
        <v>36</v>
      </c>
      <c r="H38" s="30">
        <v>0</v>
      </c>
      <c r="I38" s="30">
        <v>590000000</v>
      </c>
      <c r="J38" s="31" t="s">
        <v>37</v>
      </c>
      <c r="K38" s="31" t="s">
        <v>139</v>
      </c>
      <c r="L38" s="31" t="s">
        <v>39</v>
      </c>
      <c r="M38" s="30" t="s">
        <v>40</v>
      </c>
      <c r="N38" s="31" t="s">
        <v>140</v>
      </c>
      <c r="O38" s="31" t="s">
        <v>107</v>
      </c>
      <c r="P38" s="30">
        <v>796</v>
      </c>
      <c r="Q38" s="30" t="s">
        <v>43</v>
      </c>
      <c r="R38" s="34">
        <v>30</v>
      </c>
      <c r="S38" s="35">
        <v>25</v>
      </c>
      <c r="T38" s="35">
        <f t="shared" si="0"/>
        <v>750</v>
      </c>
      <c r="U38" s="36">
        <f t="shared" si="1"/>
        <v>840.00000000000011</v>
      </c>
      <c r="V38" s="30" t="s">
        <v>44</v>
      </c>
      <c r="W38" s="30">
        <v>2017</v>
      </c>
      <c r="X38" s="31"/>
      <c r="Y38" s="303"/>
    </row>
    <row r="39" spans="1:25" ht="50.1" customHeight="1">
      <c r="A39" s="30" t="s">
        <v>151</v>
      </c>
      <c r="B39" s="30" t="s">
        <v>32</v>
      </c>
      <c r="C39" s="31" t="s">
        <v>135</v>
      </c>
      <c r="D39" s="310" t="s">
        <v>136</v>
      </c>
      <c r="E39" s="31" t="s">
        <v>137</v>
      </c>
      <c r="F39" s="32" t="s">
        <v>152</v>
      </c>
      <c r="G39" s="30" t="s">
        <v>36</v>
      </c>
      <c r="H39" s="30">
        <v>0</v>
      </c>
      <c r="I39" s="30">
        <v>590000000</v>
      </c>
      <c r="J39" s="31" t="s">
        <v>37</v>
      </c>
      <c r="K39" s="31" t="s">
        <v>139</v>
      </c>
      <c r="L39" s="31" t="s">
        <v>39</v>
      </c>
      <c r="M39" s="30" t="s">
        <v>40</v>
      </c>
      <c r="N39" s="31" t="s">
        <v>140</v>
      </c>
      <c r="O39" s="31" t="s">
        <v>107</v>
      </c>
      <c r="P39" s="30">
        <v>796</v>
      </c>
      <c r="Q39" s="30" t="s">
        <v>43</v>
      </c>
      <c r="R39" s="34">
        <v>600</v>
      </c>
      <c r="S39" s="35">
        <v>25</v>
      </c>
      <c r="T39" s="35">
        <f t="shared" si="0"/>
        <v>15000</v>
      </c>
      <c r="U39" s="36">
        <f t="shared" si="1"/>
        <v>16800</v>
      </c>
      <c r="V39" s="40" t="s">
        <v>44</v>
      </c>
      <c r="W39" s="30">
        <v>2017</v>
      </c>
      <c r="X39" s="31"/>
      <c r="Y39" s="303"/>
    </row>
    <row r="40" spans="1:25" ht="50.1" customHeight="1">
      <c r="A40" s="30" t="s">
        <v>153</v>
      </c>
      <c r="B40" s="30" t="s">
        <v>32</v>
      </c>
      <c r="C40" s="31" t="s">
        <v>135</v>
      </c>
      <c r="D40" s="310" t="s">
        <v>136</v>
      </c>
      <c r="E40" s="31" t="s">
        <v>137</v>
      </c>
      <c r="F40" s="32" t="s">
        <v>154</v>
      </c>
      <c r="G40" s="30" t="s">
        <v>36</v>
      </c>
      <c r="H40" s="30">
        <v>0</v>
      </c>
      <c r="I40" s="30">
        <v>590000000</v>
      </c>
      <c r="J40" s="31" t="s">
        <v>37</v>
      </c>
      <c r="K40" s="31" t="s">
        <v>139</v>
      </c>
      <c r="L40" s="31" t="s">
        <v>39</v>
      </c>
      <c r="M40" s="30" t="s">
        <v>40</v>
      </c>
      <c r="N40" s="31" t="s">
        <v>140</v>
      </c>
      <c r="O40" s="31" t="s">
        <v>107</v>
      </c>
      <c r="P40" s="30">
        <v>796</v>
      </c>
      <c r="Q40" s="30" t="s">
        <v>43</v>
      </c>
      <c r="R40" s="34">
        <v>240</v>
      </c>
      <c r="S40" s="35">
        <v>75</v>
      </c>
      <c r="T40" s="35">
        <f t="shared" si="0"/>
        <v>18000</v>
      </c>
      <c r="U40" s="36">
        <f t="shared" si="1"/>
        <v>20160.000000000004</v>
      </c>
      <c r="V40" s="30" t="s">
        <v>44</v>
      </c>
      <c r="W40" s="30">
        <v>2017</v>
      </c>
      <c r="X40" s="31"/>
      <c r="Y40" s="303"/>
    </row>
    <row r="41" spans="1:25" ht="50.1" customHeight="1">
      <c r="A41" s="30" t="s">
        <v>155</v>
      </c>
      <c r="B41" s="30" t="s">
        <v>32</v>
      </c>
      <c r="C41" s="31" t="s">
        <v>135</v>
      </c>
      <c r="D41" s="310" t="s">
        <v>136</v>
      </c>
      <c r="E41" s="31" t="s">
        <v>137</v>
      </c>
      <c r="F41" s="32" t="s">
        <v>156</v>
      </c>
      <c r="G41" s="30" t="s">
        <v>36</v>
      </c>
      <c r="H41" s="30">
        <v>0</v>
      </c>
      <c r="I41" s="30">
        <v>590000000</v>
      </c>
      <c r="J41" s="31" t="s">
        <v>37</v>
      </c>
      <c r="K41" s="31" t="s">
        <v>139</v>
      </c>
      <c r="L41" s="31" t="s">
        <v>39</v>
      </c>
      <c r="M41" s="30" t="s">
        <v>40</v>
      </c>
      <c r="N41" s="31" t="s">
        <v>140</v>
      </c>
      <c r="O41" s="31" t="s">
        <v>107</v>
      </c>
      <c r="P41" s="30">
        <v>796</v>
      </c>
      <c r="Q41" s="30" t="s">
        <v>43</v>
      </c>
      <c r="R41" s="34">
        <v>29000</v>
      </c>
      <c r="S41" s="35">
        <v>4.5</v>
      </c>
      <c r="T41" s="35">
        <f t="shared" si="0"/>
        <v>130500</v>
      </c>
      <c r="U41" s="36">
        <f t="shared" si="1"/>
        <v>146160</v>
      </c>
      <c r="V41" s="40" t="s">
        <v>44</v>
      </c>
      <c r="W41" s="30">
        <v>2017</v>
      </c>
      <c r="X41" s="31"/>
      <c r="Y41" s="303"/>
    </row>
    <row r="42" spans="1:25" ht="50.1" customHeight="1">
      <c r="A42" s="30" t="s">
        <v>157</v>
      </c>
      <c r="B42" s="30" t="s">
        <v>32</v>
      </c>
      <c r="C42" s="31" t="s">
        <v>135</v>
      </c>
      <c r="D42" s="310" t="s">
        <v>136</v>
      </c>
      <c r="E42" s="31" t="s">
        <v>137</v>
      </c>
      <c r="F42" s="32" t="s">
        <v>158</v>
      </c>
      <c r="G42" s="30" t="s">
        <v>36</v>
      </c>
      <c r="H42" s="30">
        <v>0</v>
      </c>
      <c r="I42" s="30">
        <v>590000000</v>
      </c>
      <c r="J42" s="31" t="s">
        <v>37</v>
      </c>
      <c r="K42" s="31" t="s">
        <v>139</v>
      </c>
      <c r="L42" s="31" t="s">
        <v>39</v>
      </c>
      <c r="M42" s="30" t="s">
        <v>40</v>
      </c>
      <c r="N42" s="31" t="s">
        <v>140</v>
      </c>
      <c r="O42" s="31" t="s">
        <v>107</v>
      </c>
      <c r="P42" s="30">
        <v>796</v>
      </c>
      <c r="Q42" s="30" t="s">
        <v>43</v>
      </c>
      <c r="R42" s="34">
        <v>23000</v>
      </c>
      <c r="S42" s="35">
        <v>4.0999999999999996</v>
      </c>
      <c r="T42" s="35">
        <f t="shared" si="0"/>
        <v>94299.999999999985</v>
      </c>
      <c r="U42" s="36">
        <f t="shared" si="1"/>
        <v>105616</v>
      </c>
      <c r="V42" s="30" t="s">
        <v>44</v>
      </c>
      <c r="W42" s="30">
        <v>2017</v>
      </c>
      <c r="X42" s="31"/>
      <c r="Y42" s="303"/>
    </row>
    <row r="43" spans="1:25" ht="50.1" customHeight="1">
      <c r="A43" s="30" t="s">
        <v>159</v>
      </c>
      <c r="B43" s="30" t="s">
        <v>32</v>
      </c>
      <c r="C43" s="31" t="s">
        <v>135</v>
      </c>
      <c r="D43" s="310" t="s">
        <v>136</v>
      </c>
      <c r="E43" s="31" t="s">
        <v>137</v>
      </c>
      <c r="F43" s="32" t="s">
        <v>160</v>
      </c>
      <c r="G43" s="30" t="s">
        <v>36</v>
      </c>
      <c r="H43" s="30">
        <v>0</v>
      </c>
      <c r="I43" s="30">
        <v>590000000</v>
      </c>
      <c r="J43" s="31" t="s">
        <v>37</v>
      </c>
      <c r="K43" s="31" t="s">
        <v>139</v>
      </c>
      <c r="L43" s="31" t="s">
        <v>39</v>
      </c>
      <c r="M43" s="30" t="s">
        <v>40</v>
      </c>
      <c r="N43" s="31" t="s">
        <v>140</v>
      </c>
      <c r="O43" s="31" t="s">
        <v>107</v>
      </c>
      <c r="P43" s="30">
        <v>796</v>
      </c>
      <c r="Q43" s="30" t="s">
        <v>43</v>
      </c>
      <c r="R43" s="34">
        <v>50000</v>
      </c>
      <c r="S43" s="35">
        <v>6.25</v>
      </c>
      <c r="T43" s="35">
        <f t="shared" si="0"/>
        <v>312500</v>
      </c>
      <c r="U43" s="36">
        <f t="shared" si="1"/>
        <v>350000.00000000006</v>
      </c>
      <c r="V43" s="40" t="s">
        <v>44</v>
      </c>
      <c r="W43" s="30">
        <v>2017</v>
      </c>
      <c r="X43" s="31"/>
      <c r="Y43" s="303"/>
    </row>
    <row r="44" spans="1:25" ht="50.1" customHeight="1">
      <c r="A44" s="30" t="s">
        <v>161</v>
      </c>
      <c r="B44" s="30" t="s">
        <v>32</v>
      </c>
      <c r="C44" s="31" t="s">
        <v>135</v>
      </c>
      <c r="D44" s="310" t="s">
        <v>136</v>
      </c>
      <c r="E44" s="31" t="s">
        <v>137</v>
      </c>
      <c r="F44" s="32" t="s">
        <v>162</v>
      </c>
      <c r="G44" s="30" t="s">
        <v>36</v>
      </c>
      <c r="H44" s="30">
        <v>0</v>
      </c>
      <c r="I44" s="30">
        <v>590000000</v>
      </c>
      <c r="J44" s="31" t="s">
        <v>37</v>
      </c>
      <c r="K44" s="31" t="s">
        <v>139</v>
      </c>
      <c r="L44" s="31" t="s">
        <v>39</v>
      </c>
      <c r="M44" s="30" t="s">
        <v>40</v>
      </c>
      <c r="N44" s="31" t="s">
        <v>140</v>
      </c>
      <c r="O44" s="31" t="s">
        <v>107</v>
      </c>
      <c r="P44" s="30">
        <v>796</v>
      </c>
      <c r="Q44" s="30" t="s">
        <v>43</v>
      </c>
      <c r="R44" s="34">
        <v>120</v>
      </c>
      <c r="S44" s="35">
        <v>6.25</v>
      </c>
      <c r="T44" s="35">
        <f t="shared" si="0"/>
        <v>750</v>
      </c>
      <c r="U44" s="36">
        <f t="shared" si="1"/>
        <v>840.00000000000011</v>
      </c>
      <c r="V44" s="30" t="s">
        <v>44</v>
      </c>
      <c r="W44" s="30">
        <v>2017</v>
      </c>
      <c r="X44" s="31"/>
      <c r="Y44" s="303"/>
    </row>
    <row r="45" spans="1:25" ht="50.1" customHeight="1">
      <c r="A45" s="30" t="s">
        <v>163</v>
      </c>
      <c r="B45" s="30" t="s">
        <v>32</v>
      </c>
      <c r="C45" s="31" t="s">
        <v>135</v>
      </c>
      <c r="D45" s="310" t="s">
        <v>136</v>
      </c>
      <c r="E45" s="31" t="s">
        <v>137</v>
      </c>
      <c r="F45" s="32" t="s">
        <v>164</v>
      </c>
      <c r="G45" s="30" t="s">
        <v>36</v>
      </c>
      <c r="H45" s="30">
        <v>0</v>
      </c>
      <c r="I45" s="30">
        <v>590000000</v>
      </c>
      <c r="J45" s="31" t="s">
        <v>37</v>
      </c>
      <c r="K45" s="31" t="s">
        <v>139</v>
      </c>
      <c r="L45" s="31" t="s">
        <v>39</v>
      </c>
      <c r="M45" s="30" t="s">
        <v>40</v>
      </c>
      <c r="N45" s="31" t="s">
        <v>140</v>
      </c>
      <c r="O45" s="31" t="s">
        <v>107</v>
      </c>
      <c r="P45" s="30">
        <v>796</v>
      </c>
      <c r="Q45" s="30" t="s">
        <v>43</v>
      </c>
      <c r="R45" s="34">
        <v>2200</v>
      </c>
      <c r="S45" s="35">
        <v>14</v>
      </c>
      <c r="T45" s="35">
        <f t="shared" si="0"/>
        <v>30800</v>
      </c>
      <c r="U45" s="36">
        <f t="shared" si="1"/>
        <v>34496</v>
      </c>
      <c r="V45" s="40" t="s">
        <v>44</v>
      </c>
      <c r="W45" s="30">
        <v>2017</v>
      </c>
      <c r="X45" s="31"/>
      <c r="Y45" s="303"/>
    </row>
    <row r="46" spans="1:25" ht="50.1" customHeight="1">
      <c r="A46" s="30" t="s">
        <v>165</v>
      </c>
      <c r="B46" s="30" t="s">
        <v>32</v>
      </c>
      <c r="C46" s="31" t="s">
        <v>135</v>
      </c>
      <c r="D46" s="310" t="s">
        <v>136</v>
      </c>
      <c r="E46" s="31" t="s">
        <v>137</v>
      </c>
      <c r="F46" s="32" t="s">
        <v>166</v>
      </c>
      <c r="G46" s="30" t="s">
        <v>36</v>
      </c>
      <c r="H46" s="30">
        <v>0</v>
      </c>
      <c r="I46" s="30">
        <v>590000000</v>
      </c>
      <c r="J46" s="31" t="s">
        <v>37</v>
      </c>
      <c r="K46" s="31" t="s">
        <v>139</v>
      </c>
      <c r="L46" s="31" t="s">
        <v>39</v>
      </c>
      <c r="M46" s="30" t="s">
        <v>40</v>
      </c>
      <c r="N46" s="31" t="s">
        <v>140</v>
      </c>
      <c r="O46" s="31" t="s">
        <v>107</v>
      </c>
      <c r="P46" s="30">
        <v>796</v>
      </c>
      <c r="Q46" s="30" t="s">
        <v>43</v>
      </c>
      <c r="R46" s="34">
        <v>80000</v>
      </c>
      <c r="S46" s="35">
        <v>4.5</v>
      </c>
      <c r="T46" s="35">
        <f t="shared" si="0"/>
        <v>360000</v>
      </c>
      <c r="U46" s="36">
        <f t="shared" si="1"/>
        <v>403200.00000000006</v>
      </c>
      <c r="V46" s="30" t="s">
        <v>44</v>
      </c>
      <c r="W46" s="30">
        <v>2017</v>
      </c>
      <c r="X46" s="31"/>
      <c r="Y46" s="303"/>
    </row>
    <row r="47" spans="1:25" ht="50.1" customHeight="1">
      <c r="A47" s="30" t="s">
        <v>167</v>
      </c>
      <c r="B47" s="30" t="s">
        <v>32</v>
      </c>
      <c r="C47" s="31" t="s">
        <v>135</v>
      </c>
      <c r="D47" s="310" t="s">
        <v>136</v>
      </c>
      <c r="E47" s="31" t="s">
        <v>137</v>
      </c>
      <c r="F47" s="32" t="s">
        <v>158</v>
      </c>
      <c r="G47" s="30" t="s">
        <v>36</v>
      </c>
      <c r="H47" s="30">
        <v>0</v>
      </c>
      <c r="I47" s="30">
        <v>590000000</v>
      </c>
      <c r="J47" s="31" t="s">
        <v>37</v>
      </c>
      <c r="K47" s="31" t="s">
        <v>139</v>
      </c>
      <c r="L47" s="31" t="s">
        <v>39</v>
      </c>
      <c r="M47" s="30" t="s">
        <v>40</v>
      </c>
      <c r="N47" s="31" t="s">
        <v>140</v>
      </c>
      <c r="O47" s="31" t="s">
        <v>107</v>
      </c>
      <c r="P47" s="30">
        <v>796</v>
      </c>
      <c r="Q47" s="30" t="s">
        <v>43</v>
      </c>
      <c r="R47" s="34">
        <v>23000</v>
      </c>
      <c r="S47" s="35">
        <v>4.0999999999999996</v>
      </c>
      <c r="T47" s="35">
        <f t="shared" si="0"/>
        <v>94299.999999999985</v>
      </c>
      <c r="U47" s="36">
        <f t="shared" si="1"/>
        <v>105616</v>
      </c>
      <c r="V47" s="40" t="s">
        <v>44</v>
      </c>
      <c r="W47" s="30">
        <v>2017</v>
      </c>
      <c r="X47" s="31"/>
      <c r="Y47" s="303"/>
    </row>
    <row r="48" spans="1:25" ht="50.1" customHeight="1">
      <c r="A48" s="30" t="s">
        <v>168</v>
      </c>
      <c r="B48" s="30" t="s">
        <v>32</v>
      </c>
      <c r="C48" s="31" t="s">
        <v>135</v>
      </c>
      <c r="D48" s="310" t="s">
        <v>136</v>
      </c>
      <c r="E48" s="31" t="s">
        <v>137</v>
      </c>
      <c r="F48" s="32" t="s">
        <v>169</v>
      </c>
      <c r="G48" s="30" t="s">
        <v>36</v>
      </c>
      <c r="H48" s="30">
        <v>0</v>
      </c>
      <c r="I48" s="30">
        <v>590000000</v>
      </c>
      <c r="J48" s="31" t="s">
        <v>37</v>
      </c>
      <c r="K48" s="31" t="s">
        <v>139</v>
      </c>
      <c r="L48" s="31" t="s">
        <v>39</v>
      </c>
      <c r="M48" s="30" t="s">
        <v>40</v>
      </c>
      <c r="N48" s="31" t="s">
        <v>140</v>
      </c>
      <c r="O48" s="31" t="s">
        <v>107</v>
      </c>
      <c r="P48" s="30">
        <v>796</v>
      </c>
      <c r="Q48" s="30" t="s">
        <v>43</v>
      </c>
      <c r="R48" s="34">
        <v>150000</v>
      </c>
      <c r="S48" s="35">
        <v>2</v>
      </c>
      <c r="T48" s="35">
        <f t="shared" si="0"/>
        <v>300000</v>
      </c>
      <c r="U48" s="36">
        <f t="shared" si="1"/>
        <v>336000.00000000006</v>
      </c>
      <c r="V48" s="30" t="s">
        <v>44</v>
      </c>
      <c r="W48" s="30">
        <v>2017</v>
      </c>
      <c r="X48" s="31"/>
      <c r="Y48" s="303"/>
    </row>
    <row r="49" spans="1:25" ht="50.1" customHeight="1">
      <c r="A49" s="30" t="s">
        <v>170</v>
      </c>
      <c r="B49" s="30" t="s">
        <v>32</v>
      </c>
      <c r="C49" s="31" t="s">
        <v>171</v>
      </c>
      <c r="D49" s="310" t="s">
        <v>172</v>
      </c>
      <c r="E49" s="31" t="s">
        <v>173</v>
      </c>
      <c r="F49" s="32"/>
      <c r="G49" s="30" t="s">
        <v>36</v>
      </c>
      <c r="H49" s="30">
        <v>0</v>
      </c>
      <c r="I49" s="30">
        <v>590000000</v>
      </c>
      <c r="J49" s="31" t="s">
        <v>37</v>
      </c>
      <c r="K49" s="31" t="s">
        <v>174</v>
      </c>
      <c r="L49" s="31" t="s">
        <v>39</v>
      </c>
      <c r="M49" s="30" t="s">
        <v>40</v>
      </c>
      <c r="N49" s="31" t="s">
        <v>175</v>
      </c>
      <c r="O49" s="30" t="s">
        <v>73</v>
      </c>
      <c r="P49" s="30">
        <v>796</v>
      </c>
      <c r="Q49" s="30" t="s">
        <v>43</v>
      </c>
      <c r="R49" s="34">
        <v>5</v>
      </c>
      <c r="S49" s="35">
        <v>730</v>
      </c>
      <c r="T49" s="35">
        <f t="shared" si="0"/>
        <v>3650</v>
      </c>
      <c r="U49" s="36">
        <f t="shared" si="1"/>
        <v>4088.0000000000005</v>
      </c>
      <c r="V49" s="40"/>
      <c r="W49" s="30">
        <v>2017</v>
      </c>
      <c r="X49" s="31"/>
      <c r="Y49" s="303"/>
    </row>
    <row r="50" spans="1:25" ht="50.1" customHeight="1">
      <c r="A50" s="30" t="s">
        <v>176</v>
      </c>
      <c r="B50" s="30" t="s">
        <v>32</v>
      </c>
      <c r="C50" s="31" t="s">
        <v>177</v>
      </c>
      <c r="D50" s="314" t="s">
        <v>178</v>
      </c>
      <c r="E50" s="32" t="s">
        <v>179</v>
      </c>
      <c r="F50" s="32" t="s">
        <v>180</v>
      </c>
      <c r="G50" s="30" t="s">
        <v>36</v>
      </c>
      <c r="H50" s="30">
        <v>0</v>
      </c>
      <c r="I50" s="30">
        <v>590000000</v>
      </c>
      <c r="J50" s="31" t="s">
        <v>50</v>
      </c>
      <c r="K50" s="30" t="s">
        <v>181</v>
      </c>
      <c r="L50" s="30" t="s">
        <v>80</v>
      </c>
      <c r="M50" s="30" t="s">
        <v>81</v>
      </c>
      <c r="N50" s="30" t="s">
        <v>140</v>
      </c>
      <c r="O50" s="45" t="s">
        <v>182</v>
      </c>
      <c r="P50" s="30">
        <v>796</v>
      </c>
      <c r="Q50" s="30" t="s">
        <v>43</v>
      </c>
      <c r="R50" s="34">
        <v>4</v>
      </c>
      <c r="S50" s="57">
        <f>2600/1.12/4</f>
        <v>580.35714285714278</v>
      </c>
      <c r="T50" s="58">
        <f t="shared" si="0"/>
        <v>2321.4285714285711</v>
      </c>
      <c r="U50" s="59">
        <f t="shared" si="1"/>
        <v>2600</v>
      </c>
      <c r="V50" s="30"/>
      <c r="W50" s="30">
        <v>2017</v>
      </c>
      <c r="X50" s="60"/>
      <c r="Y50" s="303"/>
    </row>
    <row r="51" spans="1:25" ht="50.1" customHeight="1">
      <c r="A51" s="30" t="s">
        <v>183</v>
      </c>
      <c r="B51" s="41" t="s">
        <v>32</v>
      </c>
      <c r="C51" s="42" t="s">
        <v>184</v>
      </c>
      <c r="D51" s="311" t="s">
        <v>185</v>
      </c>
      <c r="E51" s="43" t="s">
        <v>186</v>
      </c>
      <c r="F51" s="44" t="s">
        <v>187</v>
      </c>
      <c r="G51" s="45" t="s">
        <v>188</v>
      </c>
      <c r="H51" s="46">
        <v>89.3</v>
      </c>
      <c r="I51" s="30">
        <v>590000000</v>
      </c>
      <c r="J51" s="31" t="s">
        <v>37</v>
      </c>
      <c r="K51" s="41" t="s">
        <v>189</v>
      </c>
      <c r="L51" s="31" t="s">
        <v>39</v>
      </c>
      <c r="M51" s="41" t="s">
        <v>58</v>
      </c>
      <c r="N51" s="43" t="s">
        <v>190</v>
      </c>
      <c r="O51" s="30" t="s">
        <v>91</v>
      </c>
      <c r="P51" s="38">
        <v>715</v>
      </c>
      <c r="Q51" s="38" t="s">
        <v>191</v>
      </c>
      <c r="R51" s="47">
        <v>364</v>
      </c>
      <c r="S51" s="48">
        <v>6000</v>
      </c>
      <c r="T51" s="35">
        <f t="shared" si="0"/>
        <v>2184000</v>
      </c>
      <c r="U51" s="36">
        <f t="shared" si="1"/>
        <v>2446080</v>
      </c>
      <c r="V51" s="61"/>
      <c r="W51" s="49">
        <v>2017</v>
      </c>
      <c r="X51" s="62"/>
      <c r="Y51" s="303"/>
    </row>
    <row r="52" spans="1:25" ht="50.1" customHeight="1">
      <c r="A52" s="30" t="s">
        <v>192</v>
      </c>
      <c r="B52" s="30" t="s">
        <v>32</v>
      </c>
      <c r="C52" s="31" t="s">
        <v>193</v>
      </c>
      <c r="D52" s="310" t="s">
        <v>185</v>
      </c>
      <c r="E52" s="31" t="s">
        <v>194</v>
      </c>
      <c r="F52" s="32" t="s">
        <v>195</v>
      </c>
      <c r="G52" s="30" t="s">
        <v>188</v>
      </c>
      <c r="H52" s="30">
        <v>68.899999999999991</v>
      </c>
      <c r="I52" s="30">
        <v>590000000</v>
      </c>
      <c r="J52" s="31" t="s">
        <v>37</v>
      </c>
      <c r="K52" s="31" t="s">
        <v>189</v>
      </c>
      <c r="L52" s="31" t="s">
        <v>39</v>
      </c>
      <c r="M52" s="30" t="s">
        <v>58</v>
      </c>
      <c r="N52" s="31" t="s">
        <v>190</v>
      </c>
      <c r="O52" s="30" t="s">
        <v>91</v>
      </c>
      <c r="P52" s="30">
        <v>715</v>
      </c>
      <c r="Q52" s="30" t="s">
        <v>191</v>
      </c>
      <c r="R52" s="34">
        <v>140</v>
      </c>
      <c r="S52" s="35">
        <v>3180</v>
      </c>
      <c r="T52" s="35">
        <f t="shared" si="0"/>
        <v>445200</v>
      </c>
      <c r="U52" s="36">
        <f t="shared" si="1"/>
        <v>498624.00000000006</v>
      </c>
      <c r="V52" s="30"/>
      <c r="W52" s="30">
        <v>2017</v>
      </c>
      <c r="X52" s="62"/>
      <c r="Y52" s="303"/>
    </row>
    <row r="53" spans="1:25" ht="50.1" customHeight="1">
      <c r="A53" s="30" t="s">
        <v>196</v>
      </c>
      <c r="B53" s="30" t="s">
        <v>32</v>
      </c>
      <c r="C53" s="31" t="s">
        <v>197</v>
      </c>
      <c r="D53" s="310" t="s">
        <v>198</v>
      </c>
      <c r="E53" s="31" t="s">
        <v>199</v>
      </c>
      <c r="F53" s="32" t="s">
        <v>200</v>
      </c>
      <c r="G53" s="30" t="s">
        <v>36</v>
      </c>
      <c r="H53" s="30">
        <v>0</v>
      </c>
      <c r="I53" s="30">
        <v>590000000</v>
      </c>
      <c r="J53" s="31" t="s">
        <v>37</v>
      </c>
      <c r="K53" s="31" t="s">
        <v>201</v>
      </c>
      <c r="L53" s="31" t="s">
        <v>39</v>
      </c>
      <c r="M53" s="30" t="s">
        <v>40</v>
      </c>
      <c r="N53" s="31" t="s">
        <v>72</v>
      </c>
      <c r="O53" s="30" t="s">
        <v>73</v>
      </c>
      <c r="P53" s="30" t="s">
        <v>202</v>
      </c>
      <c r="Q53" s="30" t="s">
        <v>203</v>
      </c>
      <c r="R53" s="34">
        <v>3</v>
      </c>
      <c r="S53" s="35">
        <v>5500</v>
      </c>
      <c r="T53" s="35">
        <f t="shared" si="0"/>
        <v>16500</v>
      </c>
      <c r="U53" s="36">
        <f t="shared" si="1"/>
        <v>18480</v>
      </c>
      <c r="V53" s="40" t="s">
        <v>44</v>
      </c>
      <c r="W53" s="30">
        <v>2017</v>
      </c>
      <c r="X53" s="31"/>
      <c r="Y53" s="303"/>
    </row>
    <row r="54" spans="1:25" ht="50.1" customHeight="1">
      <c r="A54" s="30" t="s">
        <v>204</v>
      </c>
      <c r="B54" s="30" t="s">
        <v>32</v>
      </c>
      <c r="C54" s="31" t="s">
        <v>197</v>
      </c>
      <c r="D54" s="310" t="s">
        <v>198</v>
      </c>
      <c r="E54" s="31" t="s">
        <v>199</v>
      </c>
      <c r="F54" s="32" t="s">
        <v>205</v>
      </c>
      <c r="G54" s="30" t="s">
        <v>36</v>
      </c>
      <c r="H54" s="30">
        <v>0</v>
      </c>
      <c r="I54" s="30">
        <v>590000000</v>
      </c>
      <c r="J54" s="31" t="s">
        <v>37</v>
      </c>
      <c r="K54" s="31" t="s">
        <v>206</v>
      </c>
      <c r="L54" s="31" t="s">
        <v>39</v>
      </c>
      <c r="M54" s="30" t="s">
        <v>40</v>
      </c>
      <c r="N54" s="31" t="s">
        <v>72</v>
      </c>
      <c r="O54" s="30" t="s">
        <v>73</v>
      </c>
      <c r="P54" s="30" t="s">
        <v>202</v>
      </c>
      <c r="Q54" s="30" t="s">
        <v>203</v>
      </c>
      <c r="R54" s="34">
        <v>6</v>
      </c>
      <c r="S54" s="35">
        <v>4400</v>
      </c>
      <c r="T54" s="35">
        <f t="shared" si="0"/>
        <v>26400</v>
      </c>
      <c r="U54" s="36">
        <f t="shared" si="1"/>
        <v>29568.000000000004</v>
      </c>
      <c r="V54" s="30" t="s">
        <v>44</v>
      </c>
      <c r="W54" s="30">
        <v>2017</v>
      </c>
      <c r="X54" s="31"/>
      <c r="Y54" s="303"/>
    </row>
    <row r="55" spans="1:25" ht="50.1" customHeight="1">
      <c r="A55" s="30" t="s">
        <v>207</v>
      </c>
      <c r="B55" s="30" t="s">
        <v>32</v>
      </c>
      <c r="C55" s="31" t="s">
        <v>208</v>
      </c>
      <c r="D55" s="310" t="s">
        <v>198</v>
      </c>
      <c r="E55" s="31" t="s">
        <v>209</v>
      </c>
      <c r="F55" s="32" t="s">
        <v>210</v>
      </c>
      <c r="G55" s="30" t="s">
        <v>36</v>
      </c>
      <c r="H55" s="30">
        <v>0</v>
      </c>
      <c r="I55" s="30">
        <v>590000000</v>
      </c>
      <c r="J55" s="31" t="s">
        <v>37</v>
      </c>
      <c r="K55" s="31" t="s">
        <v>211</v>
      </c>
      <c r="L55" s="31" t="s">
        <v>39</v>
      </c>
      <c r="M55" s="30" t="s">
        <v>40</v>
      </c>
      <c r="N55" s="31" t="s">
        <v>72</v>
      </c>
      <c r="O55" s="30" t="s">
        <v>73</v>
      </c>
      <c r="P55" s="30" t="s">
        <v>202</v>
      </c>
      <c r="Q55" s="30" t="s">
        <v>203</v>
      </c>
      <c r="R55" s="34">
        <v>1</v>
      </c>
      <c r="S55" s="35">
        <v>8500</v>
      </c>
      <c r="T55" s="35">
        <f t="shared" si="0"/>
        <v>8500</v>
      </c>
      <c r="U55" s="36">
        <f t="shared" si="1"/>
        <v>9520</v>
      </c>
      <c r="V55" s="40" t="s">
        <v>44</v>
      </c>
      <c r="W55" s="30">
        <v>2017</v>
      </c>
      <c r="X55" s="31"/>
      <c r="Y55" s="303"/>
    </row>
    <row r="56" spans="1:25" ht="50.1" customHeight="1">
      <c r="A56" s="30" t="s">
        <v>212</v>
      </c>
      <c r="B56" s="30" t="s">
        <v>32</v>
      </c>
      <c r="C56" s="31" t="s">
        <v>208</v>
      </c>
      <c r="D56" s="310" t="s">
        <v>198</v>
      </c>
      <c r="E56" s="31" t="s">
        <v>209</v>
      </c>
      <c r="F56" s="32" t="s">
        <v>213</v>
      </c>
      <c r="G56" s="30" t="s">
        <v>36</v>
      </c>
      <c r="H56" s="30">
        <v>0</v>
      </c>
      <c r="I56" s="30">
        <v>590000000</v>
      </c>
      <c r="J56" s="31" t="s">
        <v>37</v>
      </c>
      <c r="K56" s="31" t="s">
        <v>206</v>
      </c>
      <c r="L56" s="31" t="s">
        <v>39</v>
      </c>
      <c r="M56" s="30" t="s">
        <v>40</v>
      </c>
      <c r="N56" s="31" t="s">
        <v>72</v>
      </c>
      <c r="O56" s="30" t="s">
        <v>73</v>
      </c>
      <c r="P56" s="30">
        <v>5111</v>
      </c>
      <c r="Q56" s="30" t="s">
        <v>203</v>
      </c>
      <c r="R56" s="34">
        <v>6</v>
      </c>
      <c r="S56" s="35">
        <v>3900</v>
      </c>
      <c r="T56" s="35">
        <f t="shared" si="0"/>
        <v>23400</v>
      </c>
      <c r="U56" s="36">
        <f t="shared" si="1"/>
        <v>26208.000000000004</v>
      </c>
      <c r="V56" s="30" t="s">
        <v>44</v>
      </c>
      <c r="W56" s="30">
        <v>2017</v>
      </c>
      <c r="X56" s="31"/>
      <c r="Y56" s="303"/>
    </row>
    <row r="57" spans="1:25" ht="50.1" customHeight="1">
      <c r="A57" s="30" t="s">
        <v>214</v>
      </c>
      <c r="B57" s="43" t="s">
        <v>32</v>
      </c>
      <c r="C57" s="43" t="s">
        <v>215</v>
      </c>
      <c r="D57" s="312" t="s">
        <v>216</v>
      </c>
      <c r="E57" s="43" t="s">
        <v>217</v>
      </c>
      <c r="F57" s="38"/>
      <c r="G57" s="31" t="s">
        <v>36</v>
      </c>
      <c r="H57" s="63">
        <v>0</v>
      </c>
      <c r="I57" s="30">
        <v>590000000</v>
      </c>
      <c r="J57" s="31" t="s">
        <v>37</v>
      </c>
      <c r="K57" s="31" t="s">
        <v>79</v>
      </c>
      <c r="L57" s="31" t="s">
        <v>218</v>
      </c>
      <c r="M57" s="31" t="s">
        <v>58</v>
      </c>
      <c r="N57" s="31" t="s">
        <v>219</v>
      </c>
      <c r="O57" s="43" t="s">
        <v>220</v>
      </c>
      <c r="P57" s="31">
        <v>796</v>
      </c>
      <c r="Q57" s="31" t="s">
        <v>43</v>
      </c>
      <c r="R57" s="34">
        <v>10</v>
      </c>
      <c r="S57" s="57">
        <v>265</v>
      </c>
      <c r="T57" s="35">
        <f t="shared" si="0"/>
        <v>2650</v>
      </c>
      <c r="U57" s="36">
        <f t="shared" si="1"/>
        <v>2968.0000000000005</v>
      </c>
      <c r="V57" s="40" t="s">
        <v>44</v>
      </c>
      <c r="W57" s="31">
        <v>2017</v>
      </c>
      <c r="X57" s="63"/>
      <c r="Y57" s="303"/>
    </row>
    <row r="58" spans="1:25" ht="50.1" customHeight="1">
      <c r="A58" s="30" t="s">
        <v>221</v>
      </c>
      <c r="B58" s="43" t="s">
        <v>32</v>
      </c>
      <c r="C58" s="43" t="s">
        <v>215</v>
      </c>
      <c r="D58" s="312" t="s">
        <v>216</v>
      </c>
      <c r="E58" s="43" t="s">
        <v>217</v>
      </c>
      <c r="F58" s="38"/>
      <c r="G58" s="31" t="s">
        <v>36</v>
      </c>
      <c r="H58" s="63">
        <v>0</v>
      </c>
      <c r="I58" s="30">
        <v>590000000</v>
      </c>
      <c r="J58" s="31" t="s">
        <v>37</v>
      </c>
      <c r="K58" s="31" t="s">
        <v>79</v>
      </c>
      <c r="L58" s="31" t="s">
        <v>218</v>
      </c>
      <c r="M58" s="31" t="s">
        <v>58</v>
      </c>
      <c r="N58" s="31" t="s">
        <v>219</v>
      </c>
      <c r="O58" s="43" t="s">
        <v>220</v>
      </c>
      <c r="P58" s="31">
        <v>796</v>
      </c>
      <c r="Q58" s="31" t="s">
        <v>43</v>
      </c>
      <c r="R58" s="34">
        <v>5</v>
      </c>
      <c r="S58" s="57">
        <v>390</v>
      </c>
      <c r="T58" s="35">
        <f t="shared" si="0"/>
        <v>1950</v>
      </c>
      <c r="U58" s="36">
        <f t="shared" si="1"/>
        <v>2184</v>
      </c>
      <c r="V58" s="30" t="s">
        <v>44</v>
      </c>
      <c r="W58" s="31">
        <v>2017</v>
      </c>
      <c r="X58" s="63"/>
      <c r="Y58" s="303"/>
    </row>
    <row r="59" spans="1:25" ht="50.1" customHeight="1">
      <c r="A59" s="30" t="s">
        <v>222</v>
      </c>
      <c r="B59" s="43" t="s">
        <v>32</v>
      </c>
      <c r="C59" s="43" t="s">
        <v>223</v>
      </c>
      <c r="D59" s="312" t="s">
        <v>216</v>
      </c>
      <c r="E59" s="43" t="s">
        <v>224</v>
      </c>
      <c r="F59" s="38"/>
      <c r="G59" s="31" t="s">
        <v>36</v>
      </c>
      <c r="H59" s="63">
        <v>0</v>
      </c>
      <c r="I59" s="30">
        <v>590000000</v>
      </c>
      <c r="J59" s="31" t="s">
        <v>37</v>
      </c>
      <c r="K59" s="31" t="s">
        <v>79</v>
      </c>
      <c r="L59" s="31" t="s">
        <v>218</v>
      </c>
      <c r="M59" s="31" t="s">
        <v>58</v>
      </c>
      <c r="N59" s="31" t="s">
        <v>219</v>
      </c>
      <c r="O59" s="43" t="s">
        <v>220</v>
      </c>
      <c r="P59" s="31">
        <v>796</v>
      </c>
      <c r="Q59" s="31" t="s">
        <v>43</v>
      </c>
      <c r="R59" s="34">
        <v>10</v>
      </c>
      <c r="S59" s="57">
        <v>380</v>
      </c>
      <c r="T59" s="35">
        <f t="shared" si="0"/>
        <v>3800</v>
      </c>
      <c r="U59" s="36">
        <f t="shared" si="1"/>
        <v>4256</v>
      </c>
      <c r="V59" s="40" t="s">
        <v>44</v>
      </c>
      <c r="W59" s="31">
        <v>2017</v>
      </c>
      <c r="X59" s="63"/>
      <c r="Y59" s="303"/>
    </row>
    <row r="60" spans="1:25" ht="50.1" customHeight="1">
      <c r="A60" s="30" t="s">
        <v>225</v>
      </c>
      <c r="B60" s="43" t="s">
        <v>32</v>
      </c>
      <c r="C60" s="43" t="s">
        <v>223</v>
      </c>
      <c r="D60" s="312" t="s">
        <v>216</v>
      </c>
      <c r="E60" s="43" t="s">
        <v>224</v>
      </c>
      <c r="F60" s="38"/>
      <c r="G60" s="31" t="s">
        <v>36</v>
      </c>
      <c r="H60" s="63">
        <v>0</v>
      </c>
      <c r="I60" s="30">
        <v>590000000</v>
      </c>
      <c r="J60" s="31" t="s">
        <v>37</v>
      </c>
      <c r="K60" s="31" t="s">
        <v>79</v>
      </c>
      <c r="L60" s="31" t="s">
        <v>218</v>
      </c>
      <c r="M60" s="31" t="s">
        <v>58</v>
      </c>
      <c r="N60" s="31" t="s">
        <v>219</v>
      </c>
      <c r="O60" s="43" t="s">
        <v>220</v>
      </c>
      <c r="P60" s="31">
        <v>796</v>
      </c>
      <c r="Q60" s="31" t="s">
        <v>43</v>
      </c>
      <c r="R60" s="34">
        <v>5</v>
      </c>
      <c r="S60" s="57">
        <v>390</v>
      </c>
      <c r="T60" s="35">
        <f t="shared" si="0"/>
        <v>1950</v>
      </c>
      <c r="U60" s="36">
        <f t="shared" si="1"/>
        <v>2184</v>
      </c>
      <c r="V60" s="30" t="s">
        <v>44</v>
      </c>
      <c r="W60" s="31">
        <v>2017</v>
      </c>
      <c r="X60" s="63"/>
      <c r="Y60" s="303"/>
    </row>
    <row r="61" spans="1:25" ht="50.1" customHeight="1">
      <c r="A61" s="30" t="s">
        <v>226</v>
      </c>
      <c r="B61" s="43" t="s">
        <v>32</v>
      </c>
      <c r="C61" s="43" t="s">
        <v>227</v>
      </c>
      <c r="D61" s="312" t="s">
        <v>216</v>
      </c>
      <c r="E61" s="43" t="s">
        <v>228</v>
      </c>
      <c r="F61" s="38"/>
      <c r="G61" s="31" t="s">
        <v>36</v>
      </c>
      <c r="H61" s="63">
        <v>0</v>
      </c>
      <c r="I61" s="30">
        <v>590000000</v>
      </c>
      <c r="J61" s="31" t="s">
        <v>37</v>
      </c>
      <c r="K61" s="31" t="s">
        <v>79</v>
      </c>
      <c r="L61" s="31" t="s">
        <v>218</v>
      </c>
      <c r="M61" s="31" t="s">
        <v>58</v>
      </c>
      <c r="N61" s="31" t="s">
        <v>219</v>
      </c>
      <c r="O61" s="43" t="s">
        <v>220</v>
      </c>
      <c r="P61" s="31">
        <v>796</v>
      </c>
      <c r="Q61" s="31" t="s">
        <v>43</v>
      </c>
      <c r="R61" s="34">
        <v>10</v>
      </c>
      <c r="S61" s="57">
        <v>300</v>
      </c>
      <c r="T61" s="35">
        <f t="shared" si="0"/>
        <v>3000</v>
      </c>
      <c r="U61" s="36">
        <f t="shared" si="1"/>
        <v>3360.0000000000005</v>
      </c>
      <c r="V61" s="40" t="s">
        <v>44</v>
      </c>
      <c r="W61" s="31">
        <v>2017</v>
      </c>
      <c r="X61" s="63"/>
      <c r="Y61" s="303"/>
    </row>
    <row r="62" spans="1:25" ht="50.1" customHeight="1">
      <c r="A62" s="30" t="s">
        <v>229</v>
      </c>
      <c r="B62" s="43" t="s">
        <v>32</v>
      </c>
      <c r="C62" s="43" t="s">
        <v>227</v>
      </c>
      <c r="D62" s="312" t="s">
        <v>216</v>
      </c>
      <c r="E62" s="43" t="s">
        <v>228</v>
      </c>
      <c r="F62" s="38"/>
      <c r="G62" s="31" t="s">
        <v>36</v>
      </c>
      <c r="H62" s="63">
        <v>0</v>
      </c>
      <c r="I62" s="30">
        <v>590000000</v>
      </c>
      <c r="J62" s="31" t="s">
        <v>37</v>
      </c>
      <c r="K62" s="31" t="s">
        <v>79</v>
      </c>
      <c r="L62" s="31" t="s">
        <v>218</v>
      </c>
      <c r="M62" s="31" t="s">
        <v>58</v>
      </c>
      <c r="N62" s="31" t="s">
        <v>219</v>
      </c>
      <c r="O62" s="43" t="s">
        <v>220</v>
      </c>
      <c r="P62" s="31">
        <v>796</v>
      </c>
      <c r="Q62" s="31" t="s">
        <v>43</v>
      </c>
      <c r="R62" s="34">
        <v>5</v>
      </c>
      <c r="S62" s="57">
        <v>390</v>
      </c>
      <c r="T62" s="35">
        <f t="shared" si="0"/>
        <v>1950</v>
      </c>
      <c r="U62" s="36">
        <f t="shared" si="1"/>
        <v>2184</v>
      </c>
      <c r="V62" s="30" t="s">
        <v>44</v>
      </c>
      <c r="W62" s="31">
        <v>2017</v>
      </c>
      <c r="X62" s="63"/>
      <c r="Y62" s="303"/>
    </row>
    <row r="63" spans="1:25" ht="50.1" customHeight="1">
      <c r="A63" s="30" t="s">
        <v>230</v>
      </c>
      <c r="B63" s="30" t="s">
        <v>32</v>
      </c>
      <c r="C63" s="31" t="s">
        <v>231</v>
      </c>
      <c r="D63" s="314" t="s">
        <v>232</v>
      </c>
      <c r="E63" s="32" t="s">
        <v>233</v>
      </c>
      <c r="F63" s="32" t="s">
        <v>234</v>
      </c>
      <c r="G63" s="30" t="s">
        <v>188</v>
      </c>
      <c r="H63" s="30">
        <v>0</v>
      </c>
      <c r="I63" s="30">
        <v>590000000</v>
      </c>
      <c r="J63" s="31" t="s">
        <v>50</v>
      </c>
      <c r="K63" s="31" t="s">
        <v>235</v>
      </c>
      <c r="L63" s="30" t="s">
        <v>80</v>
      </c>
      <c r="M63" s="30" t="s">
        <v>81</v>
      </c>
      <c r="N63" s="30" t="s">
        <v>236</v>
      </c>
      <c r="O63" s="45" t="s">
        <v>182</v>
      </c>
      <c r="P63" s="30">
        <v>796</v>
      </c>
      <c r="Q63" s="30" t="s">
        <v>43</v>
      </c>
      <c r="R63" s="34">
        <v>10</v>
      </c>
      <c r="S63" s="39">
        <v>450000</v>
      </c>
      <c r="T63" s="58">
        <f t="shared" si="0"/>
        <v>4500000</v>
      </c>
      <c r="U63" s="59">
        <f t="shared" si="1"/>
        <v>5040000.0000000009</v>
      </c>
      <c r="V63" s="40"/>
      <c r="W63" s="30">
        <v>2017</v>
      </c>
      <c r="X63" s="60"/>
      <c r="Y63" s="303"/>
    </row>
    <row r="64" spans="1:25" ht="50.1" customHeight="1">
      <c r="A64" s="30" t="s">
        <v>237</v>
      </c>
      <c r="B64" s="30" t="s">
        <v>32</v>
      </c>
      <c r="C64" s="31" t="s">
        <v>238</v>
      </c>
      <c r="D64" s="314" t="s">
        <v>232</v>
      </c>
      <c r="E64" s="32" t="s">
        <v>239</v>
      </c>
      <c r="F64" s="32" t="s">
        <v>240</v>
      </c>
      <c r="G64" s="30" t="s">
        <v>36</v>
      </c>
      <c r="H64" s="30">
        <v>0</v>
      </c>
      <c r="I64" s="30">
        <v>590000000</v>
      </c>
      <c r="J64" s="31" t="s">
        <v>50</v>
      </c>
      <c r="K64" s="30" t="s">
        <v>241</v>
      </c>
      <c r="L64" s="30" t="s">
        <v>80</v>
      </c>
      <c r="M64" s="30" t="s">
        <v>81</v>
      </c>
      <c r="N64" s="30" t="s">
        <v>140</v>
      </c>
      <c r="O64" s="45" t="s">
        <v>182</v>
      </c>
      <c r="P64" s="30">
        <v>796</v>
      </c>
      <c r="Q64" s="30" t="s">
        <v>43</v>
      </c>
      <c r="R64" s="34">
        <v>8</v>
      </c>
      <c r="S64" s="39">
        <v>55000</v>
      </c>
      <c r="T64" s="58">
        <f t="shared" si="0"/>
        <v>440000</v>
      </c>
      <c r="U64" s="59">
        <f t="shared" si="1"/>
        <v>492800.00000000006</v>
      </c>
      <c r="V64" s="30"/>
      <c r="W64" s="30">
        <v>2017</v>
      </c>
      <c r="X64" s="60"/>
      <c r="Y64" s="303"/>
    </row>
    <row r="65" spans="1:25" ht="50.1" customHeight="1">
      <c r="A65" s="30" t="s">
        <v>242</v>
      </c>
      <c r="B65" s="30" t="s">
        <v>32</v>
      </c>
      <c r="C65" s="31" t="s">
        <v>238</v>
      </c>
      <c r="D65" s="314" t="s">
        <v>232</v>
      </c>
      <c r="E65" s="32" t="s">
        <v>239</v>
      </c>
      <c r="F65" s="32" t="s">
        <v>243</v>
      </c>
      <c r="G65" s="30" t="s">
        <v>36</v>
      </c>
      <c r="H65" s="30">
        <v>0</v>
      </c>
      <c r="I65" s="30">
        <v>590000000</v>
      </c>
      <c r="J65" s="31" t="s">
        <v>50</v>
      </c>
      <c r="K65" s="30" t="s">
        <v>244</v>
      </c>
      <c r="L65" s="30" t="s">
        <v>80</v>
      </c>
      <c r="M65" s="30" t="s">
        <v>81</v>
      </c>
      <c r="N65" s="30" t="s">
        <v>140</v>
      </c>
      <c r="O65" s="45" t="s">
        <v>182</v>
      </c>
      <c r="P65" s="30">
        <v>796</v>
      </c>
      <c r="Q65" s="30" t="s">
        <v>43</v>
      </c>
      <c r="R65" s="34">
        <v>3</v>
      </c>
      <c r="S65" s="39">
        <v>55000</v>
      </c>
      <c r="T65" s="58">
        <f t="shared" si="0"/>
        <v>165000</v>
      </c>
      <c r="U65" s="59">
        <f t="shared" si="1"/>
        <v>184800.00000000003</v>
      </c>
      <c r="V65" s="40"/>
      <c r="W65" s="30">
        <v>2017</v>
      </c>
      <c r="X65" s="60"/>
      <c r="Y65" s="303"/>
    </row>
    <row r="66" spans="1:25" ht="50.1" customHeight="1">
      <c r="A66" s="30" t="s">
        <v>245</v>
      </c>
      <c r="B66" s="30" t="s">
        <v>32</v>
      </c>
      <c r="C66" s="31" t="s">
        <v>238</v>
      </c>
      <c r="D66" s="314" t="s">
        <v>232</v>
      </c>
      <c r="E66" s="32" t="s">
        <v>239</v>
      </c>
      <c r="F66" s="32" t="s">
        <v>246</v>
      </c>
      <c r="G66" s="30" t="s">
        <v>36</v>
      </c>
      <c r="H66" s="30">
        <v>0</v>
      </c>
      <c r="I66" s="30">
        <v>590000000</v>
      </c>
      <c r="J66" s="31" t="s">
        <v>50</v>
      </c>
      <c r="K66" s="30" t="s">
        <v>247</v>
      </c>
      <c r="L66" s="30" t="s">
        <v>80</v>
      </c>
      <c r="M66" s="30" t="s">
        <v>81</v>
      </c>
      <c r="N66" s="30" t="s">
        <v>140</v>
      </c>
      <c r="O66" s="45" t="s">
        <v>182</v>
      </c>
      <c r="P66" s="30">
        <v>796</v>
      </c>
      <c r="Q66" s="30" t="s">
        <v>43</v>
      </c>
      <c r="R66" s="34">
        <v>4</v>
      </c>
      <c r="S66" s="39">
        <v>53000</v>
      </c>
      <c r="T66" s="58">
        <f t="shared" si="0"/>
        <v>212000</v>
      </c>
      <c r="U66" s="59">
        <f t="shared" si="1"/>
        <v>237440.00000000003</v>
      </c>
      <c r="V66" s="30"/>
      <c r="W66" s="30">
        <v>2017</v>
      </c>
      <c r="X66" s="60"/>
      <c r="Y66" s="303"/>
    </row>
    <row r="67" spans="1:25" ht="50.1" customHeight="1">
      <c r="A67" s="30" t="s">
        <v>248</v>
      </c>
      <c r="B67" s="30" t="s">
        <v>32</v>
      </c>
      <c r="C67" s="31" t="s">
        <v>238</v>
      </c>
      <c r="D67" s="314" t="s">
        <v>232</v>
      </c>
      <c r="E67" s="32" t="s">
        <v>239</v>
      </c>
      <c r="F67" s="32" t="s">
        <v>249</v>
      </c>
      <c r="G67" s="30" t="s">
        <v>36</v>
      </c>
      <c r="H67" s="30">
        <v>0</v>
      </c>
      <c r="I67" s="30">
        <v>590000000</v>
      </c>
      <c r="J67" s="31" t="s">
        <v>50</v>
      </c>
      <c r="K67" s="30" t="s">
        <v>241</v>
      </c>
      <c r="L67" s="30" t="s">
        <v>80</v>
      </c>
      <c r="M67" s="30" t="s">
        <v>81</v>
      </c>
      <c r="N67" s="30" t="s">
        <v>140</v>
      </c>
      <c r="O67" s="45" t="s">
        <v>182</v>
      </c>
      <c r="P67" s="30">
        <v>796</v>
      </c>
      <c r="Q67" s="30" t="s">
        <v>43</v>
      </c>
      <c r="R67" s="34">
        <v>8</v>
      </c>
      <c r="S67" s="39">
        <v>55000</v>
      </c>
      <c r="T67" s="58">
        <f t="shared" si="0"/>
        <v>440000</v>
      </c>
      <c r="U67" s="59">
        <f t="shared" si="1"/>
        <v>492800.00000000006</v>
      </c>
      <c r="V67" s="40"/>
      <c r="W67" s="30">
        <v>2017</v>
      </c>
      <c r="X67" s="60"/>
      <c r="Y67" s="303"/>
    </row>
    <row r="68" spans="1:25" ht="50.1" customHeight="1">
      <c r="A68" s="30" t="s">
        <v>250</v>
      </c>
      <c r="B68" s="30" t="s">
        <v>32</v>
      </c>
      <c r="C68" s="31" t="s">
        <v>238</v>
      </c>
      <c r="D68" s="314" t="s">
        <v>232</v>
      </c>
      <c r="E68" s="32" t="s">
        <v>239</v>
      </c>
      <c r="F68" s="32" t="s">
        <v>251</v>
      </c>
      <c r="G68" s="30" t="s">
        <v>36</v>
      </c>
      <c r="H68" s="30">
        <v>0</v>
      </c>
      <c r="I68" s="30">
        <v>590000000</v>
      </c>
      <c r="J68" s="31" t="s">
        <v>50</v>
      </c>
      <c r="K68" s="30" t="s">
        <v>105</v>
      </c>
      <c r="L68" s="30" t="s">
        <v>80</v>
      </c>
      <c r="M68" s="30" t="s">
        <v>81</v>
      </c>
      <c r="N68" s="30" t="s">
        <v>140</v>
      </c>
      <c r="O68" s="45" t="s">
        <v>182</v>
      </c>
      <c r="P68" s="30">
        <v>796</v>
      </c>
      <c r="Q68" s="30" t="s">
        <v>43</v>
      </c>
      <c r="R68" s="34">
        <v>4</v>
      </c>
      <c r="S68" s="39">
        <v>21000</v>
      </c>
      <c r="T68" s="58">
        <f t="shared" si="0"/>
        <v>84000</v>
      </c>
      <c r="U68" s="59">
        <f t="shared" si="1"/>
        <v>94080.000000000015</v>
      </c>
      <c r="V68" s="30"/>
      <c r="W68" s="30">
        <v>2017</v>
      </c>
      <c r="X68" s="60"/>
      <c r="Y68" s="303"/>
    </row>
    <row r="69" spans="1:25" ht="50.1" customHeight="1">
      <c r="A69" s="30" t="s">
        <v>252</v>
      </c>
      <c r="B69" s="30" t="s">
        <v>32</v>
      </c>
      <c r="C69" s="31" t="s">
        <v>253</v>
      </c>
      <c r="D69" s="314" t="s">
        <v>232</v>
      </c>
      <c r="E69" s="32" t="s">
        <v>254</v>
      </c>
      <c r="F69" s="32" t="s">
        <v>255</v>
      </c>
      <c r="G69" s="30" t="s">
        <v>36</v>
      </c>
      <c r="H69" s="30">
        <v>0</v>
      </c>
      <c r="I69" s="30">
        <v>590000000</v>
      </c>
      <c r="J69" s="31" t="s">
        <v>50</v>
      </c>
      <c r="K69" s="30" t="s">
        <v>244</v>
      </c>
      <c r="L69" s="30" t="s">
        <v>80</v>
      </c>
      <c r="M69" s="30" t="s">
        <v>81</v>
      </c>
      <c r="N69" s="30" t="s">
        <v>140</v>
      </c>
      <c r="O69" s="45" t="s">
        <v>182</v>
      </c>
      <c r="P69" s="30">
        <v>796</v>
      </c>
      <c r="Q69" s="30" t="s">
        <v>43</v>
      </c>
      <c r="R69" s="34">
        <v>3</v>
      </c>
      <c r="S69" s="39">
        <v>2150</v>
      </c>
      <c r="T69" s="58">
        <f t="shared" si="0"/>
        <v>6450</v>
      </c>
      <c r="U69" s="59">
        <f t="shared" si="1"/>
        <v>7224.0000000000009</v>
      </c>
      <c r="V69" s="40"/>
      <c r="W69" s="30">
        <v>2017</v>
      </c>
      <c r="X69" s="60"/>
      <c r="Y69" s="303"/>
    </row>
    <row r="70" spans="1:25" ht="50.1" customHeight="1">
      <c r="A70" s="30" t="s">
        <v>256</v>
      </c>
      <c r="B70" s="41" t="s">
        <v>32</v>
      </c>
      <c r="C70" s="42" t="s">
        <v>257</v>
      </c>
      <c r="D70" s="311" t="s">
        <v>258</v>
      </c>
      <c r="E70" s="43" t="s">
        <v>259</v>
      </c>
      <c r="F70" s="44" t="s">
        <v>260</v>
      </c>
      <c r="G70" s="45" t="s">
        <v>36</v>
      </c>
      <c r="H70" s="46">
        <v>90</v>
      </c>
      <c r="I70" s="30">
        <v>590000000</v>
      </c>
      <c r="J70" s="31" t="s">
        <v>37</v>
      </c>
      <c r="K70" s="41" t="s">
        <v>189</v>
      </c>
      <c r="L70" s="31" t="s">
        <v>39</v>
      </c>
      <c r="M70" s="41" t="s">
        <v>58</v>
      </c>
      <c r="N70" s="43" t="s">
        <v>261</v>
      </c>
      <c r="O70" s="33" t="s">
        <v>182</v>
      </c>
      <c r="P70" s="38">
        <v>715</v>
      </c>
      <c r="Q70" s="38" t="s">
        <v>191</v>
      </c>
      <c r="R70" s="47">
        <v>144</v>
      </c>
      <c r="S70" s="48">
        <v>3200</v>
      </c>
      <c r="T70" s="35">
        <f t="shared" si="0"/>
        <v>460800</v>
      </c>
      <c r="U70" s="36">
        <f t="shared" si="1"/>
        <v>516096.00000000006</v>
      </c>
      <c r="V70" s="41"/>
      <c r="W70" s="49">
        <v>2017</v>
      </c>
      <c r="X70" s="62"/>
      <c r="Y70" s="303"/>
    </row>
    <row r="71" spans="1:25" ht="50.1" customHeight="1">
      <c r="A71" s="30" t="s">
        <v>262</v>
      </c>
      <c r="B71" s="30" t="s">
        <v>32</v>
      </c>
      <c r="C71" s="31" t="s">
        <v>263</v>
      </c>
      <c r="D71" s="314" t="s">
        <v>264</v>
      </c>
      <c r="E71" s="32" t="s">
        <v>265</v>
      </c>
      <c r="F71" s="32" t="s">
        <v>266</v>
      </c>
      <c r="G71" s="30" t="s">
        <v>36</v>
      </c>
      <c r="H71" s="30">
        <v>0</v>
      </c>
      <c r="I71" s="30">
        <v>590000000</v>
      </c>
      <c r="J71" s="31" t="s">
        <v>50</v>
      </c>
      <c r="K71" s="30" t="s">
        <v>267</v>
      </c>
      <c r="L71" s="30" t="s">
        <v>80</v>
      </c>
      <c r="M71" s="30" t="s">
        <v>81</v>
      </c>
      <c r="N71" s="30" t="s">
        <v>236</v>
      </c>
      <c r="O71" s="45" t="s">
        <v>182</v>
      </c>
      <c r="P71" s="30">
        <v>796</v>
      </c>
      <c r="Q71" s="30" t="s">
        <v>43</v>
      </c>
      <c r="R71" s="34">
        <v>16</v>
      </c>
      <c r="S71" s="39">
        <v>3450</v>
      </c>
      <c r="T71" s="58">
        <f t="shared" si="0"/>
        <v>55200</v>
      </c>
      <c r="U71" s="59">
        <f t="shared" si="1"/>
        <v>61824.000000000007</v>
      </c>
      <c r="V71" s="40"/>
      <c r="W71" s="30">
        <v>2017</v>
      </c>
      <c r="X71" s="60"/>
      <c r="Y71" s="303"/>
    </row>
    <row r="72" spans="1:25" ht="50.1" customHeight="1">
      <c r="A72" s="30" t="s">
        <v>268</v>
      </c>
      <c r="B72" s="41" t="s">
        <v>32</v>
      </c>
      <c r="C72" s="44" t="s">
        <v>269</v>
      </c>
      <c r="D72" s="311" t="s">
        <v>270</v>
      </c>
      <c r="E72" s="44" t="s">
        <v>271</v>
      </c>
      <c r="F72" s="44" t="s">
        <v>272</v>
      </c>
      <c r="G72" s="45" t="s">
        <v>36</v>
      </c>
      <c r="H72" s="46">
        <v>0</v>
      </c>
      <c r="I72" s="30">
        <v>590000000</v>
      </c>
      <c r="J72" s="31" t="s">
        <v>37</v>
      </c>
      <c r="K72" s="41" t="s">
        <v>189</v>
      </c>
      <c r="L72" s="31" t="s">
        <v>39</v>
      </c>
      <c r="M72" s="41" t="s">
        <v>58</v>
      </c>
      <c r="N72" s="43" t="s">
        <v>273</v>
      </c>
      <c r="O72" s="43" t="s">
        <v>182</v>
      </c>
      <c r="P72" s="31">
        <v>796</v>
      </c>
      <c r="Q72" s="43" t="s">
        <v>43</v>
      </c>
      <c r="R72" s="47">
        <v>300</v>
      </c>
      <c r="S72" s="64">
        <v>385</v>
      </c>
      <c r="T72" s="35">
        <v>0</v>
      </c>
      <c r="U72" s="36">
        <f t="shared" si="1"/>
        <v>0</v>
      </c>
      <c r="V72" s="41"/>
      <c r="W72" s="49">
        <v>2017</v>
      </c>
      <c r="X72" s="43">
        <v>11.15</v>
      </c>
      <c r="Y72" s="303"/>
    </row>
    <row r="73" spans="1:25" ht="50.1" customHeight="1">
      <c r="A73" s="31" t="s">
        <v>274</v>
      </c>
      <c r="B73" s="31" t="s">
        <v>32</v>
      </c>
      <c r="C73" s="44" t="s">
        <v>269</v>
      </c>
      <c r="D73" s="311" t="s">
        <v>270</v>
      </c>
      <c r="E73" s="44" t="s">
        <v>271</v>
      </c>
      <c r="F73" s="44" t="s">
        <v>272</v>
      </c>
      <c r="G73" s="45" t="s">
        <v>36</v>
      </c>
      <c r="H73" s="45">
        <v>0</v>
      </c>
      <c r="I73" s="30">
        <v>590000000</v>
      </c>
      <c r="J73" s="45" t="s">
        <v>50</v>
      </c>
      <c r="K73" s="43" t="s">
        <v>275</v>
      </c>
      <c r="L73" s="45" t="s">
        <v>50</v>
      </c>
      <c r="M73" s="45" t="s">
        <v>58</v>
      </c>
      <c r="N73" s="43" t="s">
        <v>41</v>
      </c>
      <c r="O73" s="43" t="s">
        <v>276</v>
      </c>
      <c r="P73" s="31">
        <v>796</v>
      </c>
      <c r="Q73" s="43" t="s">
        <v>43</v>
      </c>
      <c r="R73" s="47">
        <v>300</v>
      </c>
      <c r="S73" s="64">
        <v>385</v>
      </c>
      <c r="T73" s="48">
        <f>R73*S73</f>
        <v>115500</v>
      </c>
      <c r="U73" s="65">
        <f>T73*1.12</f>
        <v>129360.00000000001</v>
      </c>
      <c r="V73" s="43"/>
      <c r="W73" s="31">
        <v>2017</v>
      </c>
      <c r="X73" s="43"/>
      <c r="Y73" s="303"/>
    </row>
    <row r="74" spans="1:25" ht="50.1" customHeight="1">
      <c r="A74" s="30" t="s">
        <v>277</v>
      </c>
      <c r="B74" s="30" t="s">
        <v>32</v>
      </c>
      <c r="C74" s="31" t="s">
        <v>278</v>
      </c>
      <c r="D74" s="314" t="s">
        <v>279</v>
      </c>
      <c r="E74" s="32" t="s">
        <v>280</v>
      </c>
      <c r="F74" s="32" t="s">
        <v>281</v>
      </c>
      <c r="G74" s="30" t="s">
        <v>36</v>
      </c>
      <c r="H74" s="30">
        <v>0</v>
      </c>
      <c r="I74" s="30">
        <v>590000000</v>
      </c>
      <c r="J74" s="31" t="s">
        <v>50</v>
      </c>
      <c r="K74" s="30" t="s">
        <v>282</v>
      </c>
      <c r="L74" s="30" t="s">
        <v>80</v>
      </c>
      <c r="M74" s="30" t="s">
        <v>81</v>
      </c>
      <c r="N74" s="30" t="s">
        <v>140</v>
      </c>
      <c r="O74" s="45" t="s">
        <v>182</v>
      </c>
      <c r="P74" s="30">
        <v>796</v>
      </c>
      <c r="Q74" s="30" t="s">
        <v>43</v>
      </c>
      <c r="R74" s="34">
        <v>10</v>
      </c>
      <c r="S74" s="39">
        <v>860</v>
      </c>
      <c r="T74" s="58">
        <f t="shared" si="0"/>
        <v>8600</v>
      </c>
      <c r="U74" s="59">
        <f t="shared" si="1"/>
        <v>9632.0000000000018</v>
      </c>
      <c r="V74" s="40"/>
      <c r="W74" s="30">
        <v>2017</v>
      </c>
      <c r="X74" s="60"/>
      <c r="Y74" s="303"/>
    </row>
    <row r="75" spans="1:25" ht="50.1" customHeight="1">
      <c r="A75" s="30" t="s">
        <v>283</v>
      </c>
      <c r="B75" s="41" t="s">
        <v>32</v>
      </c>
      <c r="C75" s="42" t="s">
        <v>284</v>
      </c>
      <c r="D75" s="311" t="s">
        <v>285</v>
      </c>
      <c r="E75" s="43" t="s">
        <v>286</v>
      </c>
      <c r="F75" s="44" t="s">
        <v>287</v>
      </c>
      <c r="G75" s="45" t="s">
        <v>36</v>
      </c>
      <c r="H75" s="46">
        <v>0</v>
      </c>
      <c r="I75" s="30">
        <v>590000000</v>
      </c>
      <c r="J75" s="31" t="s">
        <v>37</v>
      </c>
      <c r="K75" s="41" t="s">
        <v>288</v>
      </c>
      <c r="L75" s="31" t="s">
        <v>39</v>
      </c>
      <c r="M75" s="41" t="s">
        <v>40</v>
      </c>
      <c r="N75" s="43" t="s">
        <v>289</v>
      </c>
      <c r="O75" s="30" t="s">
        <v>73</v>
      </c>
      <c r="P75" s="30">
        <v>796</v>
      </c>
      <c r="Q75" s="38" t="s">
        <v>43</v>
      </c>
      <c r="R75" s="47">
        <v>6</v>
      </c>
      <c r="S75" s="48">
        <v>56000</v>
      </c>
      <c r="T75" s="35">
        <f t="shared" si="0"/>
        <v>336000</v>
      </c>
      <c r="U75" s="36">
        <f t="shared" si="1"/>
        <v>376320.00000000006</v>
      </c>
      <c r="V75" s="41"/>
      <c r="W75" s="49">
        <v>2017</v>
      </c>
      <c r="X75" s="31"/>
      <c r="Y75" s="303"/>
    </row>
    <row r="76" spans="1:25" ht="50.1" customHeight="1">
      <c r="A76" s="30" t="s">
        <v>290</v>
      </c>
      <c r="B76" s="30" t="s">
        <v>32</v>
      </c>
      <c r="C76" s="31" t="s">
        <v>291</v>
      </c>
      <c r="D76" s="314" t="s">
        <v>292</v>
      </c>
      <c r="E76" s="32" t="s">
        <v>293</v>
      </c>
      <c r="F76" s="32" t="s">
        <v>294</v>
      </c>
      <c r="G76" s="30" t="s">
        <v>36</v>
      </c>
      <c r="H76" s="30">
        <v>0</v>
      </c>
      <c r="I76" s="30">
        <v>590000000</v>
      </c>
      <c r="J76" s="31" t="s">
        <v>50</v>
      </c>
      <c r="K76" s="30" t="s">
        <v>267</v>
      </c>
      <c r="L76" s="30" t="s">
        <v>80</v>
      </c>
      <c r="M76" s="30" t="s">
        <v>81</v>
      </c>
      <c r="N76" s="30" t="s">
        <v>236</v>
      </c>
      <c r="O76" s="45" t="s">
        <v>182</v>
      </c>
      <c r="P76" s="30">
        <v>796</v>
      </c>
      <c r="Q76" s="30" t="s">
        <v>43</v>
      </c>
      <c r="R76" s="34">
        <v>8</v>
      </c>
      <c r="S76" s="39">
        <v>8900</v>
      </c>
      <c r="T76" s="58">
        <f t="shared" si="0"/>
        <v>71200</v>
      </c>
      <c r="U76" s="59">
        <f t="shared" si="1"/>
        <v>79744.000000000015</v>
      </c>
      <c r="V76" s="40"/>
      <c r="W76" s="30">
        <v>2017</v>
      </c>
      <c r="X76" s="60"/>
      <c r="Y76" s="303"/>
    </row>
    <row r="77" spans="1:25" ht="50.1" customHeight="1">
      <c r="A77" s="31" t="s">
        <v>295</v>
      </c>
      <c r="B77" s="31" t="s">
        <v>32</v>
      </c>
      <c r="C77" s="56" t="s">
        <v>291</v>
      </c>
      <c r="D77" s="310" t="s">
        <v>292</v>
      </c>
      <c r="E77" s="56" t="s">
        <v>293</v>
      </c>
      <c r="F77" s="56" t="s">
        <v>296</v>
      </c>
      <c r="G77" s="31" t="s">
        <v>36</v>
      </c>
      <c r="H77" s="31">
        <v>0</v>
      </c>
      <c r="I77" s="31">
        <v>590000000</v>
      </c>
      <c r="J77" s="31" t="s">
        <v>50</v>
      </c>
      <c r="K77" s="31" t="s">
        <v>267</v>
      </c>
      <c r="L77" s="31" t="s">
        <v>80</v>
      </c>
      <c r="M77" s="31" t="s">
        <v>81</v>
      </c>
      <c r="N77" s="31" t="s">
        <v>297</v>
      </c>
      <c r="O77" s="31" t="s">
        <v>107</v>
      </c>
      <c r="P77" s="31">
        <v>796</v>
      </c>
      <c r="Q77" s="31" t="s">
        <v>43</v>
      </c>
      <c r="R77" s="47">
        <v>8</v>
      </c>
      <c r="S77" s="64">
        <v>1500</v>
      </c>
      <c r="T77" s="58">
        <v>0</v>
      </c>
      <c r="U77" s="59">
        <f t="shared" si="1"/>
        <v>0</v>
      </c>
      <c r="V77" s="31"/>
      <c r="W77" s="31">
        <v>2017</v>
      </c>
      <c r="X77" s="43" t="s">
        <v>298</v>
      </c>
      <c r="Y77" s="303"/>
    </row>
    <row r="78" spans="1:25" ht="50.1" customHeight="1">
      <c r="A78" s="45" t="s">
        <v>299</v>
      </c>
      <c r="B78" s="71" t="s">
        <v>32</v>
      </c>
      <c r="C78" s="44" t="s">
        <v>291</v>
      </c>
      <c r="D78" s="312" t="s">
        <v>292</v>
      </c>
      <c r="E78" s="44" t="s">
        <v>293</v>
      </c>
      <c r="F78" s="56" t="s">
        <v>296</v>
      </c>
      <c r="G78" s="43" t="s">
        <v>36</v>
      </c>
      <c r="H78" s="80">
        <v>0</v>
      </c>
      <c r="I78" s="81">
        <v>590000000</v>
      </c>
      <c r="J78" s="45" t="s">
        <v>300</v>
      </c>
      <c r="K78" s="43" t="s">
        <v>301</v>
      </c>
      <c r="L78" s="43" t="s">
        <v>302</v>
      </c>
      <c r="M78" s="43" t="s">
        <v>81</v>
      </c>
      <c r="N78" s="31" t="s">
        <v>297</v>
      </c>
      <c r="O78" s="45" t="s">
        <v>182</v>
      </c>
      <c r="P78" s="43">
        <v>796</v>
      </c>
      <c r="Q78" s="43" t="s">
        <v>43</v>
      </c>
      <c r="R78" s="47">
        <v>21</v>
      </c>
      <c r="S78" s="145">
        <v>2800</v>
      </c>
      <c r="T78" s="48">
        <f>S78*R78</f>
        <v>58800</v>
      </c>
      <c r="U78" s="48">
        <f>T78*1.12</f>
        <v>65856</v>
      </c>
      <c r="V78" s="33"/>
      <c r="W78" s="45">
        <v>2017</v>
      </c>
      <c r="X78" s="43"/>
      <c r="Y78" s="303"/>
    </row>
    <row r="79" spans="1:25" ht="50.1" customHeight="1">
      <c r="A79" s="30" t="s">
        <v>303</v>
      </c>
      <c r="B79" s="30" t="s">
        <v>32</v>
      </c>
      <c r="C79" s="31" t="s">
        <v>291</v>
      </c>
      <c r="D79" s="314" t="s">
        <v>292</v>
      </c>
      <c r="E79" s="32" t="s">
        <v>293</v>
      </c>
      <c r="F79" s="32" t="s">
        <v>304</v>
      </c>
      <c r="G79" s="30" t="s">
        <v>36</v>
      </c>
      <c r="H79" s="30">
        <v>0</v>
      </c>
      <c r="I79" s="30">
        <v>590000000</v>
      </c>
      <c r="J79" s="31" t="s">
        <v>50</v>
      </c>
      <c r="K79" s="30" t="s">
        <v>105</v>
      </c>
      <c r="L79" s="31" t="s">
        <v>80</v>
      </c>
      <c r="M79" s="30" t="s">
        <v>81</v>
      </c>
      <c r="N79" s="30" t="s">
        <v>140</v>
      </c>
      <c r="O79" s="45" t="s">
        <v>182</v>
      </c>
      <c r="P79" s="30">
        <v>796</v>
      </c>
      <c r="Q79" s="30" t="s">
        <v>43</v>
      </c>
      <c r="R79" s="34">
        <v>10</v>
      </c>
      <c r="S79" s="39">
        <v>1720</v>
      </c>
      <c r="T79" s="58">
        <f t="shared" si="0"/>
        <v>17200</v>
      </c>
      <c r="U79" s="59">
        <f t="shared" si="1"/>
        <v>19264.000000000004</v>
      </c>
      <c r="V79" s="40"/>
      <c r="W79" s="30">
        <v>2017</v>
      </c>
      <c r="X79" s="60"/>
      <c r="Y79" s="303"/>
    </row>
    <row r="80" spans="1:25" ht="50.1" customHeight="1">
      <c r="A80" s="30" t="s">
        <v>305</v>
      </c>
      <c r="B80" s="30" t="s">
        <v>32</v>
      </c>
      <c r="C80" s="31" t="s">
        <v>306</v>
      </c>
      <c r="D80" s="314" t="s">
        <v>307</v>
      </c>
      <c r="E80" s="32" t="s">
        <v>308</v>
      </c>
      <c r="F80" s="32" t="s">
        <v>309</v>
      </c>
      <c r="G80" s="30" t="s">
        <v>36</v>
      </c>
      <c r="H80" s="30">
        <v>0</v>
      </c>
      <c r="I80" s="30">
        <v>590000000</v>
      </c>
      <c r="J80" s="31" t="s">
        <v>50</v>
      </c>
      <c r="K80" s="30" t="s">
        <v>310</v>
      </c>
      <c r="L80" s="31" t="s">
        <v>80</v>
      </c>
      <c r="M80" s="30" t="s">
        <v>81</v>
      </c>
      <c r="N80" s="30" t="s">
        <v>236</v>
      </c>
      <c r="O80" s="45" t="s">
        <v>182</v>
      </c>
      <c r="P80" s="30">
        <v>796</v>
      </c>
      <c r="Q80" s="30" t="s">
        <v>43</v>
      </c>
      <c r="R80" s="34">
        <v>30</v>
      </c>
      <c r="S80" s="39">
        <v>6000</v>
      </c>
      <c r="T80" s="58">
        <f t="shared" si="0"/>
        <v>180000</v>
      </c>
      <c r="U80" s="59">
        <f t="shared" si="1"/>
        <v>201600.00000000003</v>
      </c>
      <c r="V80" s="30"/>
      <c r="W80" s="30">
        <v>2017</v>
      </c>
      <c r="X80" s="60"/>
      <c r="Y80" s="303"/>
    </row>
    <row r="81" spans="1:25" ht="50.1" customHeight="1">
      <c r="A81" s="30" t="s">
        <v>311</v>
      </c>
      <c r="B81" s="30" t="s">
        <v>32</v>
      </c>
      <c r="C81" s="31" t="s">
        <v>306</v>
      </c>
      <c r="D81" s="314" t="s">
        <v>307</v>
      </c>
      <c r="E81" s="32" t="s">
        <v>308</v>
      </c>
      <c r="F81" s="32" t="s">
        <v>312</v>
      </c>
      <c r="G81" s="30" t="s">
        <v>36</v>
      </c>
      <c r="H81" s="30">
        <v>0</v>
      </c>
      <c r="I81" s="30">
        <v>590000000</v>
      </c>
      <c r="J81" s="31" t="s">
        <v>50</v>
      </c>
      <c r="K81" s="30" t="s">
        <v>310</v>
      </c>
      <c r="L81" s="31" t="s">
        <v>80</v>
      </c>
      <c r="M81" s="30" t="s">
        <v>81</v>
      </c>
      <c r="N81" s="30" t="s">
        <v>236</v>
      </c>
      <c r="O81" s="45" t="s">
        <v>182</v>
      </c>
      <c r="P81" s="30">
        <v>796</v>
      </c>
      <c r="Q81" s="30" t="s">
        <v>43</v>
      </c>
      <c r="R81" s="34">
        <v>30</v>
      </c>
      <c r="S81" s="39">
        <v>6000</v>
      </c>
      <c r="T81" s="58">
        <f t="shared" si="0"/>
        <v>180000</v>
      </c>
      <c r="U81" s="59">
        <f t="shared" si="1"/>
        <v>201600.00000000003</v>
      </c>
      <c r="V81" s="40"/>
      <c r="W81" s="30">
        <v>2017</v>
      </c>
      <c r="X81" s="60"/>
      <c r="Y81" s="303"/>
    </row>
    <row r="82" spans="1:25" ht="50.1" customHeight="1">
      <c r="A82" s="30" t="s">
        <v>313</v>
      </c>
      <c r="B82" s="30" t="s">
        <v>32</v>
      </c>
      <c r="C82" s="31" t="s">
        <v>314</v>
      </c>
      <c r="D82" s="310" t="s">
        <v>307</v>
      </c>
      <c r="E82" s="31" t="s">
        <v>315</v>
      </c>
      <c r="F82" s="32" t="s">
        <v>316</v>
      </c>
      <c r="G82" s="30" t="s">
        <v>36</v>
      </c>
      <c r="H82" s="30">
        <v>0</v>
      </c>
      <c r="I82" s="30">
        <v>590000000</v>
      </c>
      <c r="J82" s="31" t="s">
        <v>37</v>
      </c>
      <c r="K82" s="31" t="s">
        <v>139</v>
      </c>
      <c r="L82" s="37" t="s">
        <v>50</v>
      </c>
      <c r="M82" s="30" t="s">
        <v>58</v>
      </c>
      <c r="N82" s="31" t="s">
        <v>317</v>
      </c>
      <c r="O82" s="30" t="s">
        <v>91</v>
      </c>
      <c r="P82" s="30">
        <v>796</v>
      </c>
      <c r="Q82" s="30" t="s">
        <v>43</v>
      </c>
      <c r="R82" s="34">
        <v>600</v>
      </c>
      <c r="S82" s="35">
        <v>3350</v>
      </c>
      <c r="T82" s="35">
        <f t="shared" si="0"/>
        <v>2010000</v>
      </c>
      <c r="U82" s="36">
        <f t="shared" si="1"/>
        <v>2251200</v>
      </c>
      <c r="V82" s="30"/>
      <c r="W82" s="30">
        <v>2017</v>
      </c>
      <c r="X82" s="31"/>
      <c r="Y82" s="303"/>
    </row>
    <row r="83" spans="1:25" ht="50.1" customHeight="1">
      <c r="A83" s="30" t="s">
        <v>318</v>
      </c>
      <c r="B83" s="41" t="s">
        <v>32</v>
      </c>
      <c r="C83" s="31" t="s">
        <v>319</v>
      </c>
      <c r="D83" s="310" t="s">
        <v>320</v>
      </c>
      <c r="E83" s="31" t="s">
        <v>321</v>
      </c>
      <c r="F83" s="32" t="s">
        <v>321</v>
      </c>
      <c r="G83" s="30" t="s">
        <v>36</v>
      </c>
      <c r="H83" s="30">
        <v>0</v>
      </c>
      <c r="I83" s="30">
        <v>590000000</v>
      </c>
      <c r="J83" s="31" t="s">
        <v>37</v>
      </c>
      <c r="K83" s="31" t="s">
        <v>322</v>
      </c>
      <c r="L83" s="31" t="s">
        <v>39</v>
      </c>
      <c r="M83" s="30" t="s">
        <v>58</v>
      </c>
      <c r="N83" s="31" t="s">
        <v>41</v>
      </c>
      <c r="O83" s="33" t="s">
        <v>42</v>
      </c>
      <c r="P83" s="30">
        <v>796</v>
      </c>
      <c r="Q83" s="30" t="s">
        <v>43</v>
      </c>
      <c r="R83" s="34">
        <v>5</v>
      </c>
      <c r="S83" s="35">
        <v>5500</v>
      </c>
      <c r="T83" s="35">
        <f t="shared" si="0"/>
        <v>27500</v>
      </c>
      <c r="U83" s="36">
        <f t="shared" si="1"/>
        <v>30800.000000000004</v>
      </c>
      <c r="V83" s="40"/>
      <c r="W83" s="30">
        <v>2017</v>
      </c>
      <c r="X83" s="31"/>
      <c r="Y83" s="303"/>
    </row>
    <row r="84" spans="1:25" ht="50.1" customHeight="1">
      <c r="A84" s="30" t="s">
        <v>323</v>
      </c>
      <c r="B84" s="30" t="s">
        <v>32</v>
      </c>
      <c r="C84" s="31" t="s">
        <v>324</v>
      </c>
      <c r="D84" s="314" t="s">
        <v>325</v>
      </c>
      <c r="E84" s="32" t="s">
        <v>321</v>
      </c>
      <c r="F84" s="32" t="s">
        <v>326</v>
      </c>
      <c r="G84" s="30" t="s">
        <v>36</v>
      </c>
      <c r="H84" s="30">
        <v>0</v>
      </c>
      <c r="I84" s="30">
        <v>590000000</v>
      </c>
      <c r="J84" s="31" t="s">
        <v>50</v>
      </c>
      <c r="K84" s="30" t="s">
        <v>327</v>
      </c>
      <c r="L84" s="30" t="s">
        <v>80</v>
      </c>
      <c r="M84" s="30" t="s">
        <v>81</v>
      </c>
      <c r="N84" s="30" t="s">
        <v>140</v>
      </c>
      <c r="O84" s="45" t="s">
        <v>182</v>
      </c>
      <c r="P84" s="30">
        <v>796</v>
      </c>
      <c r="Q84" s="30" t="s">
        <v>43</v>
      </c>
      <c r="R84" s="34">
        <v>4</v>
      </c>
      <c r="S84" s="39">
        <v>22900</v>
      </c>
      <c r="T84" s="58">
        <f t="shared" ref="T84:T117" si="2">R84*S84</f>
        <v>91600</v>
      </c>
      <c r="U84" s="59">
        <f t="shared" ref="U84:U150" si="3">T84*1.12</f>
        <v>102592.00000000001</v>
      </c>
      <c r="V84" s="30"/>
      <c r="W84" s="30">
        <v>2017</v>
      </c>
      <c r="X84" s="60"/>
      <c r="Y84" s="303"/>
    </row>
    <row r="85" spans="1:25" ht="50.1" customHeight="1">
      <c r="A85" s="30" t="s">
        <v>328</v>
      </c>
      <c r="B85" s="30" t="s">
        <v>32</v>
      </c>
      <c r="C85" s="31" t="s">
        <v>329</v>
      </c>
      <c r="D85" s="310" t="s">
        <v>330</v>
      </c>
      <c r="E85" s="31" t="s">
        <v>331</v>
      </c>
      <c r="F85" s="32"/>
      <c r="G85" s="30" t="s">
        <v>36</v>
      </c>
      <c r="H85" s="30">
        <v>0</v>
      </c>
      <c r="I85" s="30">
        <v>590000000</v>
      </c>
      <c r="J85" s="31" t="s">
        <v>37</v>
      </c>
      <c r="K85" s="31" t="s">
        <v>139</v>
      </c>
      <c r="L85" s="37" t="s">
        <v>50</v>
      </c>
      <c r="M85" s="30" t="s">
        <v>98</v>
      </c>
      <c r="N85" s="31" t="s">
        <v>99</v>
      </c>
      <c r="O85" s="30" t="s">
        <v>73</v>
      </c>
      <c r="P85" s="30">
        <v>166</v>
      </c>
      <c r="Q85" s="30" t="s">
        <v>100</v>
      </c>
      <c r="R85" s="39">
        <v>3000</v>
      </c>
      <c r="S85" s="35">
        <v>634</v>
      </c>
      <c r="T85" s="35">
        <f t="shared" si="2"/>
        <v>1902000</v>
      </c>
      <c r="U85" s="36">
        <f t="shared" si="3"/>
        <v>2130240</v>
      </c>
      <c r="V85" s="40"/>
      <c r="W85" s="30">
        <v>2017</v>
      </c>
      <c r="X85" s="31"/>
      <c r="Y85" s="303"/>
    </row>
    <row r="86" spans="1:25" ht="50.1" customHeight="1">
      <c r="A86" s="30" t="s">
        <v>332</v>
      </c>
      <c r="B86" s="30" t="s">
        <v>32</v>
      </c>
      <c r="C86" s="31" t="s">
        <v>333</v>
      </c>
      <c r="D86" s="314" t="s">
        <v>334</v>
      </c>
      <c r="E86" s="32" t="s">
        <v>335</v>
      </c>
      <c r="F86" s="32" t="s">
        <v>336</v>
      </c>
      <c r="G86" s="30" t="s">
        <v>36</v>
      </c>
      <c r="H86" s="30">
        <v>0</v>
      </c>
      <c r="I86" s="30">
        <v>590000000</v>
      </c>
      <c r="J86" s="31" t="s">
        <v>50</v>
      </c>
      <c r="K86" s="30" t="s">
        <v>337</v>
      </c>
      <c r="L86" s="30" t="s">
        <v>80</v>
      </c>
      <c r="M86" s="30" t="s">
        <v>81</v>
      </c>
      <c r="N86" s="30" t="s">
        <v>140</v>
      </c>
      <c r="O86" s="45" t="s">
        <v>182</v>
      </c>
      <c r="P86" s="30">
        <v>796</v>
      </c>
      <c r="Q86" s="30" t="s">
        <v>43</v>
      </c>
      <c r="R86" s="34">
        <v>96</v>
      </c>
      <c r="S86" s="39">
        <v>100</v>
      </c>
      <c r="T86" s="58">
        <f t="shared" si="2"/>
        <v>9600</v>
      </c>
      <c r="U86" s="59">
        <f t="shared" si="3"/>
        <v>10752.000000000002</v>
      </c>
      <c r="V86" s="30"/>
      <c r="W86" s="30">
        <v>2017</v>
      </c>
      <c r="X86" s="60"/>
      <c r="Y86" s="303"/>
    </row>
    <row r="87" spans="1:25" ht="50.1" customHeight="1">
      <c r="A87" s="30" t="s">
        <v>338</v>
      </c>
      <c r="B87" s="30" t="s">
        <v>32</v>
      </c>
      <c r="C87" s="31" t="s">
        <v>333</v>
      </c>
      <c r="D87" s="314" t="s">
        <v>334</v>
      </c>
      <c r="E87" s="32" t="s">
        <v>335</v>
      </c>
      <c r="F87" s="32" t="s">
        <v>339</v>
      </c>
      <c r="G87" s="30" t="s">
        <v>36</v>
      </c>
      <c r="H87" s="30">
        <v>0</v>
      </c>
      <c r="I87" s="30">
        <v>590000000</v>
      </c>
      <c r="J87" s="31" t="s">
        <v>50</v>
      </c>
      <c r="K87" s="30" t="s">
        <v>340</v>
      </c>
      <c r="L87" s="30" t="s">
        <v>80</v>
      </c>
      <c r="M87" s="30" t="s">
        <v>81</v>
      </c>
      <c r="N87" s="30" t="s">
        <v>140</v>
      </c>
      <c r="O87" s="45" t="s">
        <v>182</v>
      </c>
      <c r="P87" s="30">
        <v>796</v>
      </c>
      <c r="Q87" s="30" t="s">
        <v>43</v>
      </c>
      <c r="R87" s="34">
        <v>20</v>
      </c>
      <c r="S87" s="39">
        <v>90</v>
      </c>
      <c r="T87" s="58">
        <f t="shared" si="2"/>
        <v>1800</v>
      </c>
      <c r="U87" s="59">
        <f t="shared" si="3"/>
        <v>2016.0000000000002</v>
      </c>
      <c r="V87" s="40"/>
      <c r="W87" s="30">
        <v>2017</v>
      </c>
      <c r="X87" s="60"/>
      <c r="Y87" s="303"/>
    </row>
    <row r="88" spans="1:25" ht="50.1" customHeight="1">
      <c r="A88" s="30" t="s">
        <v>341</v>
      </c>
      <c r="B88" s="30" t="s">
        <v>32</v>
      </c>
      <c r="C88" s="31" t="s">
        <v>333</v>
      </c>
      <c r="D88" s="314" t="s">
        <v>334</v>
      </c>
      <c r="E88" s="32" t="s">
        <v>335</v>
      </c>
      <c r="F88" s="32" t="s">
        <v>342</v>
      </c>
      <c r="G88" s="30" t="s">
        <v>36</v>
      </c>
      <c r="H88" s="30">
        <v>0</v>
      </c>
      <c r="I88" s="30">
        <v>590000000</v>
      </c>
      <c r="J88" s="31" t="s">
        <v>50</v>
      </c>
      <c r="K88" s="30" t="s">
        <v>105</v>
      </c>
      <c r="L88" s="30" t="s">
        <v>80</v>
      </c>
      <c r="M88" s="30" t="s">
        <v>81</v>
      </c>
      <c r="N88" s="30" t="s">
        <v>140</v>
      </c>
      <c r="O88" s="45" t="s">
        <v>182</v>
      </c>
      <c r="P88" s="30">
        <v>796</v>
      </c>
      <c r="Q88" s="30" t="s">
        <v>43</v>
      </c>
      <c r="R88" s="34">
        <v>12</v>
      </c>
      <c r="S88" s="39">
        <v>100</v>
      </c>
      <c r="T88" s="58">
        <f t="shared" si="2"/>
        <v>1200</v>
      </c>
      <c r="U88" s="59">
        <f t="shared" si="3"/>
        <v>1344.0000000000002</v>
      </c>
      <c r="V88" s="30"/>
      <c r="W88" s="30">
        <v>2017</v>
      </c>
      <c r="X88" s="60"/>
      <c r="Y88" s="303"/>
    </row>
    <row r="89" spans="1:25" ht="50.1" customHeight="1">
      <c r="A89" s="30" t="s">
        <v>343</v>
      </c>
      <c r="B89" s="30" t="s">
        <v>32</v>
      </c>
      <c r="C89" s="31" t="s">
        <v>344</v>
      </c>
      <c r="D89" s="314" t="s">
        <v>345</v>
      </c>
      <c r="E89" s="32" t="s">
        <v>346</v>
      </c>
      <c r="F89" s="32" t="s">
        <v>347</v>
      </c>
      <c r="G89" s="30" t="s">
        <v>36</v>
      </c>
      <c r="H89" s="30">
        <v>0</v>
      </c>
      <c r="I89" s="30">
        <v>590000000</v>
      </c>
      <c r="J89" s="31" t="s">
        <v>50</v>
      </c>
      <c r="K89" s="31" t="s">
        <v>235</v>
      </c>
      <c r="L89" s="30" t="s">
        <v>80</v>
      </c>
      <c r="M89" s="30" t="s">
        <v>81</v>
      </c>
      <c r="N89" s="30" t="s">
        <v>140</v>
      </c>
      <c r="O89" s="45" t="s">
        <v>182</v>
      </c>
      <c r="P89" s="30">
        <v>796</v>
      </c>
      <c r="Q89" s="30" t="s">
        <v>43</v>
      </c>
      <c r="R89" s="34">
        <v>68</v>
      </c>
      <c r="S89" s="57">
        <f>180200/1.12/68</f>
        <v>2366.0714285714284</v>
      </c>
      <c r="T89" s="58">
        <f t="shared" si="2"/>
        <v>160892.85714285713</v>
      </c>
      <c r="U89" s="59">
        <f t="shared" si="3"/>
        <v>180200</v>
      </c>
      <c r="V89" s="40"/>
      <c r="W89" s="30">
        <v>2017</v>
      </c>
      <c r="X89" s="60"/>
      <c r="Y89" s="303"/>
    </row>
    <row r="90" spans="1:25" ht="50.1" customHeight="1">
      <c r="A90" s="30" t="s">
        <v>348</v>
      </c>
      <c r="B90" s="30" t="s">
        <v>32</v>
      </c>
      <c r="C90" s="31" t="s">
        <v>344</v>
      </c>
      <c r="D90" s="314" t="s">
        <v>345</v>
      </c>
      <c r="E90" s="32" t="s">
        <v>346</v>
      </c>
      <c r="F90" s="32" t="s">
        <v>349</v>
      </c>
      <c r="G90" s="30" t="s">
        <v>36</v>
      </c>
      <c r="H90" s="30">
        <v>0</v>
      </c>
      <c r="I90" s="30">
        <v>590000000</v>
      </c>
      <c r="J90" s="31" t="s">
        <v>50</v>
      </c>
      <c r="K90" s="30" t="s">
        <v>350</v>
      </c>
      <c r="L90" s="30" t="s">
        <v>80</v>
      </c>
      <c r="M90" s="30" t="s">
        <v>81</v>
      </c>
      <c r="N90" s="30" t="s">
        <v>140</v>
      </c>
      <c r="O90" s="45" t="s">
        <v>182</v>
      </c>
      <c r="P90" s="30">
        <v>796</v>
      </c>
      <c r="Q90" s="30" t="s">
        <v>43</v>
      </c>
      <c r="R90" s="34">
        <v>10</v>
      </c>
      <c r="S90" s="39">
        <v>2200</v>
      </c>
      <c r="T90" s="58">
        <f t="shared" si="2"/>
        <v>22000</v>
      </c>
      <c r="U90" s="59">
        <f t="shared" si="3"/>
        <v>24640.000000000004</v>
      </c>
      <c r="V90" s="30"/>
      <c r="W90" s="30">
        <v>2017</v>
      </c>
      <c r="X90" s="60"/>
      <c r="Y90" s="303"/>
    </row>
    <row r="91" spans="1:25" ht="50.1" customHeight="1">
      <c r="A91" s="30" t="s">
        <v>351</v>
      </c>
      <c r="B91" s="30" t="s">
        <v>32</v>
      </c>
      <c r="C91" s="31" t="s">
        <v>344</v>
      </c>
      <c r="D91" s="314" t="s">
        <v>345</v>
      </c>
      <c r="E91" s="32" t="s">
        <v>346</v>
      </c>
      <c r="F91" s="32" t="s">
        <v>352</v>
      </c>
      <c r="G91" s="30" t="s">
        <v>36</v>
      </c>
      <c r="H91" s="30">
        <v>0</v>
      </c>
      <c r="I91" s="30">
        <v>590000000</v>
      </c>
      <c r="J91" s="31" t="s">
        <v>50</v>
      </c>
      <c r="K91" s="30" t="s">
        <v>353</v>
      </c>
      <c r="L91" s="30" t="s">
        <v>80</v>
      </c>
      <c r="M91" s="30" t="s">
        <v>81</v>
      </c>
      <c r="N91" s="30" t="s">
        <v>236</v>
      </c>
      <c r="O91" s="45" t="s">
        <v>182</v>
      </c>
      <c r="P91" s="30">
        <v>796</v>
      </c>
      <c r="Q91" s="30" t="s">
        <v>43</v>
      </c>
      <c r="R91" s="34">
        <v>16</v>
      </c>
      <c r="S91" s="39">
        <v>8600</v>
      </c>
      <c r="T91" s="58">
        <f t="shared" si="2"/>
        <v>137600</v>
      </c>
      <c r="U91" s="59">
        <f t="shared" si="3"/>
        <v>154112.00000000003</v>
      </c>
      <c r="V91" s="30"/>
      <c r="W91" s="30">
        <v>2017</v>
      </c>
      <c r="X91" s="60"/>
      <c r="Y91" s="303"/>
    </row>
    <row r="92" spans="1:25" ht="50.1" customHeight="1">
      <c r="A92" s="30" t="s">
        <v>354</v>
      </c>
      <c r="B92" s="30" t="s">
        <v>32</v>
      </c>
      <c r="C92" s="31" t="s">
        <v>344</v>
      </c>
      <c r="D92" s="314" t="s">
        <v>345</v>
      </c>
      <c r="E92" s="32" t="s">
        <v>346</v>
      </c>
      <c r="F92" s="32" t="s">
        <v>355</v>
      </c>
      <c r="G92" s="30" t="s">
        <v>36</v>
      </c>
      <c r="H92" s="66">
        <v>0</v>
      </c>
      <c r="I92" s="30">
        <v>590000000</v>
      </c>
      <c r="J92" s="31" t="s">
        <v>50</v>
      </c>
      <c r="K92" s="30" t="s">
        <v>356</v>
      </c>
      <c r="L92" s="30" t="s">
        <v>80</v>
      </c>
      <c r="M92" s="30" t="s">
        <v>81</v>
      </c>
      <c r="N92" s="30" t="s">
        <v>140</v>
      </c>
      <c r="O92" s="45" t="s">
        <v>182</v>
      </c>
      <c r="P92" s="30">
        <v>796</v>
      </c>
      <c r="Q92" s="30" t="s">
        <v>43</v>
      </c>
      <c r="R92" s="34">
        <v>4</v>
      </c>
      <c r="S92" s="39">
        <v>1450</v>
      </c>
      <c r="T92" s="58">
        <f t="shared" si="2"/>
        <v>5800</v>
      </c>
      <c r="U92" s="59">
        <f t="shared" si="3"/>
        <v>6496.0000000000009</v>
      </c>
      <c r="V92" s="40"/>
      <c r="W92" s="30">
        <v>2017</v>
      </c>
      <c r="X92" s="60"/>
      <c r="Y92" s="303"/>
    </row>
    <row r="93" spans="1:25" ht="50.1" customHeight="1">
      <c r="A93" s="30" t="s">
        <v>357</v>
      </c>
      <c r="B93" s="30" t="s">
        <v>32</v>
      </c>
      <c r="C93" s="43" t="s">
        <v>344</v>
      </c>
      <c r="D93" s="310" t="s">
        <v>345</v>
      </c>
      <c r="E93" s="44" t="s">
        <v>346</v>
      </c>
      <c r="F93" s="44" t="s">
        <v>358</v>
      </c>
      <c r="G93" s="67" t="s">
        <v>36</v>
      </c>
      <c r="H93" s="67">
        <v>0</v>
      </c>
      <c r="I93" s="30">
        <v>590000000</v>
      </c>
      <c r="J93" s="31" t="s">
        <v>50</v>
      </c>
      <c r="K93" s="31" t="s">
        <v>79</v>
      </c>
      <c r="L93" s="68" t="s">
        <v>80</v>
      </c>
      <c r="M93" s="30" t="s">
        <v>81</v>
      </c>
      <c r="N93" s="69" t="s">
        <v>140</v>
      </c>
      <c r="O93" s="45" t="s">
        <v>182</v>
      </c>
      <c r="P93" s="30">
        <v>796</v>
      </c>
      <c r="Q93" s="30" t="s">
        <v>43</v>
      </c>
      <c r="R93" s="34">
        <v>1</v>
      </c>
      <c r="S93" s="39">
        <v>2100</v>
      </c>
      <c r="T93" s="58">
        <f t="shared" si="2"/>
        <v>2100</v>
      </c>
      <c r="U93" s="59">
        <f t="shared" si="3"/>
        <v>2352</v>
      </c>
      <c r="V93" s="30"/>
      <c r="W93" s="30">
        <v>2017</v>
      </c>
      <c r="X93" s="60"/>
      <c r="Y93" s="303"/>
    </row>
    <row r="94" spans="1:25" ht="50.1" customHeight="1">
      <c r="A94" s="30" t="s">
        <v>359</v>
      </c>
      <c r="B94" s="38" t="s">
        <v>32</v>
      </c>
      <c r="C94" s="43" t="s">
        <v>344</v>
      </c>
      <c r="D94" s="312" t="s">
        <v>345</v>
      </c>
      <c r="E94" s="44" t="s">
        <v>346</v>
      </c>
      <c r="F94" s="44" t="s">
        <v>360</v>
      </c>
      <c r="G94" s="67" t="s">
        <v>36</v>
      </c>
      <c r="H94" s="67">
        <v>0</v>
      </c>
      <c r="I94" s="30">
        <v>590000000</v>
      </c>
      <c r="J94" s="31" t="s">
        <v>50</v>
      </c>
      <c r="K94" s="43" t="s">
        <v>79</v>
      </c>
      <c r="L94" s="68" t="s">
        <v>80</v>
      </c>
      <c r="M94" s="30" t="s">
        <v>81</v>
      </c>
      <c r="N94" s="69" t="s">
        <v>140</v>
      </c>
      <c r="O94" s="45" t="s">
        <v>182</v>
      </c>
      <c r="P94" s="30">
        <v>796</v>
      </c>
      <c r="Q94" s="30" t="s">
        <v>43</v>
      </c>
      <c r="R94" s="34">
        <v>1</v>
      </c>
      <c r="S94" s="39">
        <v>1100</v>
      </c>
      <c r="T94" s="58">
        <f t="shared" si="2"/>
        <v>1100</v>
      </c>
      <c r="U94" s="59">
        <f t="shared" si="3"/>
        <v>1232.0000000000002</v>
      </c>
      <c r="V94" s="40"/>
      <c r="W94" s="30">
        <v>2017</v>
      </c>
      <c r="X94" s="60"/>
      <c r="Y94" s="303"/>
    </row>
    <row r="95" spans="1:25" ht="50.1" customHeight="1">
      <c r="A95" s="30" t="s">
        <v>361</v>
      </c>
      <c r="B95" s="30" t="s">
        <v>32</v>
      </c>
      <c r="C95" s="31" t="s">
        <v>362</v>
      </c>
      <c r="D95" s="314" t="s">
        <v>345</v>
      </c>
      <c r="E95" s="32" t="s">
        <v>363</v>
      </c>
      <c r="F95" s="32" t="s">
        <v>364</v>
      </c>
      <c r="G95" s="30" t="s">
        <v>36</v>
      </c>
      <c r="H95" s="30">
        <v>0</v>
      </c>
      <c r="I95" s="30">
        <v>590000000</v>
      </c>
      <c r="J95" s="31" t="s">
        <v>50</v>
      </c>
      <c r="K95" s="30" t="s">
        <v>310</v>
      </c>
      <c r="L95" s="30" t="s">
        <v>80</v>
      </c>
      <c r="M95" s="30" t="s">
        <v>81</v>
      </c>
      <c r="N95" s="30" t="s">
        <v>140</v>
      </c>
      <c r="O95" s="45" t="s">
        <v>182</v>
      </c>
      <c r="P95" s="30">
        <v>796</v>
      </c>
      <c r="Q95" s="30" t="s">
        <v>43</v>
      </c>
      <c r="R95" s="34">
        <v>20</v>
      </c>
      <c r="S95" s="39">
        <v>7400</v>
      </c>
      <c r="T95" s="58">
        <f t="shared" si="2"/>
        <v>148000</v>
      </c>
      <c r="U95" s="59">
        <f t="shared" si="3"/>
        <v>165760.00000000003</v>
      </c>
      <c r="V95" s="30"/>
      <c r="W95" s="30">
        <v>2017</v>
      </c>
      <c r="X95" s="60"/>
      <c r="Y95" s="303"/>
    </row>
    <row r="96" spans="1:25" ht="50.1" customHeight="1">
      <c r="A96" s="30" t="s">
        <v>365</v>
      </c>
      <c r="B96" s="30" t="s">
        <v>32</v>
      </c>
      <c r="C96" s="31" t="s">
        <v>366</v>
      </c>
      <c r="D96" s="314" t="s">
        <v>345</v>
      </c>
      <c r="E96" s="32" t="s">
        <v>367</v>
      </c>
      <c r="F96" s="32" t="s">
        <v>368</v>
      </c>
      <c r="G96" s="30" t="s">
        <v>36</v>
      </c>
      <c r="H96" s="30">
        <v>0</v>
      </c>
      <c r="I96" s="30">
        <v>590000000</v>
      </c>
      <c r="J96" s="31" t="s">
        <v>50</v>
      </c>
      <c r="K96" s="30" t="s">
        <v>350</v>
      </c>
      <c r="L96" s="30" t="s">
        <v>80</v>
      </c>
      <c r="M96" s="30" t="s">
        <v>81</v>
      </c>
      <c r="N96" s="30" t="s">
        <v>140</v>
      </c>
      <c r="O96" s="45" t="s">
        <v>182</v>
      </c>
      <c r="P96" s="30">
        <v>796</v>
      </c>
      <c r="Q96" s="30" t="s">
        <v>43</v>
      </c>
      <c r="R96" s="34">
        <v>12</v>
      </c>
      <c r="S96" s="39">
        <v>1950</v>
      </c>
      <c r="T96" s="58">
        <f t="shared" si="2"/>
        <v>23400</v>
      </c>
      <c r="U96" s="59">
        <f t="shared" si="3"/>
        <v>26208.000000000004</v>
      </c>
      <c r="V96" s="40"/>
      <c r="W96" s="30">
        <v>2017</v>
      </c>
      <c r="X96" s="60"/>
      <c r="Y96" s="303"/>
    </row>
    <row r="97" spans="1:25" ht="50.1" customHeight="1">
      <c r="A97" s="30" t="s">
        <v>369</v>
      </c>
      <c r="B97" s="30" t="s">
        <v>32</v>
      </c>
      <c r="C97" s="31" t="s">
        <v>366</v>
      </c>
      <c r="D97" s="314" t="s">
        <v>345</v>
      </c>
      <c r="E97" s="32" t="s">
        <v>367</v>
      </c>
      <c r="F97" s="32" t="s">
        <v>370</v>
      </c>
      <c r="G97" s="30" t="s">
        <v>36</v>
      </c>
      <c r="H97" s="30">
        <v>0</v>
      </c>
      <c r="I97" s="30">
        <v>590000000</v>
      </c>
      <c r="J97" s="31" t="s">
        <v>50</v>
      </c>
      <c r="K97" s="30" t="s">
        <v>105</v>
      </c>
      <c r="L97" s="30" t="s">
        <v>80</v>
      </c>
      <c r="M97" s="30" t="s">
        <v>81</v>
      </c>
      <c r="N97" s="30" t="s">
        <v>140</v>
      </c>
      <c r="O97" s="45" t="s">
        <v>182</v>
      </c>
      <c r="P97" s="30">
        <v>796</v>
      </c>
      <c r="Q97" s="30" t="s">
        <v>43</v>
      </c>
      <c r="R97" s="34">
        <v>60</v>
      </c>
      <c r="S97" s="39">
        <v>1930</v>
      </c>
      <c r="T97" s="58">
        <f t="shared" si="2"/>
        <v>115800</v>
      </c>
      <c r="U97" s="59">
        <f t="shared" si="3"/>
        <v>129696.00000000001</v>
      </c>
      <c r="V97" s="30"/>
      <c r="W97" s="30">
        <v>2017</v>
      </c>
      <c r="X97" s="60"/>
      <c r="Y97" s="303"/>
    </row>
    <row r="98" spans="1:25" ht="50.1" customHeight="1">
      <c r="A98" s="30" t="s">
        <v>371</v>
      </c>
      <c r="B98" s="30" t="s">
        <v>32</v>
      </c>
      <c r="C98" s="31" t="s">
        <v>366</v>
      </c>
      <c r="D98" s="314" t="s">
        <v>345</v>
      </c>
      <c r="E98" s="32" t="s">
        <v>367</v>
      </c>
      <c r="F98" s="32" t="s">
        <v>372</v>
      </c>
      <c r="G98" s="30" t="s">
        <v>36</v>
      </c>
      <c r="H98" s="30">
        <v>0</v>
      </c>
      <c r="I98" s="30">
        <v>590000000</v>
      </c>
      <c r="J98" s="31" t="s">
        <v>50</v>
      </c>
      <c r="K98" s="30" t="s">
        <v>373</v>
      </c>
      <c r="L98" s="30" t="s">
        <v>80</v>
      </c>
      <c r="M98" s="30" t="s">
        <v>81</v>
      </c>
      <c r="N98" s="30" t="s">
        <v>140</v>
      </c>
      <c r="O98" s="45" t="s">
        <v>182</v>
      </c>
      <c r="P98" s="30">
        <v>796</v>
      </c>
      <c r="Q98" s="30" t="s">
        <v>43</v>
      </c>
      <c r="R98" s="34">
        <v>8</v>
      </c>
      <c r="S98" s="39">
        <v>1650</v>
      </c>
      <c r="T98" s="58">
        <f t="shared" si="2"/>
        <v>13200</v>
      </c>
      <c r="U98" s="59">
        <f t="shared" si="3"/>
        <v>14784.000000000002</v>
      </c>
      <c r="V98" s="40"/>
      <c r="W98" s="30">
        <v>2017</v>
      </c>
      <c r="X98" s="60"/>
      <c r="Y98" s="303"/>
    </row>
    <row r="99" spans="1:25" ht="50.1" customHeight="1">
      <c r="A99" s="30" t="s">
        <v>374</v>
      </c>
      <c r="B99" s="41" t="s">
        <v>32</v>
      </c>
      <c r="C99" s="42" t="s">
        <v>375</v>
      </c>
      <c r="D99" s="311" t="s">
        <v>345</v>
      </c>
      <c r="E99" s="43" t="s">
        <v>376</v>
      </c>
      <c r="F99" s="44" t="s">
        <v>377</v>
      </c>
      <c r="G99" s="45" t="s">
        <v>36</v>
      </c>
      <c r="H99" s="46">
        <v>0</v>
      </c>
      <c r="I99" s="30">
        <v>590000000</v>
      </c>
      <c r="J99" s="31" t="s">
        <v>37</v>
      </c>
      <c r="K99" s="41" t="s">
        <v>378</v>
      </c>
      <c r="L99" s="31" t="s">
        <v>39</v>
      </c>
      <c r="M99" s="41" t="s">
        <v>40</v>
      </c>
      <c r="N99" s="43" t="s">
        <v>175</v>
      </c>
      <c r="O99" s="30" t="s">
        <v>73</v>
      </c>
      <c r="P99" s="30">
        <v>796</v>
      </c>
      <c r="Q99" s="38" t="s">
        <v>43</v>
      </c>
      <c r="R99" s="47">
        <v>10</v>
      </c>
      <c r="S99" s="48">
        <v>25000</v>
      </c>
      <c r="T99" s="35">
        <f t="shared" si="2"/>
        <v>250000</v>
      </c>
      <c r="U99" s="36">
        <f t="shared" si="3"/>
        <v>280000</v>
      </c>
      <c r="V99" s="41"/>
      <c r="W99" s="49">
        <v>2017</v>
      </c>
      <c r="X99" s="31"/>
      <c r="Y99" s="303"/>
    </row>
    <row r="100" spans="1:25" ht="50.1" customHeight="1">
      <c r="A100" s="30" t="s">
        <v>379</v>
      </c>
      <c r="B100" s="30" t="s">
        <v>32</v>
      </c>
      <c r="C100" s="31" t="s">
        <v>375</v>
      </c>
      <c r="D100" s="310" t="s">
        <v>345</v>
      </c>
      <c r="E100" s="31" t="s">
        <v>376</v>
      </c>
      <c r="F100" s="32" t="s">
        <v>380</v>
      </c>
      <c r="G100" s="30" t="s">
        <v>36</v>
      </c>
      <c r="H100" s="30">
        <v>0</v>
      </c>
      <c r="I100" s="30">
        <v>590000000</v>
      </c>
      <c r="J100" s="31" t="s">
        <v>37</v>
      </c>
      <c r="K100" s="31" t="s">
        <v>378</v>
      </c>
      <c r="L100" s="31" t="s">
        <v>39</v>
      </c>
      <c r="M100" s="30" t="s">
        <v>40</v>
      </c>
      <c r="N100" s="31" t="s">
        <v>175</v>
      </c>
      <c r="O100" s="30" t="s">
        <v>73</v>
      </c>
      <c r="P100" s="30">
        <v>796</v>
      </c>
      <c r="Q100" s="30" t="s">
        <v>43</v>
      </c>
      <c r="R100" s="34">
        <v>10</v>
      </c>
      <c r="S100" s="35">
        <v>5000</v>
      </c>
      <c r="T100" s="35">
        <f t="shared" si="2"/>
        <v>50000</v>
      </c>
      <c r="U100" s="36">
        <f t="shared" si="3"/>
        <v>56000.000000000007</v>
      </c>
      <c r="V100" s="40"/>
      <c r="W100" s="30">
        <v>2017</v>
      </c>
      <c r="X100" s="31"/>
      <c r="Y100" s="303"/>
    </row>
    <row r="101" spans="1:25" ht="50.1" customHeight="1">
      <c r="A101" s="30" t="s">
        <v>381</v>
      </c>
      <c r="B101" s="41" t="s">
        <v>32</v>
      </c>
      <c r="C101" s="42" t="s">
        <v>375</v>
      </c>
      <c r="D101" s="311" t="s">
        <v>345</v>
      </c>
      <c r="E101" s="43" t="s">
        <v>376</v>
      </c>
      <c r="F101" s="44" t="s">
        <v>382</v>
      </c>
      <c r="G101" s="45" t="s">
        <v>36</v>
      </c>
      <c r="H101" s="46">
        <v>0</v>
      </c>
      <c r="I101" s="30">
        <v>590000000</v>
      </c>
      <c r="J101" s="31" t="s">
        <v>37</v>
      </c>
      <c r="K101" s="41" t="s">
        <v>378</v>
      </c>
      <c r="L101" s="31" t="s">
        <v>39</v>
      </c>
      <c r="M101" s="41" t="s">
        <v>40</v>
      </c>
      <c r="N101" s="43" t="s">
        <v>175</v>
      </c>
      <c r="O101" s="30" t="s">
        <v>73</v>
      </c>
      <c r="P101" s="30">
        <v>796</v>
      </c>
      <c r="Q101" s="38" t="s">
        <v>43</v>
      </c>
      <c r="R101" s="47">
        <v>10</v>
      </c>
      <c r="S101" s="48">
        <v>10000</v>
      </c>
      <c r="T101" s="35">
        <f t="shared" si="2"/>
        <v>100000</v>
      </c>
      <c r="U101" s="36">
        <f t="shared" si="3"/>
        <v>112000.00000000001</v>
      </c>
      <c r="V101" s="41"/>
      <c r="W101" s="49">
        <v>2017</v>
      </c>
      <c r="X101" s="31"/>
      <c r="Y101" s="303"/>
    </row>
    <row r="102" spans="1:25" ht="50.1" customHeight="1">
      <c r="A102" s="30" t="s">
        <v>383</v>
      </c>
      <c r="B102" s="30" t="s">
        <v>32</v>
      </c>
      <c r="C102" s="31" t="s">
        <v>375</v>
      </c>
      <c r="D102" s="310" t="s">
        <v>345</v>
      </c>
      <c r="E102" s="31" t="s">
        <v>376</v>
      </c>
      <c r="F102" s="32" t="s">
        <v>384</v>
      </c>
      <c r="G102" s="30" t="s">
        <v>36</v>
      </c>
      <c r="H102" s="30">
        <v>0</v>
      </c>
      <c r="I102" s="30">
        <v>590000000</v>
      </c>
      <c r="J102" s="31" t="s">
        <v>37</v>
      </c>
      <c r="K102" s="31" t="s">
        <v>211</v>
      </c>
      <c r="L102" s="31" t="s">
        <v>39</v>
      </c>
      <c r="M102" s="30" t="s">
        <v>40</v>
      </c>
      <c r="N102" s="31" t="s">
        <v>175</v>
      </c>
      <c r="O102" s="30" t="s">
        <v>73</v>
      </c>
      <c r="P102" s="30">
        <v>796</v>
      </c>
      <c r="Q102" s="30" t="s">
        <v>43</v>
      </c>
      <c r="R102" s="34">
        <v>2</v>
      </c>
      <c r="S102" s="35">
        <v>35000</v>
      </c>
      <c r="T102" s="35">
        <f t="shared" si="2"/>
        <v>70000</v>
      </c>
      <c r="U102" s="36">
        <f t="shared" si="3"/>
        <v>78400.000000000015</v>
      </c>
      <c r="V102" s="40"/>
      <c r="W102" s="30">
        <v>2017</v>
      </c>
      <c r="X102" s="31"/>
      <c r="Y102" s="303"/>
    </row>
    <row r="103" spans="1:25" ht="50.1" customHeight="1">
      <c r="A103" s="30" t="s">
        <v>385</v>
      </c>
      <c r="B103" s="41" t="s">
        <v>32</v>
      </c>
      <c r="C103" s="42" t="s">
        <v>375</v>
      </c>
      <c r="D103" s="311" t="s">
        <v>345</v>
      </c>
      <c r="E103" s="43" t="s">
        <v>376</v>
      </c>
      <c r="F103" s="44"/>
      <c r="G103" s="45" t="s">
        <v>36</v>
      </c>
      <c r="H103" s="46">
        <v>0</v>
      </c>
      <c r="I103" s="30">
        <v>590000000</v>
      </c>
      <c r="J103" s="31" t="s">
        <v>37</v>
      </c>
      <c r="K103" s="41" t="s">
        <v>386</v>
      </c>
      <c r="L103" s="31" t="s">
        <v>39</v>
      </c>
      <c r="M103" s="41" t="s">
        <v>40</v>
      </c>
      <c r="N103" s="43" t="s">
        <v>175</v>
      </c>
      <c r="O103" s="30" t="s">
        <v>73</v>
      </c>
      <c r="P103" s="30">
        <v>796</v>
      </c>
      <c r="Q103" s="38" t="s">
        <v>43</v>
      </c>
      <c r="R103" s="47">
        <v>2</v>
      </c>
      <c r="S103" s="48">
        <v>57700</v>
      </c>
      <c r="T103" s="35">
        <f t="shared" si="2"/>
        <v>115400</v>
      </c>
      <c r="U103" s="36">
        <f t="shared" si="3"/>
        <v>129248.00000000001</v>
      </c>
      <c r="V103" s="41"/>
      <c r="W103" s="49">
        <v>2017</v>
      </c>
      <c r="X103" s="31"/>
      <c r="Y103" s="303"/>
    </row>
    <row r="104" spans="1:25" ht="50.1" customHeight="1">
      <c r="A104" s="30" t="s">
        <v>387</v>
      </c>
      <c r="B104" s="30" t="s">
        <v>32</v>
      </c>
      <c r="C104" s="31" t="s">
        <v>375</v>
      </c>
      <c r="D104" s="310" t="s">
        <v>345</v>
      </c>
      <c r="E104" s="31" t="s">
        <v>376</v>
      </c>
      <c r="F104" s="32"/>
      <c r="G104" s="30" t="s">
        <v>36</v>
      </c>
      <c r="H104" s="30">
        <v>0</v>
      </c>
      <c r="I104" s="30">
        <v>590000000</v>
      </c>
      <c r="J104" s="31" t="s">
        <v>37</v>
      </c>
      <c r="K104" s="31" t="s">
        <v>288</v>
      </c>
      <c r="L104" s="31" t="s">
        <v>39</v>
      </c>
      <c r="M104" s="30" t="s">
        <v>40</v>
      </c>
      <c r="N104" s="31" t="s">
        <v>175</v>
      </c>
      <c r="O104" s="30" t="s">
        <v>73</v>
      </c>
      <c r="P104" s="30">
        <v>796</v>
      </c>
      <c r="Q104" s="30" t="s">
        <v>43</v>
      </c>
      <c r="R104" s="34">
        <v>5</v>
      </c>
      <c r="S104" s="35">
        <v>750</v>
      </c>
      <c r="T104" s="35">
        <f t="shared" si="2"/>
        <v>3750</v>
      </c>
      <c r="U104" s="36">
        <f t="shared" si="3"/>
        <v>4200</v>
      </c>
      <c r="V104" s="40"/>
      <c r="W104" s="30">
        <v>2017</v>
      </c>
      <c r="X104" s="31"/>
      <c r="Y104" s="303"/>
    </row>
    <row r="105" spans="1:25" ht="50.1" customHeight="1">
      <c r="A105" s="30" t="s">
        <v>388</v>
      </c>
      <c r="B105" s="41" t="s">
        <v>32</v>
      </c>
      <c r="C105" s="42" t="s">
        <v>375</v>
      </c>
      <c r="D105" s="311" t="s">
        <v>345</v>
      </c>
      <c r="E105" s="43" t="s">
        <v>376</v>
      </c>
      <c r="F105" s="44"/>
      <c r="G105" s="45" t="s">
        <v>36</v>
      </c>
      <c r="H105" s="46">
        <v>0</v>
      </c>
      <c r="I105" s="30">
        <v>590000000</v>
      </c>
      <c r="J105" s="31" t="s">
        <v>37</v>
      </c>
      <c r="K105" s="41" t="s">
        <v>288</v>
      </c>
      <c r="L105" s="31" t="s">
        <v>39</v>
      </c>
      <c r="M105" s="41" t="s">
        <v>40</v>
      </c>
      <c r="N105" s="43" t="s">
        <v>389</v>
      </c>
      <c r="O105" s="30" t="s">
        <v>73</v>
      </c>
      <c r="P105" s="30">
        <v>796</v>
      </c>
      <c r="Q105" s="38" t="s">
        <v>43</v>
      </c>
      <c r="R105" s="47">
        <v>10</v>
      </c>
      <c r="S105" s="48">
        <v>270</v>
      </c>
      <c r="T105" s="35">
        <f t="shared" si="2"/>
        <v>2700</v>
      </c>
      <c r="U105" s="36">
        <f t="shared" si="3"/>
        <v>3024.0000000000005</v>
      </c>
      <c r="V105" s="41"/>
      <c r="W105" s="49">
        <v>2017</v>
      </c>
      <c r="X105" s="31"/>
      <c r="Y105" s="303"/>
    </row>
    <row r="106" spans="1:25" ht="50.1" customHeight="1">
      <c r="A106" s="30" t="s">
        <v>390</v>
      </c>
      <c r="B106" s="30" t="s">
        <v>32</v>
      </c>
      <c r="C106" s="31" t="s">
        <v>375</v>
      </c>
      <c r="D106" s="310" t="s">
        <v>345</v>
      </c>
      <c r="E106" s="31" t="s">
        <v>376</v>
      </c>
      <c r="F106" s="32"/>
      <c r="G106" s="30" t="s">
        <v>36</v>
      </c>
      <c r="H106" s="30">
        <v>0</v>
      </c>
      <c r="I106" s="30">
        <v>590000000</v>
      </c>
      <c r="J106" s="31" t="s">
        <v>37</v>
      </c>
      <c r="K106" s="31" t="s">
        <v>288</v>
      </c>
      <c r="L106" s="31" t="s">
        <v>39</v>
      </c>
      <c r="M106" s="30" t="s">
        <v>40</v>
      </c>
      <c r="N106" s="31" t="s">
        <v>389</v>
      </c>
      <c r="O106" s="30" t="s">
        <v>73</v>
      </c>
      <c r="P106" s="30">
        <v>796</v>
      </c>
      <c r="Q106" s="30" t="s">
        <v>43</v>
      </c>
      <c r="R106" s="34">
        <v>10</v>
      </c>
      <c r="S106" s="35">
        <v>255</v>
      </c>
      <c r="T106" s="35">
        <f t="shared" si="2"/>
        <v>2550</v>
      </c>
      <c r="U106" s="36">
        <f t="shared" si="3"/>
        <v>2856.0000000000005</v>
      </c>
      <c r="V106" s="40"/>
      <c r="W106" s="30">
        <v>2017</v>
      </c>
      <c r="X106" s="31"/>
      <c r="Y106" s="303"/>
    </row>
    <row r="107" spans="1:25" ht="50.1" customHeight="1">
      <c r="A107" s="30" t="s">
        <v>391</v>
      </c>
      <c r="B107" s="41" t="s">
        <v>32</v>
      </c>
      <c r="C107" s="42" t="s">
        <v>392</v>
      </c>
      <c r="D107" s="311" t="s">
        <v>345</v>
      </c>
      <c r="E107" s="43" t="s">
        <v>393</v>
      </c>
      <c r="F107" s="44" t="s">
        <v>394</v>
      </c>
      <c r="G107" s="45" t="s">
        <v>36</v>
      </c>
      <c r="H107" s="46">
        <v>0</v>
      </c>
      <c r="I107" s="30">
        <v>590000000</v>
      </c>
      <c r="J107" s="31" t="s">
        <v>37</v>
      </c>
      <c r="K107" s="41" t="s">
        <v>378</v>
      </c>
      <c r="L107" s="31" t="s">
        <v>39</v>
      </c>
      <c r="M107" s="41" t="s">
        <v>40</v>
      </c>
      <c r="N107" s="43" t="s">
        <v>175</v>
      </c>
      <c r="O107" s="30" t="s">
        <v>73</v>
      </c>
      <c r="P107" s="30">
        <v>796</v>
      </c>
      <c r="Q107" s="38" t="s">
        <v>43</v>
      </c>
      <c r="R107" s="47">
        <v>10</v>
      </c>
      <c r="S107" s="48">
        <v>500</v>
      </c>
      <c r="T107" s="35">
        <f t="shared" si="2"/>
        <v>5000</v>
      </c>
      <c r="U107" s="36">
        <f t="shared" si="3"/>
        <v>5600.0000000000009</v>
      </c>
      <c r="V107" s="41"/>
      <c r="W107" s="49">
        <v>2017</v>
      </c>
      <c r="X107" s="31"/>
      <c r="Y107" s="303"/>
    </row>
    <row r="108" spans="1:25" ht="50.1" customHeight="1">
      <c r="A108" s="30" t="s">
        <v>395</v>
      </c>
      <c r="B108" s="30" t="s">
        <v>32</v>
      </c>
      <c r="C108" s="31" t="s">
        <v>392</v>
      </c>
      <c r="D108" s="310" t="s">
        <v>345</v>
      </c>
      <c r="E108" s="31" t="s">
        <v>393</v>
      </c>
      <c r="F108" s="32" t="s">
        <v>396</v>
      </c>
      <c r="G108" s="30" t="s">
        <v>36</v>
      </c>
      <c r="H108" s="30">
        <v>0</v>
      </c>
      <c r="I108" s="30">
        <v>590000000</v>
      </c>
      <c r="J108" s="31" t="s">
        <v>37</v>
      </c>
      <c r="K108" s="31" t="s">
        <v>378</v>
      </c>
      <c r="L108" s="31" t="s">
        <v>39</v>
      </c>
      <c r="M108" s="30" t="s">
        <v>40</v>
      </c>
      <c r="N108" s="31" t="s">
        <v>175</v>
      </c>
      <c r="O108" s="30" t="s">
        <v>73</v>
      </c>
      <c r="P108" s="30">
        <v>796</v>
      </c>
      <c r="Q108" s="30" t="s">
        <v>43</v>
      </c>
      <c r="R108" s="34">
        <v>50</v>
      </c>
      <c r="S108" s="35">
        <v>500</v>
      </c>
      <c r="T108" s="35">
        <f t="shared" si="2"/>
        <v>25000</v>
      </c>
      <c r="U108" s="36">
        <f t="shared" si="3"/>
        <v>28000.000000000004</v>
      </c>
      <c r="V108" s="40"/>
      <c r="W108" s="30">
        <v>2017</v>
      </c>
      <c r="X108" s="31"/>
      <c r="Y108" s="303"/>
    </row>
    <row r="109" spans="1:25" ht="50.1" customHeight="1">
      <c r="A109" s="30" t="s">
        <v>397</v>
      </c>
      <c r="B109" s="41" t="s">
        <v>32</v>
      </c>
      <c r="C109" s="42" t="s">
        <v>392</v>
      </c>
      <c r="D109" s="311" t="s">
        <v>345</v>
      </c>
      <c r="E109" s="43" t="s">
        <v>393</v>
      </c>
      <c r="F109" s="44" t="s">
        <v>398</v>
      </c>
      <c r="G109" s="45" t="s">
        <v>36</v>
      </c>
      <c r="H109" s="46">
        <v>0</v>
      </c>
      <c r="I109" s="30">
        <v>590000000</v>
      </c>
      <c r="J109" s="31" t="s">
        <v>37</v>
      </c>
      <c r="K109" s="41" t="s">
        <v>378</v>
      </c>
      <c r="L109" s="31" t="s">
        <v>39</v>
      </c>
      <c r="M109" s="41" t="s">
        <v>40</v>
      </c>
      <c r="N109" s="43" t="s">
        <v>175</v>
      </c>
      <c r="O109" s="30" t="s">
        <v>73</v>
      </c>
      <c r="P109" s="30">
        <v>796</v>
      </c>
      <c r="Q109" s="38" t="s">
        <v>43</v>
      </c>
      <c r="R109" s="47">
        <v>50</v>
      </c>
      <c r="S109" s="48">
        <v>500</v>
      </c>
      <c r="T109" s="35">
        <f t="shared" si="2"/>
        <v>25000</v>
      </c>
      <c r="U109" s="36">
        <f t="shared" si="3"/>
        <v>28000.000000000004</v>
      </c>
      <c r="V109" s="41"/>
      <c r="W109" s="49">
        <v>2017</v>
      </c>
      <c r="X109" s="31"/>
      <c r="Y109" s="303"/>
    </row>
    <row r="110" spans="1:25" ht="50.1" customHeight="1">
      <c r="A110" s="30" t="s">
        <v>399</v>
      </c>
      <c r="B110" s="41" t="s">
        <v>32</v>
      </c>
      <c r="C110" s="42" t="s">
        <v>392</v>
      </c>
      <c r="D110" s="311" t="s">
        <v>345</v>
      </c>
      <c r="E110" s="43" t="s">
        <v>393</v>
      </c>
      <c r="F110" s="44" t="s">
        <v>400</v>
      </c>
      <c r="G110" s="45" t="s">
        <v>36</v>
      </c>
      <c r="H110" s="46">
        <v>0</v>
      </c>
      <c r="I110" s="30">
        <v>590000000</v>
      </c>
      <c r="J110" s="31" t="s">
        <v>37</v>
      </c>
      <c r="K110" s="41" t="s">
        <v>401</v>
      </c>
      <c r="L110" s="31" t="s">
        <v>39</v>
      </c>
      <c r="M110" s="41" t="s">
        <v>40</v>
      </c>
      <c r="N110" s="43" t="s">
        <v>175</v>
      </c>
      <c r="O110" s="30" t="s">
        <v>73</v>
      </c>
      <c r="P110" s="30">
        <v>796</v>
      </c>
      <c r="Q110" s="38" t="s">
        <v>43</v>
      </c>
      <c r="R110" s="47">
        <v>120</v>
      </c>
      <c r="S110" s="48">
        <v>450</v>
      </c>
      <c r="T110" s="35">
        <f t="shared" si="2"/>
        <v>54000</v>
      </c>
      <c r="U110" s="36">
        <f t="shared" si="3"/>
        <v>60480.000000000007</v>
      </c>
      <c r="V110" s="61"/>
      <c r="W110" s="49">
        <v>2017</v>
      </c>
      <c r="X110" s="31"/>
      <c r="Y110" s="303"/>
    </row>
    <row r="111" spans="1:25" ht="50.1" customHeight="1">
      <c r="A111" s="30" t="s">
        <v>402</v>
      </c>
      <c r="B111" s="30" t="s">
        <v>32</v>
      </c>
      <c r="C111" s="31" t="s">
        <v>392</v>
      </c>
      <c r="D111" s="310" t="s">
        <v>345</v>
      </c>
      <c r="E111" s="31" t="s">
        <v>393</v>
      </c>
      <c r="F111" s="32" t="s">
        <v>396</v>
      </c>
      <c r="G111" s="30" t="s">
        <v>36</v>
      </c>
      <c r="H111" s="30">
        <v>0</v>
      </c>
      <c r="I111" s="30">
        <v>590000000</v>
      </c>
      <c r="J111" s="31" t="s">
        <v>37</v>
      </c>
      <c r="K111" s="31" t="s">
        <v>401</v>
      </c>
      <c r="L111" s="31" t="s">
        <v>39</v>
      </c>
      <c r="M111" s="30" t="s">
        <v>40</v>
      </c>
      <c r="N111" s="31" t="s">
        <v>175</v>
      </c>
      <c r="O111" s="30" t="s">
        <v>73</v>
      </c>
      <c r="P111" s="30">
        <v>796</v>
      </c>
      <c r="Q111" s="30" t="s">
        <v>43</v>
      </c>
      <c r="R111" s="34">
        <v>15</v>
      </c>
      <c r="S111" s="35">
        <v>450</v>
      </c>
      <c r="T111" s="35">
        <f t="shared" si="2"/>
        <v>6750</v>
      </c>
      <c r="U111" s="36">
        <f t="shared" si="3"/>
        <v>7560.0000000000009</v>
      </c>
      <c r="V111" s="30"/>
      <c r="W111" s="30">
        <v>2017</v>
      </c>
      <c r="X111" s="31"/>
      <c r="Y111" s="303"/>
    </row>
    <row r="112" spans="1:25" ht="50.1" customHeight="1">
      <c r="A112" s="30" t="s">
        <v>403</v>
      </c>
      <c r="B112" s="41" t="s">
        <v>32</v>
      </c>
      <c r="C112" s="42" t="s">
        <v>392</v>
      </c>
      <c r="D112" s="311" t="s">
        <v>345</v>
      </c>
      <c r="E112" s="43" t="s">
        <v>393</v>
      </c>
      <c r="F112" s="44" t="s">
        <v>404</v>
      </c>
      <c r="G112" s="45" t="s">
        <v>36</v>
      </c>
      <c r="H112" s="46">
        <v>0</v>
      </c>
      <c r="I112" s="30">
        <v>590000000</v>
      </c>
      <c r="J112" s="31" t="s">
        <v>37</v>
      </c>
      <c r="K112" s="41" t="s">
        <v>401</v>
      </c>
      <c r="L112" s="31" t="s">
        <v>39</v>
      </c>
      <c r="M112" s="41" t="s">
        <v>40</v>
      </c>
      <c r="N112" s="43" t="s">
        <v>175</v>
      </c>
      <c r="O112" s="30" t="s">
        <v>73</v>
      </c>
      <c r="P112" s="30">
        <v>796</v>
      </c>
      <c r="Q112" s="38" t="s">
        <v>43</v>
      </c>
      <c r="R112" s="47">
        <v>10</v>
      </c>
      <c r="S112" s="48">
        <v>585</v>
      </c>
      <c r="T112" s="35">
        <f t="shared" si="2"/>
        <v>5850</v>
      </c>
      <c r="U112" s="36">
        <f t="shared" si="3"/>
        <v>6552.0000000000009</v>
      </c>
      <c r="V112" s="61"/>
      <c r="W112" s="49">
        <v>2017</v>
      </c>
      <c r="X112" s="31"/>
      <c r="Y112" s="303"/>
    </row>
    <row r="113" spans="1:25" ht="50.1" customHeight="1">
      <c r="A113" s="30" t="s">
        <v>405</v>
      </c>
      <c r="B113" s="41" t="s">
        <v>32</v>
      </c>
      <c r="C113" s="42" t="s">
        <v>392</v>
      </c>
      <c r="D113" s="311" t="s">
        <v>345</v>
      </c>
      <c r="E113" s="43" t="s">
        <v>393</v>
      </c>
      <c r="F113" s="44"/>
      <c r="G113" s="45" t="s">
        <v>36</v>
      </c>
      <c r="H113" s="46">
        <v>0</v>
      </c>
      <c r="I113" s="30">
        <v>590000000</v>
      </c>
      <c r="J113" s="31" t="s">
        <v>37</v>
      </c>
      <c r="K113" s="41" t="s">
        <v>401</v>
      </c>
      <c r="L113" s="31" t="s">
        <v>39</v>
      </c>
      <c r="M113" s="41" t="s">
        <v>40</v>
      </c>
      <c r="N113" s="43" t="s">
        <v>175</v>
      </c>
      <c r="O113" s="30" t="s">
        <v>73</v>
      </c>
      <c r="P113" s="30">
        <v>796</v>
      </c>
      <c r="Q113" s="38" t="s">
        <v>43</v>
      </c>
      <c r="R113" s="47">
        <v>10</v>
      </c>
      <c r="S113" s="48">
        <v>450</v>
      </c>
      <c r="T113" s="35">
        <f t="shared" si="2"/>
        <v>4500</v>
      </c>
      <c r="U113" s="36">
        <f t="shared" si="3"/>
        <v>5040.0000000000009</v>
      </c>
      <c r="V113" s="41"/>
      <c r="W113" s="49">
        <v>2017</v>
      </c>
      <c r="X113" s="31"/>
      <c r="Y113" s="303"/>
    </row>
    <row r="114" spans="1:25" ht="50.1" customHeight="1">
      <c r="A114" s="30" t="s">
        <v>406</v>
      </c>
      <c r="B114" s="30" t="s">
        <v>32</v>
      </c>
      <c r="C114" s="31" t="s">
        <v>407</v>
      </c>
      <c r="D114" s="314" t="s">
        <v>345</v>
      </c>
      <c r="E114" s="32" t="s">
        <v>408</v>
      </c>
      <c r="F114" s="32" t="s">
        <v>409</v>
      </c>
      <c r="G114" s="30" t="s">
        <v>36</v>
      </c>
      <c r="H114" s="30">
        <v>0</v>
      </c>
      <c r="I114" s="30">
        <v>590000000</v>
      </c>
      <c r="J114" s="31" t="s">
        <v>50</v>
      </c>
      <c r="K114" s="30" t="s">
        <v>410</v>
      </c>
      <c r="L114" s="30" t="s">
        <v>80</v>
      </c>
      <c r="M114" s="30" t="s">
        <v>81</v>
      </c>
      <c r="N114" s="30" t="s">
        <v>140</v>
      </c>
      <c r="O114" s="45" t="s">
        <v>182</v>
      </c>
      <c r="P114" s="30">
        <v>796</v>
      </c>
      <c r="Q114" s="30" t="s">
        <v>43</v>
      </c>
      <c r="R114" s="34">
        <v>8</v>
      </c>
      <c r="S114" s="39">
        <v>1000</v>
      </c>
      <c r="T114" s="58">
        <f t="shared" si="2"/>
        <v>8000</v>
      </c>
      <c r="U114" s="59">
        <f t="shared" si="3"/>
        <v>8960</v>
      </c>
      <c r="V114" s="40"/>
      <c r="W114" s="30">
        <v>2017</v>
      </c>
      <c r="X114" s="60"/>
      <c r="Y114" s="303"/>
    </row>
    <row r="115" spans="1:25" ht="50.1" customHeight="1">
      <c r="A115" s="30" t="s">
        <v>411</v>
      </c>
      <c r="B115" s="30" t="s">
        <v>32</v>
      </c>
      <c r="C115" s="31" t="s">
        <v>412</v>
      </c>
      <c r="D115" s="314" t="s">
        <v>345</v>
      </c>
      <c r="E115" s="32" t="s">
        <v>413</v>
      </c>
      <c r="F115" s="32" t="s">
        <v>414</v>
      </c>
      <c r="G115" s="30" t="s">
        <v>36</v>
      </c>
      <c r="H115" s="30">
        <v>0</v>
      </c>
      <c r="I115" s="30">
        <v>590000000</v>
      </c>
      <c r="J115" s="31" t="s">
        <v>50</v>
      </c>
      <c r="K115" s="30" t="s">
        <v>267</v>
      </c>
      <c r="L115" s="30" t="s">
        <v>80</v>
      </c>
      <c r="M115" s="30" t="s">
        <v>81</v>
      </c>
      <c r="N115" s="30" t="s">
        <v>236</v>
      </c>
      <c r="O115" s="45" t="s">
        <v>182</v>
      </c>
      <c r="P115" s="30">
        <v>796</v>
      </c>
      <c r="Q115" s="30" t="s">
        <v>43</v>
      </c>
      <c r="R115" s="34">
        <v>24</v>
      </c>
      <c r="S115" s="39">
        <v>21000</v>
      </c>
      <c r="T115" s="58">
        <f t="shared" si="2"/>
        <v>504000</v>
      </c>
      <c r="U115" s="59">
        <f t="shared" si="3"/>
        <v>564480</v>
      </c>
      <c r="V115" s="30"/>
      <c r="W115" s="30">
        <v>2017</v>
      </c>
      <c r="X115" s="60"/>
      <c r="Y115" s="303"/>
    </row>
    <row r="116" spans="1:25" ht="50.1" customHeight="1">
      <c r="A116" s="30" t="s">
        <v>415</v>
      </c>
      <c r="B116" s="30" t="s">
        <v>32</v>
      </c>
      <c r="C116" s="31" t="s">
        <v>416</v>
      </c>
      <c r="D116" s="314" t="s">
        <v>345</v>
      </c>
      <c r="E116" s="32" t="s">
        <v>417</v>
      </c>
      <c r="F116" s="32" t="s">
        <v>418</v>
      </c>
      <c r="G116" s="30" t="s">
        <v>36</v>
      </c>
      <c r="H116" s="30">
        <v>0</v>
      </c>
      <c r="I116" s="30">
        <v>590000000</v>
      </c>
      <c r="J116" s="31" t="s">
        <v>50</v>
      </c>
      <c r="K116" s="31" t="s">
        <v>235</v>
      </c>
      <c r="L116" s="30" t="s">
        <v>80</v>
      </c>
      <c r="M116" s="30" t="s">
        <v>81</v>
      </c>
      <c r="N116" s="30" t="s">
        <v>140</v>
      </c>
      <c r="O116" s="45" t="s">
        <v>182</v>
      </c>
      <c r="P116" s="30">
        <v>796</v>
      </c>
      <c r="Q116" s="30" t="s">
        <v>43</v>
      </c>
      <c r="R116" s="34">
        <v>44</v>
      </c>
      <c r="S116" s="39">
        <v>1200</v>
      </c>
      <c r="T116" s="58">
        <f t="shared" si="2"/>
        <v>52800</v>
      </c>
      <c r="U116" s="59">
        <f t="shared" si="3"/>
        <v>59136.000000000007</v>
      </c>
      <c r="V116" s="40"/>
      <c r="W116" s="30">
        <v>2017</v>
      </c>
      <c r="X116" s="60"/>
      <c r="Y116" s="303"/>
    </row>
    <row r="117" spans="1:25" ht="50.1" customHeight="1">
      <c r="A117" s="30" t="s">
        <v>419</v>
      </c>
      <c r="B117" s="30" t="s">
        <v>32</v>
      </c>
      <c r="C117" s="31" t="s">
        <v>420</v>
      </c>
      <c r="D117" s="314" t="s">
        <v>345</v>
      </c>
      <c r="E117" s="32" t="s">
        <v>421</v>
      </c>
      <c r="F117" s="32" t="s">
        <v>422</v>
      </c>
      <c r="G117" s="30" t="s">
        <v>36</v>
      </c>
      <c r="H117" s="30">
        <v>0</v>
      </c>
      <c r="I117" s="30">
        <v>590000000</v>
      </c>
      <c r="J117" s="31" t="s">
        <v>50</v>
      </c>
      <c r="K117" s="30" t="s">
        <v>423</v>
      </c>
      <c r="L117" s="30" t="s">
        <v>80</v>
      </c>
      <c r="M117" s="30" t="s">
        <v>81</v>
      </c>
      <c r="N117" s="30" t="s">
        <v>424</v>
      </c>
      <c r="O117" s="30" t="s">
        <v>91</v>
      </c>
      <c r="P117" s="30">
        <v>796</v>
      </c>
      <c r="Q117" s="30" t="s">
        <v>43</v>
      </c>
      <c r="R117" s="34">
        <v>3</v>
      </c>
      <c r="S117" s="39">
        <v>3500</v>
      </c>
      <c r="T117" s="58">
        <f t="shared" si="2"/>
        <v>10500</v>
      </c>
      <c r="U117" s="59">
        <f t="shared" si="3"/>
        <v>11760.000000000002</v>
      </c>
      <c r="V117" s="30"/>
      <c r="W117" s="30">
        <v>2017</v>
      </c>
      <c r="X117" s="60"/>
      <c r="Y117" s="303"/>
    </row>
    <row r="118" spans="1:25" ht="50.1" customHeight="1">
      <c r="A118" s="30" t="s">
        <v>425</v>
      </c>
      <c r="B118" s="31" t="s">
        <v>32</v>
      </c>
      <c r="C118" s="70" t="s">
        <v>426</v>
      </c>
      <c r="D118" s="312" t="s">
        <v>427</v>
      </c>
      <c r="E118" s="43" t="s">
        <v>428</v>
      </c>
      <c r="F118" s="43"/>
      <c r="G118" s="43" t="s">
        <v>36</v>
      </c>
      <c r="H118" s="43">
        <v>0</v>
      </c>
      <c r="I118" s="30">
        <v>590000000</v>
      </c>
      <c r="J118" s="31" t="s">
        <v>50</v>
      </c>
      <c r="K118" s="31" t="s">
        <v>429</v>
      </c>
      <c r="L118" s="31" t="s">
        <v>430</v>
      </c>
      <c r="M118" s="43" t="s">
        <v>58</v>
      </c>
      <c r="N118" s="71" t="s">
        <v>431</v>
      </c>
      <c r="O118" s="31" t="s">
        <v>432</v>
      </c>
      <c r="P118" s="70" t="s">
        <v>433</v>
      </c>
      <c r="Q118" s="70" t="s">
        <v>100</v>
      </c>
      <c r="R118" s="72">
        <v>120</v>
      </c>
      <c r="S118" s="72">
        <v>500</v>
      </c>
      <c r="T118" s="35">
        <f>S118*R118</f>
        <v>60000</v>
      </c>
      <c r="U118" s="36">
        <f t="shared" si="3"/>
        <v>67200</v>
      </c>
      <c r="V118" s="73"/>
      <c r="W118" s="31">
        <v>2017</v>
      </c>
      <c r="X118" s="66"/>
      <c r="Y118" s="303"/>
    </row>
    <row r="119" spans="1:25" ht="50.1" customHeight="1">
      <c r="A119" s="30" t="s">
        <v>434</v>
      </c>
      <c r="B119" s="31" t="s">
        <v>32</v>
      </c>
      <c r="C119" s="74" t="s">
        <v>435</v>
      </c>
      <c r="D119" s="312" t="s">
        <v>427</v>
      </c>
      <c r="E119" s="43" t="s">
        <v>436</v>
      </c>
      <c r="F119" s="43"/>
      <c r="G119" s="43" t="s">
        <v>36</v>
      </c>
      <c r="H119" s="43">
        <v>0</v>
      </c>
      <c r="I119" s="30">
        <v>590000000</v>
      </c>
      <c r="J119" s="31" t="s">
        <v>50</v>
      </c>
      <c r="K119" s="31" t="s">
        <v>429</v>
      </c>
      <c r="L119" s="31" t="s">
        <v>430</v>
      </c>
      <c r="M119" s="43" t="s">
        <v>58</v>
      </c>
      <c r="N119" s="71" t="s">
        <v>431</v>
      </c>
      <c r="O119" s="31" t="s">
        <v>432</v>
      </c>
      <c r="P119" s="70" t="s">
        <v>433</v>
      </c>
      <c r="Q119" s="70" t="s">
        <v>100</v>
      </c>
      <c r="R119" s="72">
        <v>28</v>
      </c>
      <c r="S119" s="72">
        <v>600</v>
      </c>
      <c r="T119" s="35">
        <f>S119*R119</f>
        <v>16800</v>
      </c>
      <c r="U119" s="36">
        <f t="shared" si="3"/>
        <v>18816</v>
      </c>
      <c r="V119" s="38"/>
      <c r="W119" s="31">
        <v>2017</v>
      </c>
      <c r="X119" s="66"/>
      <c r="Y119" s="303"/>
    </row>
    <row r="120" spans="1:25" ht="50.1" customHeight="1">
      <c r="A120" s="30" t="s">
        <v>437</v>
      </c>
      <c r="B120" s="30" t="s">
        <v>32</v>
      </c>
      <c r="C120" s="31" t="s">
        <v>438</v>
      </c>
      <c r="D120" s="310" t="s">
        <v>439</v>
      </c>
      <c r="E120" s="31" t="s">
        <v>440</v>
      </c>
      <c r="F120" s="32" t="s">
        <v>441</v>
      </c>
      <c r="G120" s="30" t="s">
        <v>36</v>
      </c>
      <c r="H120" s="30">
        <v>0</v>
      </c>
      <c r="I120" s="30">
        <v>590000000</v>
      </c>
      <c r="J120" s="31" t="s">
        <v>37</v>
      </c>
      <c r="K120" s="31" t="s">
        <v>139</v>
      </c>
      <c r="L120" s="37" t="s">
        <v>50</v>
      </c>
      <c r="M120" s="30" t="s">
        <v>40</v>
      </c>
      <c r="N120" s="31" t="s">
        <v>41</v>
      </c>
      <c r="O120" s="33" t="s">
        <v>42</v>
      </c>
      <c r="P120" s="30">
        <v>796</v>
      </c>
      <c r="Q120" s="30" t="s">
        <v>43</v>
      </c>
      <c r="R120" s="34">
        <v>30</v>
      </c>
      <c r="S120" s="35">
        <v>1070</v>
      </c>
      <c r="T120" s="35">
        <f t="shared" ref="T120:T188" si="4">R120*S120</f>
        <v>32100</v>
      </c>
      <c r="U120" s="36">
        <f t="shared" si="3"/>
        <v>35952</v>
      </c>
      <c r="V120" s="40"/>
      <c r="W120" s="30">
        <v>2017</v>
      </c>
      <c r="X120" s="31"/>
      <c r="Y120" s="303"/>
    </row>
    <row r="121" spans="1:25" ht="50.1" customHeight="1">
      <c r="A121" s="30" t="s">
        <v>442</v>
      </c>
      <c r="B121" s="30" t="s">
        <v>32</v>
      </c>
      <c r="C121" s="31" t="s">
        <v>443</v>
      </c>
      <c r="D121" s="310" t="s">
        <v>444</v>
      </c>
      <c r="E121" s="31" t="s">
        <v>445</v>
      </c>
      <c r="F121" s="32"/>
      <c r="G121" s="30" t="s">
        <v>36</v>
      </c>
      <c r="H121" s="30">
        <v>0</v>
      </c>
      <c r="I121" s="30">
        <v>590000000</v>
      </c>
      <c r="J121" s="31" t="s">
        <v>37</v>
      </c>
      <c r="K121" s="31" t="s">
        <v>401</v>
      </c>
      <c r="L121" s="31" t="s">
        <v>39</v>
      </c>
      <c r="M121" s="30" t="s">
        <v>40</v>
      </c>
      <c r="N121" s="31" t="s">
        <v>175</v>
      </c>
      <c r="O121" s="30" t="s">
        <v>73</v>
      </c>
      <c r="P121" s="30">
        <v>796</v>
      </c>
      <c r="Q121" s="30" t="s">
        <v>43</v>
      </c>
      <c r="R121" s="34">
        <v>230</v>
      </c>
      <c r="S121" s="35">
        <v>820</v>
      </c>
      <c r="T121" s="35">
        <f t="shared" si="4"/>
        <v>188600</v>
      </c>
      <c r="U121" s="36">
        <f t="shared" si="3"/>
        <v>211232.00000000003</v>
      </c>
      <c r="V121" s="30"/>
      <c r="W121" s="30">
        <v>2017</v>
      </c>
      <c r="X121" s="31"/>
      <c r="Y121" s="303"/>
    </row>
    <row r="122" spans="1:25" ht="50.1" customHeight="1">
      <c r="A122" s="30" t="s">
        <v>446</v>
      </c>
      <c r="B122" s="71" t="s">
        <v>32</v>
      </c>
      <c r="C122" s="33" t="s">
        <v>443</v>
      </c>
      <c r="D122" s="312" t="s">
        <v>444</v>
      </c>
      <c r="E122" s="33" t="s">
        <v>445</v>
      </c>
      <c r="F122" s="44"/>
      <c r="G122" s="45" t="s">
        <v>447</v>
      </c>
      <c r="H122" s="63">
        <v>0</v>
      </c>
      <c r="I122" s="30">
        <v>590000000</v>
      </c>
      <c r="J122" s="31" t="s">
        <v>37</v>
      </c>
      <c r="K122" s="45" t="s">
        <v>62</v>
      </c>
      <c r="L122" s="31" t="s">
        <v>39</v>
      </c>
      <c r="M122" s="45" t="s">
        <v>58</v>
      </c>
      <c r="N122" s="45" t="s">
        <v>389</v>
      </c>
      <c r="O122" s="30" t="s">
        <v>91</v>
      </c>
      <c r="P122" s="30">
        <v>796</v>
      </c>
      <c r="Q122" s="45" t="s">
        <v>43</v>
      </c>
      <c r="R122" s="75">
        <v>5</v>
      </c>
      <c r="S122" s="76">
        <v>900</v>
      </c>
      <c r="T122" s="35">
        <f t="shared" si="4"/>
        <v>4500</v>
      </c>
      <c r="U122" s="36">
        <f t="shared" si="3"/>
        <v>5040.0000000000009</v>
      </c>
      <c r="V122" s="77"/>
      <c r="W122" s="45">
        <v>2017</v>
      </c>
      <c r="X122" s="31"/>
      <c r="Y122" s="303"/>
    </row>
    <row r="123" spans="1:25" ht="50.1" customHeight="1">
      <c r="A123" s="30" t="s">
        <v>448</v>
      </c>
      <c r="B123" s="41" t="s">
        <v>32</v>
      </c>
      <c r="C123" s="42" t="s">
        <v>449</v>
      </c>
      <c r="D123" s="311" t="s">
        <v>450</v>
      </c>
      <c r="E123" s="43" t="s">
        <v>451</v>
      </c>
      <c r="F123" s="32" t="s">
        <v>452</v>
      </c>
      <c r="G123" s="45" t="s">
        <v>36</v>
      </c>
      <c r="H123" s="46">
        <v>0</v>
      </c>
      <c r="I123" s="30">
        <v>590000000</v>
      </c>
      <c r="J123" s="31" t="s">
        <v>37</v>
      </c>
      <c r="K123" s="41" t="s">
        <v>401</v>
      </c>
      <c r="L123" s="31" t="s">
        <v>39</v>
      </c>
      <c r="M123" s="41" t="s">
        <v>40</v>
      </c>
      <c r="N123" s="43" t="s">
        <v>175</v>
      </c>
      <c r="O123" s="30" t="s">
        <v>73</v>
      </c>
      <c r="P123" s="38">
        <v>166</v>
      </c>
      <c r="Q123" s="38" t="s">
        <v>100</v>
      </c>
      <c r="R123" s="55">
        <v>150</v>
      </c>
      <c r="S123" s="48">
        <v>1360</v>
      </c>
      <c r="T123" s="35">
        <f t="shared" si="4"/>
        <v>204000</v>
      </c>
      <c r="U123" s="36">
        <f t="shared" si="3"/>
        <v>228480.00000000003</v>
      </c>
      <c r="V123" s="41"/>
      <c r="W123" s="49">
        <v>2017</v>
      </c>
      <c r="X123" s="31"/>
      <c r="Y123" s="303"/>
    </row>
    <row r="124" spans="1:25" ht="50.1" customHeight="1">
      <c r="A124" s="30" t="s">
        <v>453</v>
      </c>
      <c r="B124" s="30" t="s">
        <v>32</v>
      </c>
      <c r="C124" s="31" t="s">
        <v>449</v>
      </c>
      <c r="D124" s="310" t="s">
        <v>450</v>
      </c>
      <c r="E124" s="31" t="s">
        <v>451</v>
      </c>
      <c r="F124" s="32" t="s">
        <v>454</v>
      </c>
      <c r="G124" s="30" t="s">
        <v>36</v>
      </c>
      <c r="H124" s="30">
        <v>0</v>
      </c>
      <c r="I124" s="30">
        <v>590000000</v>
      </c>
      <c r="J124" s="31" t="s">
        <v>37</v>
      </c>
      <c r="K124" s="31" t="s">
        <v>401</v>
      </c>
      <c r="L124" s="31" t="s">
        <v>39</v>
      </c>
      <c r="M124" s="30" t="s">
        <v>40</v>
      </c>
      <c r="N124" s="31" t="s">
        <v>175</v>
      </c>
      <c r="O124" s="30" t="s">
        <v>73</v>
      </c>
      <c r="P124" s="30">
        <v>166</v>
      </c>
      <c r="Q124" s="30" t="s">
        <v>100</v>
      </c>
      <c r="R124" s="39">
        <v>50</v>
      </c>
      <c r="S124" s="35">
        <v>1540</v>
      </c>
      <c r="T124" s="35">
        <f t="shared" si="4"/>
        <v>77000</v>
      </c>
      <c r="U124" s="36">
        <f t="shared" si="3"/>
        <v>86240.000000000015</v>
      </c>
      <c r="V124" s="40"/>
      <c r="W124" s="30">
        <v>2017</v>
      </c>
      <c r="X124" s="31"/>
      <c r="Y124" s="303"/>
    </row>
    <row r="125" spans="1:25" ht="50.1" customHeight="1">
      <c r="A125" s="30" t="s">
        <v>455</v>
      </c>
      <c r="B125" s="30" t="s">
        <v>32</v>
      </c>
      <c r="C125" s="31" t="s">
        <v>449</v>
      </c>
      <c r="D125" s="310" t="s">
        <v>450</v>
      </c>
      <c r="E125" s="31" t="s">
        <v>451</v>
      </c>
      <c r="F125" s="32" t="s">
        <v>452</v>
      </c>
      <c r="G125" s="30" t="s">
        <v>36</v>
      </c>
      <c r="H125" s="30">
        <v>0</v>
      </c>
      <c r="I125" s="30">
        <v>590000000</v>
      </c>
      <c r="J125" s="31" t="s">
        <v>37</v>
      </c>
      <c r="K125" s="31" t="s">
        <v>139</v>
      </c>
      <c r="L125" s="31" t="s">
        <v>39</v>
      </c>
      <c r="M125" s="30" t="s">
        <v>40</v>
      </c>
      <c r="N125" s="31" t="s">
        <v>41</v>
      </c>
      <c r="O125" s="33" t="s">
        <v>42</v>
      </c>
      <c r="P125" s="30">
        <v>166</v>
      </c>
      <c r="Q125" s="30" t="s">
        <v>100</v>
      </c>
      <c r="R125" s="39">
        <v>100</v>
      </c>
      <c r="S125" s="35">
        <v>1340</v>
      </c>
      <c r="T125" s="35">
        <f t="shared" si="4"/>
        <v>134000</v>
      </c>
      <c r="U125" s="36">
        <f t="shared" si="3"/>
        <v>150080</v>
      </c>
      <c r="V125" s="30"/>
      <c r="W125" s="30">
        <v>2017</v>
      </c>
      <c r="X125" s="31"/>
      <c r="Y125" s="303"/>
    </row>
    <row r="126" spans="1:25" ht="50.1" customHeight="1">
      <c r="A126" s="31" t="s">
        <v>456</v>
      </c>
      <c r="B126" s="31" t="s">
        <v>32</v>
      </c>
      <c r="C126" s="56" t="s">
        <v>457</v>
      </c>
      <c r="D126" s="310" t="s">
        <v>458</v>
      </c>
      <c r="E126" s="56" t="s">
        <v>459</v>
      </c>
      <c r="F126" s="56" t="s">
        <v>460</v>
      </c>
      <c r="G126" s="31" t="s">
        <v>36</v>
      </c>
      <c r="H126" s="31">
        <v>0</v>
      </c>
      <c r="I126" s="30">
        <v>590000000</v>
      </c>
      <c r="J126" s="31" t="s">
        <v>37</v>
      </c>
      <c r="K126" s="31" t="s">
        <v>139</v>
      </c>
      <c r="L126" s="45" t="s">
        <v>50</v>
      </c>
      <c r="M126" s="31" t="s">
        <v>98</v>
      </c>
      <c r="N126" s="31" t="s">
        <v>99</v>
      </c>
      <c r="O126" s="31" t="s">
        <v>73</v>
      </c>
      <c r="P126" s="31">
        <v>166</v>
      </c>
      <c r="Q126" s="31" t="s">
        <v>100</v>
      </c>
      <c r="R126" s="48">
        <v>900</v>
      </c>
      <c r="S126" s="64">
        <v>295</v>
      </c>
      <c r="T126" s="48">
        <v>0</v>
      </c>
      <c r="U126" s="65">
        <f t="shared" si="3"/>
        <v>0</v>
      </c>
      <c r="V126" s="78"/>
      <c r="W126" s="31">
        <v>2017</v>
      </c>
      <c r="X126" s="31">
        <v>19</v>
      </c>
      <c r="Y126" s="303"/>
    </row>
    <row r="127" spans="1:25" ht="50.1" customHeight="1">
      <c r="A127" s="31" t="s">
        <v>461</v>
      </c>
      <c r="B127" s="31" t="s">
        <v>32</v>
      </c>
      <c r="C127" s="56" t="s">
        <v>457</v>
      </c>
      <c r="D127" s="310" t="s">
        <v>458</v>
      </c>
      <c r="E127" s="56" t="s">
        <v>459</v>
      </c>
      <c r="F127" s="56" t="s">
        <v>460</v>
      </c>
      <c r="G127" s="31" t="s">
        <v>36</v>
      </c>
      <c r="H127" s="31">
        <v>0</v>
      </c>
      <c r="I127" s="30">
        <v>590000000</v>
      </c>
      <c r="J127" s="31" t="s">
        <v>37</v>
      </c>
      <c r="K127" s="31" t="s">
        <v>462</v>
      </c>
      <c r="L127" s="45" t="s">
        <v>50</v>
      </c>
      <c r="M127" s="31" t="s">
        <v>98</v>
      </c>
      <c r="N127" s="31" t="s">
        <v>99</v>
      </c>
      <c r="O127" s="31" t="s">
        <v>73</v>
      </c>
      <c r="P127" s="31">
        <v>166</v>
      </c>
      <c r="Q127" s="31" t="s">
        <v>100</v>
      </c>
      <c r="R127" s="48">
        <v>900</v>
      </c>
      <c r="S127" s="64">
        <v>406.25</v>
      </c>
      <c r="T127" s="48">
        <f>R127*S127</f>
        <v>365625</v>
      </c>
      <c r="U127" s="65">
        <f>T127*1.12</f>
        <v>409500.00000000006</v>
      </c>
      <c r="V127" s="78"/>
      <c r="W127" s="31">
        <v>2017</v>
      </c>
      <c r="X127" s="31"/>
      <c r="Y127" s="303"/>
    </row>
    <row r="128" spans="1:25" ht="50.1" customHeight="1">
      <c r="A128" s="30" t="s">
        <v>463</v>
      </c>
      <c r="B128" s="30" t="s">
        <v>32</v>
      </c>
      <c r="C128" s="31" t="s">
        <v>464</v>
      </c>
      <c r="D128" s="314" t="s">
        <v>465</v>
      </c>
      <c r="E128" s="32" t="s">
        <v>466</v>
      </c>
      <c r="F128" s="32" t="s">
        <v>467</v>
      </c>
      <c r="G128" s="30" t="s">
        <v>36</v>
      </c>
      <c r="H128" s="30">
        <v>0</v>
      </c>
      <c r="I128" s="30">
        <v>590000000</v>
      </c>
      <c r="J128" s="31" t="s">
        <v>50</v>
      </c>
      <c r="K128" s="30" t="s">
        <v>310</v>
      </c>
      <c r="L128" s="30" t="s">
        <v>80</v>
      </c>
      <c r="M128" s="30" t="s">
        <v>81</v>
      </c>
      <c r="N128" s="30" t="s">
        <v>140</v>
      </c>
      <c r="O128" s="45" t="s">
        <v>182</v>
      </c>
      <c r="P128" s="30">
        <v>796</v>
      </c>
      <c r="Q128" s="30" t="s">
        <v>43</v>
      </c>
      <c r="R128" s="34">
        <v>10</v>
      </c>
      <c r="S128" s="39">
        <v>192600</v>
      </c>
      <c r="T128" s="58">
        <f t="shared" si="4"/>
        <v>1926000</v>
      </c>
      <c r="U128" s="59">
        <f t="shared" si="3"/>
        <v>2157120</v>
      </c>
      <c r="V128" s="30"/>
      <c r="W128" s="30">
        <v>2017</v>
      </c>
      <c r="X128" s="60"/>
      <c r="Y128" s="303"/>
    </row>
    <row r="129" spans="1:25" ht="50.1" customHeight="1">
      <c r="A129" s="31" t="s">
        <v>468</v>
      </c>
      <c r="B129" s="31" t="s">
        <v>32</v>
      </c>
      <c r="C129" s="79" t="s">
        <v>469</v>
      </c>
      <c r="D129" s="310" t="s">
        <v>470</v>
      </c>
      <c r="E129" s="79" t="s">
        <v>321</v>
      </c>
      <c r="F129" s="79" t="s">
        <v>471</v>
      </c>
      <c r="G129" s="31" t="s">
        <v>36</v>
      </c>
      <c r="H129" s="31">
        <v>0</v>
      </c>
      <c r="I129" s="31">
        <v>590000000</v>
      </c>
      <c r="J129" s="31" t="s">
        <v>50</v>
      </c>
      <c r="K129" s="31" t="s">
        <v>310</v>
      </c>
      <c r="L129" s="31" t="s">
        <v>80</v>
      </c>
      <c r="M129" s="31" t="s">
        <v>81</v>
      </c>
      <c r="N129" s="31" t="s">
        <v>140</v>
      </c>
      <c r="O129" s="31" t="s">
        <v>107</v>
      </c>
      <c r="P129" s="31">
        <v>796</v>
      </c>
      <c r="Q129" s="31" t="s">
        <v>43</v>
      </c>
      <c r="R129" s="47">
        <v>16</v>
      </c>
      <c r="S129" s="64">
        <v>80000</v>
      </c>
      <c r="T129" s="58">
        <v>0</v>
      </c>
      <c r="U129" s="59">
        <f t="shared" si="3"/>
        <v>0</v>
      </c>
      <c r="V129" s="78"/>
      <c r="W129" s="31">
        <v>2017</v>
      </c>
      <c r="X129" s="43" t="s">
        <v>472</v>
      </c>
      <c r="Y129" s="303"/>
    </row>
    <row r="130" spans="1:25" ht="50.1" customHeight="1">
      <c r="A130" s="31" t="s">
        <v>473</v>
      </c>
      <c r="B130" s="71" t="s">
        <v>32</v>
      </c>
      <c r="C130" s="79" t="s">
        <v>469</v>
      </c>
      <c r="D130" s="310" t="s">
        <v>470</v>
      </c>
      <c r="E130" s="79" t="s">
        <v>321</v>
      </c>
      <c r="F130" s="33" t="s">
        <v>474</v>
      </c>
      <c r="G130" s="43" t="s">
        <v>36</v>
      </c>
      <c r="H130" s="80">
        <v>0</v>
      </c>
      <c r="I130" s="81">
        <v>590000000</v>
      </c>
      <c r="J130" s="45" t="s">
        <v>300</v>
      </c>
      <c r="K130" s="43" t="s">
        <v>475</v>
      </c>
      <c r="L130" s="43" t="s">
        <v>302</v>
      </c>
      <c r="M130" s="43" t="s">
        <v>81</v>
      </c>
      <c r="N130" s="31" t="s">
        <v>140</v>
      </c>
      <c r="O130" s="43" t="s">
        <v>476</v>
      </c>
      <c r="P130" s="43">
        <v>796</v>
      </c>
      <c r="Q130" s="43" t="s">
        <v>43</v>
      </c>
      <c r="R130" s="47">
        <v>16</v>
      </c>
      <c r="S130" s="64">
        <v>57000</v>
      </c>
      <c r="T130" s="48">
        <f>R130*S130</f>
        <v>912000</v>
      </c>
      <c r="U130" s="48">
        <f>T130*1.12</f>
        <v>1021440.0000000001</v>
      </c>
      <c r="V130" s="42"/>
      <c r="W130" s="45">
        <v>2017</v>
      </c>
      <c r="X130" s="43"/>
      <c r="Y130" s="303"/>
    </row>
    <row r="131" spans="1:25" ht="50.1" customHeight="1">
      <c r="A131" s="30" t="s">
        <v>477</v>
      </c>
      <c r="B131" s="30" t="s">
        <v>32</v>
      </c>
      <c r="C131" s="31" t="s">
        <v>469</v>
      </c>
      <c r="D131" s="314" t="s">
        <v>470</v>
      </c>
      <c r="E131" s="32" t="s">
        <v>321</v>
      </c>
      <c r="F131" s="32" t="s">
        <v>478</v>
      </c>
      <c r="G131" s="30" t="s">
        <v>36</v>
      </c>
      <c r="H131" s="30">
        <v>0</v>
      </c>
      <c r="I131" s="30">
        <v>590000000</v>
      </c>
      <c r="J131" s="31" t="s">
        <v>50</v>
      </c>
      <c r="K131" s="30" t="s">
        <v>211</v>
      </c>
      <c r="L131" s="30" t="s">
        <v>80</v>
      </c>
      <c r="M131" s="30" t="s">
        <v>81</v>
      </c>
      <c r="N131" s="30" t="s">
        <v>140</v>
      </c>
      <c r="O131" s="31" t="s">
        <v>107</v>
      </c>
      <c r="P131" s="30">
        <v>796</v>
      </c>
      <c r="Q131" s="30" t="s">
        <v>43</v>
      </c>
      <c r="R131" s="34">
        <v>1</v>
      </c>
      <c r="S131" s="39">
        <v>530000</v>
      </c>
      <c r="T131" s="58">
        <f t="shared" si="4"/>
        <v>530000</v>
      </c>
      <c r="U131" s="59">
        <f t="shared" si="3"/>
        <v>593600</v>
      </c>
      <c r="V131" s="30"/>
      <c r="W131" s="30">
        <v>2017</v>
      </c>
      <c r="X131" s="60"/>
      <c r="Y131" s="303"/>
    </row>
    <row r="132" spans="1:25" ht="50.1" customHeight="1">
      <c r="A132" s="30" t="s">
        <v>479</v>
      </c>
      <c r="B132" s="71" t="s">
        <v>32</v>
      </c>
      <c r="C132" s="33" t="s">
        <v>480</v>
      </c>
      <c r="D132" s="312" t="s">
        <v>481</v>
      </c>
      <c r="E132" s="33" t="s">
        <v>482</v>
      </c>
      <c r="F132" s="44" t="s">
        <v>483</v>
      </c>
      <c r="G132" s="30" t="s">
        <v>188</v>
      </c>
      <c r="H132" s="63">
        <v>0</v>
      </c>
      <c r="I132" s="30">
        <v>590000000</v>
      </c>
      <c r="J132" s="31" t="s">
        <v>37</v>
      </c>
      <c r="K132" s="45" t="s">
        <v>484</v>
      </c>
      <c r="L132" s="31" t="s">
        <v>39</v>
      </c>
      <c r="M132" s="45" t="s">
        <v>58</v>
      </c>
      <c r="N132" s="45" t="s">
        <v>389</v>
      </c>
      <c r="O132" s="30" t="s">
        <v>91</v>
      </c>
      <c r="P132" s="30">
        <v>736</v>
      </c>
      <c r="Q132" s="45" t="s">
        <v>485</v>
      </c>
      <c r="R132" s="75">
        <v>200</v>
      </c>
      <c r="S132" s="76">
        <v>5900</v>
      </c>
      <c r="T132" s="35">
        <f t="shared" si="4"/>
        <v>1180000</v>
      </c>
      <c r="U132" s="36">
        <f t="shared" si="3"/>
        <v>1321600.0000000002</v>
      </c>
      <c r="V132" s="77"/>
      <c r="W132" s="45">
        <v>2017</v>
      </c>
      <c r="X132" s="31"/>
      <c r="Y132" s="303"/>
    </row>
    <row r="133" spans="1:25" ht="50.1" customHeight="1">
      <c r="A133" s="30" t="s">
        <v>486</v>
      </c>
      <c r="B133" s="30" t="s">
        <v>32</v>
      </c>
      <c r="C133" s="31" t="s">
        <v>487</v>
      </c>
      <c r="D133" s="310" t="s">
        <v>481</v>
      </c>
      <c r="E133" s="31" t="s">
        <v>488</v>
      </c>
      <c r="F133" s="32" t="s">
        <v>489</v>
      </c>
      <c r="G133" s="30" t="s">
        <v>188</v>
      </c>
      <c r="H133" s="30">
        <v>0</v>
      </c>
      <c r="I133" s="30">
        <v>590000000</v>
      </c>
      <c r="J133" s="31" t="s">
        <v>37</v>
      </c>
      <c r="K133" s="31" t="s">
        <v>484</v>
      </c>
      <c r="L133" s="31" t="s">
        <v>39</v>
      </c>
      <c r="M133" s="30" t="s">
        <v>58</v>
      </c>
      <c r="N133" s="31" t="s">
        <v>389</v>
      </c>
      <c r="O133" s="30" t="s">
        <v>91</v>
      </c>
      <c r="P133" s="30">
        <v>736</v>
      </c>
      <c r="Q133" s="30" t="s">
        <v>485</v>
      </c>
      <c r="R133" s="34">
        <v>400</v>
      </c>
      <c r="S133" s="35">
        <v>4850</v>
      </c>
      <c r="T133" s="35">
        <f t="shared" si="4"/>
        <v>1940000</v>
      </c>
      <c r="U133" s="36">
        <f t="shared" si="3"/>
        <v>2172800</v>
      </c>
      <c r="V133" s="30"/>
      <c r="W133" s="30">
        <v>2017</v>
      </c>
      <c r="X133" s="31"/>
      <c r="Y133" s="303"/>
    </row>
    <row r="134" spans="1:25" ht="50.1" customHeight="1">
      <c r="A134" s="30" t="s">
        <v>490</v>
      </c>
      <c r="B134" s="30" t="s">
        <v>32</v>
      </c>
      <c r="C134" s="31" t="s">
        <v>491</v>
      </c>
      <c r="D134" s="310" t="s">
        <v>492</v>
      </c>
      <c r="E134" s="31" t="s">
        <v>493</v>
      </c>
      <c r="F134" s="32" t="s">
        <v>494</v>
      </c>
      <c r="G134" s="30" t="s">
        <v>36</v>
      </c>
      <c r="H134" s="30">
        <v>0</v>
      </c>
      <c r="I134" s="30">
        <v>590000000</v>
      </c>
      <c r="J134" s="31" t="s">
        <v>37</v>
      </c>
      <c r="K134" s="31" t="s">
        <v>495</v>
      </c>
      <c r="L134" s="37" t="s">
        <v>50</v>
      </c>
      <c r="M134" s="30" t="s">
        <v>98</v>
      </c>
      <c r="N134" s="31" t="s">
        <v>41</v>
      </c>
      <c r="O134" s="30" t="s">
        <v>73</v>
      </c>
      <c r="P134" s="30">
        <v>166</v>
      </c>
      <c r="Q134" s="30" t="s">
        <v>100</v>
      </c>
      <c r="R134" s="39">
        <v>2</v>
      </c>
      <c r="S134" s="35">
        <v>7100</v>
      </c>
      <c r="T134" s="35">
        <f t="shared" si="4"/>
        <v>14200</v>
      </c>
      <c r="U134" s="36">
        <f t="shared" si="3"/>
        <v>15904.000000000002</v>
      </c>
      <c r="V134" s="40"/>
      <c r="W134" s="30">
        <v>2017</v>
      </c>
      <c r="X134" s="31"/>
      <c r="Y134" s="303"/>
    </row>
    <row r="135" spans="1:25" ht="50.1" customHeight="1">
      <c r="A135" s="30" t="s">
        <v>496</v>
      </c>
      <c r="B135" s="30" t="s">
        <v>32</v>
      </c>
      <c r="C135" s="31" t="s">
        <v>497</v>
      </c>
      <c r="D135" s="310" t="s">
        <v>498</v>
      </c>
      <c r="E135" s="31" t="s">
        <v>499</v>
      </c>
      <c r="F135" s="32" t="s">
        <v>500</v>
      </c>
      <c r="G135" s="30" t="s">
        <v>36</v>
      </c>
      <c r="H135" s="30">
        <v>0</v>
      </c>
      <c r="I135" s="30">
        <v>590000000</v>
      </c>
      <c r="J135" s="31" t="s">
        <v>37</v>
      </c>
      <c r="K135" s="31" t="s">
        <v>139</v>
      </c>
      <c r="L135" s="37" t="s">
        <v>50</v>
      </c>
      <c r="M135" s="30" t="s">
        <v>58</v>
      </c>
      <c r="N135" s="31" t="s">
        <v>99</v>
      </c>
      <c r="O135" s="30" t="s">
        <v>73</v>
      </c>
      <c r="P135" s="30" t="s">
        <v>433</v>
      </c>
      <c r="Q135" s="30" t="s">
        <v>100</v>
      </c>
      <c r="R135" s="39">
        <v>50</v>
      </c>
      <c r="S135" s="35">
        <v>3214</v>
      </c>
      <c r="T135" s="35">
        <f t="shared" si="4"/>
        <v>160700</v>
      </c>
      <c r="U135" s="36">
        <f t="shared" si="3"/>
        <v>179984.00000000003</v>
      </c>
      <c r="V135" s="30" t="s">
        <v>44</v>
      </c>
      <c r="W135" s="30">
        <v>2017</v>
      </c>
      <c r="X135" s="31"/>
      <c r="Y135" s="303"/>
    </row>
    <row r="136" spans="1:25" ht="50.1" customHeight="1">
      <c r="A136" s="31" t="s">
        <v>501</v>
      </c>
      <c r="B136" s="31" t="s">
        <v>32</v>
      </c>
      <c r="C136" s="56" t="s">
        <v>502</v>
      </c>
      <c r="D136" s="310" t="s">
        <v>503</v>
      </c>
      <c r="E136" s="56" t="s">
        <v>504</v>
      </c>
      <c r="F136" s="56" t="s">
        <v>505</v>
      </c>
      <c r="G136" s="31" t="s">
        <v>36</v>
      </c>
      <c r="H136" s="31">
        <v>0</v>
      </c>
      <c r="I136" s="31">
        <v>590000000</v>
      </c>
      <c r="J136" s="31" t="s">
        <v>50</v>
      </c>
      <c r="K136" s="31" t="s">
        <v>189</v>
      </c>
      <c r="L136" s="31" t="s">
        <v>80</v>
      </c>
      <c r="M136" s="31" t="s">
        <v>81</v>
      </c>
      <c r="N136" s="31" t="s">
        <v>140</v>
      </c>
      <c r="O136" s="45" t="s">
        <v>182</v>
      </c>
      <c r="P136" s="31">
        <v>796</v>
      </c>
      <c r="Q136" s="31" t="s">
        <v>43</v>
      </c>
      <c r="R136" s="47">
        <v>815</v>
      </c>
      <c r="S136" s="64">
        <v>70</v>
      </c>
      <c r="T136" s="58">
        <v>0</v>
      </c>
      <c r="U136" s="59">
        <f>T136*1.12</f>
        <v>0</v>
      </c>
      <c r="V136" s="78"/>
      <c r="W136" s="31">
        <v>2017</v>
      </c>
      <c r="X136" s="91">
        <v>11</v>
      </c>
      <c r="Y136" s="303"/>
    </row>
    <row r="137" spans="1:25" ht="50.1" customHeight="1">
      <c r="A137" s="30" t="s">
        <v>506</v>
      </c>
      <c r="B137" s="71" t="s">
        <v>32</v>
      </c>
      <c r="C137" s="56" t="s">
        <v>502</v>
      </c>
      <c r="D137" s="310" t="s">
        <v>503</v>
      </c>
      <c r="E137" s="56" t="s">
        <v>504</v>
      </c>
      <c r="F137" s="56" t="s">
        <v>505</v>
      </c>
      <c r="G137" s="119" t="s">
        <v>36</v>
      </c>
      <c r="H137" s="162">
        <v>0</v>
      </c>
      <c r="I137" s="81">
        <v>590000000</v>
      </c>
      <c r="J137" s="45" t="s">
        <v>300</v>
      </c>
      <c r="K137" s="43" t="s">
        <v>507</v>
      </c>
      <c r="L137" s="43" t="s">
        <v>302</v>
      </c>
      <c r="M137" s="43" t="s">
        <v>81</v>
      </c>
      <c r="N137" s="43" t="s">
        <v>140</v>
      </c>
      <c r="O137" s="43" t="s">
        <v>508</v>
      </c>
      <c r="P137" s="38">
        <v>796</v>
      </c>
      <c r="Q137" s="43" t="s">
        <v>43</v>
      </c>
      <c r="R137" s="34">
        <v>815</v>
      </c>
      <c r="S137" s="116">
        <v>70</v>
      </c>
      <c r="T137" s="226">
        <f>R137*S137</f>
        <v>57050</v>
      </c>
      <c r="U137" s="379">
        <f>T137*1.12</f>
        <v>63896.000000000007</v>
      </c>
      <c r="V137" s="52"/>
      <c r="W137" s="45">
        <v>2017</v>
      </c>
      <c r="X137" s="91"/>
      <c r="Y137" s="303"/>
    </row>
    <row r="138" spans="1:25" ht="50.1" customHeight="1">
      <c r="A138" s="30" t="s">
        <v>509</v>
      </c>
      <c r="B138" s="30" t="s">
        <v>32</v>
      </c>
      <c r="C138" s="31" t="s">
        <v>502</v>
      </c>
      <c r="D138" s="314" t="s">
        <v>503</v>
      </c>
      <c r="E138" s="32" t="s">
        <v>504</v>
      </c>
      <c r="F138" s="32" t="s">
        <v>510</v>
      </c>
      <c r="G138" s="30" t="s">
        <v>36</v>
      </c>
      <c r="H138" s="30">
        <v>90</v>
      </c>
      <c r="I138" s="30">
        <v>590000000</v>
      </c>
      <c r="J138" s="31" t="s">
        <v>50</v>
      </c>
      <c r="K138" s="30" t="s">
        <v>310</v>
      </c>
      <c r="L138" s="30" t="s">
        <v>80</v>
      </c>
      <c r="M138" s="30" t="s">
        <v>81</v>
      </c>
      <c r="N138" s="30" t="s">
        <v>140</v>
      </c>
      <c r="O138" s="45" t="s">
        <v>182</v>
      </c>
      <c r="P138" s="30">
        <v>796</v>
      </c>
      <c r="Q138" s="30" t="s">
        <v>43</v>
      </c>
      <c r="R138" s="34">
        <v>32</v>
      </c>
      <c r="S138" s="57">
        <f>2200/1.12/32</f>
        <v>61.383928571428562</v>
      </c>
      <c r="T138" s="58">
        <f t="shared" si="4"/>
        <v>1964.285714285714</v>
      </c>
      <c r="U138" s="59">
        <f t="shared" si="3"/>
        <v>2200</v>
      </c>
      <c r="V138" s="30" t="s">
        <v>511</v>
      </c>
      <c r="W138" s="30">
        <v>2017</v>
      </c>
      <c r="X138" s="60"/>
      <c r="Y138" s="303"/>
    </row>
    <row r="139" spans="1:25" ht="50.1" customHeight="1">
      <c r="A139" s="30" t="s">
        <v>512</v>
      </c>
      <c r="B139" s="71" t="s">
        <v>32</v>
      </c>
      <c r="C139" s="33" t="s">
        <v>513</v>
      </c>
      <c r="D139" s="312" t="s">
        <v>514</v>
      </c>
      <c r="E139" s="33" t="s">
        <v>515</v>
      </c>
      <c r="F139" s="44" t="s">
        <v>516</v>
      </c>
      <c r="G139" s="45" t="s">
        <v>36</v>
      </c>
      <c r="H139" s="63">
        <v>0</v>
      </c>
      <c r="I139" s="30">
        <v>590000000</v>
      </c>
      <c r="J139" s="31" t="s">
        <v>37</v>
      </c>
      <c r="K139" s="45" t="s">
        <v>211</v>
      </c>
      <c r="L139" s="37" t="s">
        <v>50</v>
      </c>
      <c r="M139" s="45" t="s">
        <v>58</v>
      </c>
      <c r="N139" s="45" t="s">
        <v>517</v>
      </c>
      <c r="O139" s="30" t="s">
        <v>73</v>
      </c>
      <c r="P139" s="30">
        <v>796</v>
      </c>
      <c r="Q139" s="45" t="s">
        <v>43</v>
      </c>
      <c r="R139" s="75">
        <v>1</v>
      </c>
      <c r="S139" s="76">
        <v>50000</v>
      </c>
      <c r="T139" s="35">
        <f t="shared" si="4"/>
        <v>50000</v>
      </c>
      <c r="U139" s="36">
        <f t="shared" si="3"/>
        <v>56000.000000000007</v>
      </c>
      <c r="V139" s="77"/>
      <c r="W139" s="45">
        <v>2017</v>
      </c>
      <c r="X139" s="31"/>
      <c r="Y139" s="303"/>
    </row>
    <row r="140" spans="1:25" ht="50.1" customHeight="1">
      <c r="A140" s="30" t="s">
        <v>518</v>
      </c>
      <c r="B140" s="30" t="s">
        <v>32</v>
      </c>
      <c r="C140" s="31" t="s">
        <v>519</v>
      </c>
      <c r="D140" s="310" t="s">
        <v>520</v>
      </c>
      <c r="E140" s="31" t="s">
        <v>521</v>
      </c>
      <c r="F140" s="32" t="s">
        <v>522</v>
      </c>
      <c r="G140" s="30" t="s">
        <v>188</v>
      </c>
      <c r="H140" s="30">
        <v>0</v>
      </c>
      <c r="I140" s="30">
        <v>590000000</v>
      </c>
      <c r="J140" s="31" t="s">
        <v>37</v>
      </c>
      <c r="K140" s="31" t="s">
        <v>211</v>
      </c>
      <c r="L140" s="37" t="s">
        <v>50</v>
      </c>
      <c r="M140" s="30" t="s">
        <v>58</v>
      </c>
      <c r="N140" s="31" t="s">
        <v>523</v>
      </c>
      <c r="O140" s="30" t="s">
        <v>73</v>
      </c>
      <c r="P140" s="30">
        <v>796</v>
      </c>
      <c r="Q140" s="30" t="s">
        <v>43</v>
      </c>
      <c r="R140" s="34">
        <v>6</v>
      </c>
      <c r="S140" s="35">
        <v>106650</v>
      </c>
      <c r="T140" s="35">
        <f t="shared" si="4"/>
        <v>639900</v>
      </c>
      <c r="U140" s="36">
        <f t="shared" si="3"/>
        <v>716688.00000000012</v>
      </c>
      <c r="V140" s="40"/>
      <c r="W140" s="30">
        <v>2017</v>
      </c>
      <c r="X140" s="31"/>
      <c r="Y140" s="303"/>
    </row>
    <row r="141" spans="1:25" ht="50.1" customHeight="1">
      <c r="A141" s="30" t="s">
        <v>524</v>
      </c>
      <c r="B141" s="41" t="s">
        <v>32</v>
      </c>
      <c r="C141" s="42" t="s">
        <v>519</v>
      </c>
      <c r="D141" s="311" t="s">
        <v>520</v>
      </c>
      <c r="E141" s="43" t="s">
        <v>521</v>
      </c>
      <c r="F141" s="44" t="s">
        <v>525</v>
      </c>
      <c r="G141" s="30" t="s">
        <v>188</v>
      </c>
      <c r="H141" s="46">
        <v>0</v>
      </c>
      <c r="I141" s="30">
        <v>590000000</v>
      </c>
      <c r="J141" s="31" t="s">
        <v>37</v>
      </c>
      <c r="K141" s="41" t="s">
        <v>211</v>
      </c>
      <c r="L141" s="37" t="s">
        <v>50</v>
      </c>
      <c r="M141" s="41" t="s">
        <v>58</v>
      </c>
      <c r="N141" s="43" t="s">
        <v>523</v>
      </c>
      <c r="O141" s="30" t="s">
        <v>73</v>
      </c>
      <c r="P141" s="30">
        <v>796</v>
      </c>
      <c r="Q141" s="38" t="s">
        <v>43</v>
      </c>
      <c r="R141" s="47">
        <v>7</v>
      </c>
      <c r="S141" s="48">
        <v>119200</v>
      </c>
      <c r="T141" s="35">
        <f t="shared" si="4"/>
        <v>834400</v>
      </c>
      <c r="U141" s="36">
        <f t="shared" si="3"/>
        <v>934528.00000000012</v>
      </c>
      <c r="V141" s="41"/>
      <c r="W141" s="49">
        <v>2017</v>
      </c>
      <c r="X141" s="31"/>
      <c r="Y141" s="303"/>
    </row>
    <row r="142" spans="1:25" ht="50.1" customHeight="1">
      <c r="A142" s="30" t="s">
        <v>526</v>
      </c>
      <c r="B142" s="41" t="s">
        <v>32</v>
      </c>
      <c r="C142" s="42" t="s">
        <v>519</v>
      </c>
      <c r="D142" s="311" t="s">
        <v>520</v>
      </c>
      <c r="E142" s="43" t="s">
        <v>521</v>
      </c>
      <c r="F142" s="44" t="s">
        <v>527</v>
      </c>
      <c r="G142" s="30" t="s">
        <v>188</v>
      </c>
      <c r="H142" s="46">
        <v>0</v>
      </c>
      <c r="I142" s="30">
        <v>590000000</v>
      </c>
      <c r="J142" s="31" t="s">
        <v>37</v>
      </c>
      <c r="K142" s="41" t="s">
        <v>211</v>
      </c>
      <c r="L142" s="37" t="s">
        <v>50</v>
      </c>
      <c r="M142" s="41" t="s">
        <v>58</v>
      </c>
      <c r="N142" s="43" t="s">
        <v>528</v>
      </c>
      <c r="O142" s="30" t="s">
        <v>73</v>
      </c>
      <c r="P142" s="30">
        <v>796</v>
      </c>
      <c r="Q142" s="38" t="s">
        <v>43</v>
      </c>
      <c r="R142" s="47">
        <v>6</v>
      </c>
      <c r="S142" s="48">
        <v>131750</v>
      </c>
      <c r="T142" s="35">
        <f t="shared" si="4"/>
        <v>790500</v>
      </c>
      <c r="U142" s="36">
        <f t="shared" si="3"/>
        <v>885360.00000000012</v>
      </c>
      <c r="V142" s="61"/>
      <c r="W142" s="49">
        <v>2017</v>
      </c>
      <c r="X142" s="31"/>
      <c r="Y142" s="303"/>
    </row>
    <row r="143" spans="1:25" ht="50.1" customHeight="1">
      <c r="A143" s="30" t="s">
        <v>529</v>
      </c>
      <c r="B143" s="30" t="s">
        <v>32</v>
      </c>
      <c r="C143" s="31" t="s">
        <v>530</v>
      </c>
      <c r="D143" s="310" t="s">
        <v>531</v>
      </c>
      <c r="E143" s="31" t="s">
        <v>532</v>
      </c>
      <c r="F143" s="32" t="s">
        <v>533</v>
      </c>
      <c r="G143" s="30" t="s">
        <v>188</v>
      </c>
      <c r="H143" s="30">
        <v>80</v>
      </c>
      <c r="I143" s="30">
        <v>590000000</v>
      </c>
      <c r="J143" s="31" t="s">
        <v>37</v>
      </c>
      <c r="K143" s="31" t="s">
        <v>534</v>
      </c>
      <c r="L143" s="31" t="s">
        <v>39</v>
      </c>
      <c r="M143" s="30" t="s">
        <v>58</v>
      </c>
      <c r="N143" s="31" t="s">
        <v>261</v>
      </c>
      <c r="O143" s="30" t="s">
        <v>91</v>
      </c>
      <c r="P143" s="30">
        <v>166</v>
      </c>
      <c r="Q143" s="30" t="s">
        <v>100</v>
      </c>
      <c r="R143" s="39">
        <v>2400</v>
      </c>
      <c r="S143" s="35">
        <v>280</v>
      </c>
      <c r="T143" s="35">
        <f t="shared" si="4"/>
        <v>672000</v>
      </c>
      <c r="U143" s="36">
        <f t="shared" si="3"/>
        <v>752640.00000000012</v>
      </c>
      <c r="V143" s="30"/>
      <c r="W143" s="30">
        <v>2017</v>
      </c>
      <c r="X143" s="62"/>
      <c r="Y143" s="303"/>
    </row>
    <row r="144" spans="1:25" ht="50.1" customHeight="1">
      <c r="A144" s="30" t="s">
        <v>535</v>
      </c>
      <c r="B144" s="67" t="s">
        <v>32</v>
      </c>
      <c r="C144" s="33" t="s">
        <v>530</v>
      </c>
      <c r="D144" s="312" t="s">
        <v>531</v>
      </c>
      <c r="E144" s="44" t="s">
        <v>532</v>
      </c>
      <c r="F144" s="44" t="s">
        <v>536</v>
      </c>
      <c r="G144" s="43" t="s">
        <v>188</v>
      </c>
      <c r="H144" s="63">
        <v>0</v>
      </c>
      <c r="I144" s="30">
        <v>590000000</v>
      </c>
      <c r="J144" s="31" t="s">
        <v>50</v>
      </c>
      <c r="K144" s="45" t="s">
        <v>537</v>
      </c>
      <c r="L144" s="45" t="s">
        <v>39</v>
      </c>
      <c r="M144" s="30" t="s">
        <v>81</v>
      </c>
      <c r="N144" s="45" t="s">
        <v>261</v>
      </c>
      <c r="O144" s="31" t="s">
        <v>107</v>
      </c>
      <c r="P144" s="41" t="s">
        <v>433</v>
      </c>
      <c r="Q144" s="31" t="s">
        <v>100</v>
      </c>
      <c r="R144" s="82">
        <v>50</v>
      </c>
      <c r="S144" s="82">
        <v>780</v>
      </c>
      <c r="T144" s="58">
        <f t="shared" si="4"/>
        <v>39000</v>
      </c>
      <c r="U144" s="59">
        <f t="shared" si="3"/>
        <v>43680.000000000007</v>
      </c>
      <c r="V144" s="77"/>
      <c r="W144" s="45">
        <v>2017</v>
      </c>
      <c r="X144" s="41"/>
      <c r="Y144" s="303"/>
    </row>
    <row r="145" spans="1:25" ht="50.1" customHeight="1">
      <c r="A145" s="30" t="s">
        <v>538</v>
      </c>
      <c r="B145" s="45" t="s">
        <v>32</v>
      </c>
      <c r="C145" s="33" t="s">
        <v>539</v>
      </c>
      <c r="D145" s="312" t="s">
        <v>531</v>
      </c>
      <c r="E145" s="44" t="s">
        <v>540</v>
      </c>
      <c r="F145" s="44" t="s">
        <v>541</v>
      </c>
      <c r="G145" s="43" t="s">
        <v>188</v>
      </c>
      <c r="H145" s="63">
        <v>0</v>
      </c>
      <c r="I145" s="30">
        <v>590000000</v>
      </c>
      <c r="J145" s="31" t="s">
        <v>50</v>
      </c>
      <c r="K145" s="45" t="s">
        <v>537</v>
      </c>
      <c r="L145" s="45" t="s">
        <v>39</v>
      </c>
      <c r="M145" s="30" t="s">
        <v>81</v>
      </c>
      <c r="N145" s="45" t="s">
        <v>261</v>
      </c>
      <c r="O145" s="45" t="s">
        <v>182</v>
      </c>
      <c r="P145" s="31">
        <v>166</v>
      </c>
      <c r="Q145" s="43" t="s">
        <v>100</v>
      </c>
      <c r="R145" s="82">
        <v>25</v>
      </c>
      <c r="S145" s="82">
        <v>850</v>
      </c>
      <c r="T145" s="58">
        <f t="shared" si="4"/>
        <v>21250</v>
      </c>
      <c r="U145" s="59">
        <f t="shared" si="3"/>
        <v>23800.000000000004</v>
      </c>
      <c r="V145" s="77"/>
      <c r="W145" s="45">
        <v>2017</v>
      </c>
      <c r="X145" s="41"/>
      <c r="Y145" s="303"/>
    </row>
    <row r="146" spans="1:25" ht="50.1" customHeight="1">
      <c r="A146" s="30" t="s">
        <v>542</v>
      </c>
      <c r="B146" s="30" t="s">
        <v>32</v>
      </c>
      <c r="C146" s="31" t="s">
        <v>543</v>
      </c>
      <c r="D146" s="314" t="s">
        <v>544</v>
      </c>
      <c r="E146" s="32" t="s">
        <v>545</v>
      </c>
      <c r="F146" s="32" t="s">
        <v>546</v>
      </c>
      <c r="G146" s="30" t="s">
        <v>36</v>
      </c>
      <c r="H146" s="30">
        <v>0</v>
      </c>
      <c r="I146" s="30">
        <v>590000000</v>
      </c>
      <c r="J146" s="31" t="s">
        <v>50</v>
      </c>
      <c r="K146" s="30" t="s">
        <v>189</v>
      </c>
      <c r="L146" s="30" t="s">
        <v>80</v>
      </c>
      <c r="M146" s="30" t="s">
        <v>81</v>
      </c>
      <c r="N146" s="30" t="s">
        <v>140</v>
      </c>
      <c r="O146" s="45" t="s">
        <v>182</v>
      </c>
      <c r="P146" s="30">
        <v>796</v>
      </c>
      <c r="Q146" s="30" t="s">
        <v>43</v>
      </c>
      <c r="R146" s="34">
        <v>4</v>
      </c>
      <c r="S146" s="57">
        <f>3380/1.12/4</f>
        <v>754.46428571428567</v>
      </c>
      <c r="T146" s="58">
        <f t="shared" si="4"/>
        <v>3017.8571428571427</v>
      </c>
      <c r="U146" s="59">
        <f t="shared" si="3"/>
        <v>3380</v>
      </c>
      <c r="V146" s="40"/>
      <c r="W146" s="30">
        <v>2017</v>
      </c>
      <c r="X146" s="60"/>
      <c r="Y146" s="303"/>
    </row>
    <row r="147" spans="1:25" ht="50.1" customHeight="1">
      <c r="A147" s="30" t="s">
        <v>547</v>
      </c>
      <c r="B147" s="30" t="s">
        <v>32</v>
      </c>
      <c r="C147" s="31" t="s">
        <v>548</v>
      </c>
      <c r="D147" s="314" t="s">
        <v>549</v>
      </c>
      <c r="E147" s="32" t="s">
        <v>550</v>
      </c>
      <c r="F147" s="32" t="s">
        <v>551</v>
      </c>
      <c r="G147" s="30" t="s">
        <v>36</v>
      </c>
      <c r="H147" s="30">
        <v>0</v>
      </c>
      <c r="I147" s="30">
        <v>590000000</v>
      </c>
      <c r="J147" s="31" t="s">
        <v>50</v>
      </c>
      <c r="K147" s="30" t="s">
        <v>423</v>
      </c>
      <c r="L147" s="30" t="s">
        <v>80</v>
      </c>
      <c r="M147" s="30" t="s">
        <v>81</v>
      </c>
      <c r="N147" s="30" t="s">
        <v>424</v>
      </c>
      <c r="O147" s="30" t="s">
        <v>91</v>
      </c>
      <c r="P147" s="30">
        <v>796</v>
      </c>
      <c r="Q147" s="30" t="s">
        <v>43</v>
      </c>
      <c r="R147" s="34">
        <v>3</v>
      </c>
      <c r="S147" s="39">
        <v>2000</v>
      </c>
      <c r="T147" s="58">
        <f t="shared" si="4"/>
        <v>6000</v>
      </c>
      <c r="U147" s="59">
        <f t="shared" si="3"/>
        <v>6720.0000000000009</v>
      </c>
      <c r="V147" s="30"/>
      <c r="W147" s="30">
        <v>2017</v>
      </c>
      <c r="X147" s="60"/>
      <c r="Y147" s="303"/>
    </row>
    <row r="148" spans="1:25" ht="50.1" customHeight="1">
      <c r="A148" s="30" t="s">
        <v>552</v>
      </c>
      <c r="B148" s="30" t="s">
        <v>32</v>
      </c>
      <c r="C148" s="31" t="s">
        <v>553</v>
      </c>
      <c r="D148" s="314" t="s">
        <v>554</v>
      </c>
      <c r="E148" s="32" t="s">
        <v>555</v>
      </c>
      <c r="F148" s="32" t="s">
        <v>556</v>
      </c>
      <c r="G148" s="30" t="s">
        <v>188</v>
      </c>
      <c r="H148" s="30">
        <v>0</v>
      </c>
      <c r="I148" s="30">
        <v>590000000</v>
      </c>
      <c r="J148" s="31" t="s">
        <v>50</v>
      </c>
      <c r="K148" s="30" t="s">
        <v>557</v>
      </c>
      <c r="L148" s="30" t="s">
        <v>80</v>
      </c>
      <c r="M148" s="30" t="s">
        <v>81</v>
      </c>
      <c r="N148" s="30" t="s">
        <v>236</v>
      </c>
      <c r="O148" s="45" t="s">
        <v>182</v>
      </c>
      <c r="P148" s="30">
        <v>796</v>
      </c>
      <c r="Q148" s="30" t="s">
        <v>43</v>
      </c>
      <c r="R148" s="34">
        <v>3</v>
      </c>
      <c r="S148" s="39">
        <v>825000</v>
      </c>
      <c r="T148" s="58">
        <f t="shared" si="4"/>
        <v>2475000</v>
      </c>
      <c r="U148" s="59">
        <f t="shared" si="3"/>
        <v>2772000.0000000005</v>
      </c>
      <c r="V148" s="40"/>
      <c r="W148" s="30">
        <v>2017</v>
      </c>
      <c r="X148" s="60"/>
      <c r="Y148" s="303"/>
    </row>
    <row r="149" spans="1:25" ht="50.1" customHeight="1">
      <c r="A149" s="30" t="s">
        <v>558</v>
      </c>
      <c r="B149" s="43" t="s">
        <v>32</v>
      </c>
      <c r="C149" s="43" t="s">
        <v>559</v>
      </c>
      <c r="D149" s="312" t="s">
        <v>560</v>
      </c>
      <c r="E149" s="43" t="s">
        <v>561</v>
      </c>
      <c r="F149" s="43" t="s">
        <v>562</v>
      </c>
      <c r="G149" s="43" t="s">
        <v>36</v>
      </c>
      <c r="H149" s="43">
        <v>0</v>
      </c>
      <c r="I149" s="30">
        <v>590000000</v>
      </c>
      <c r="J149" s="31" t="s">
        <v>37</v>
      </c>
      <c r="K149" s="43" t="s">
        <v>79</v>
      </c>
      <c r="L149" s="43" t="s">
        <v>80</v>
      </c>
      <c r="M149" s="43" t="s">
        <v>81</v>
      </c>
      <c r="N149" s="43" t="s">
        <v>82</v>
      </c>
      <c r="O149" s="43" t="s">
        <v>83</v>
      </c>
      <c r="P149" s="43">
        <v>796</v>
      </c>
      <c r="Q149" s="43" t="s">
        <v>43</v>
      </c>
      <c r="R149" s="47">
        <v>1</v>
      </c>
      <c r="S149" s="50">
        <v>2500</v>
      </c>
      <c r="T149" s="35">
        <f t="shared" si="4"/>
        <v>2500</v>
      </c>
      <c r="U149" s="36">
        <f t="shared" si="3"/>
        <v>2800.0000000000005</v>
      </c>
      <c r="V149" s="38"/>
      <c r="W149" s="43">
        <v>2017</v>
      </c>
      <c r="X149" s="43"/>
      <c r="Y149" s="303"/>
    </row>
    <row r="150" spans="1:25" ht="50.1" customHeight="1">
      <c r="A150" s="30" t="s">
        <v>563</v>
      </c>
      <c r="B150" s="30" t="s">
        <v>32</v>
      </c>
      <c r="C150" s="31" t="s">
        <v>564</v>
      </c>
      <c r="D150" s="314" t="s">
        <v>565</v>
      </c>
      <c r="E150" s="32" t="s">
        <v>566</v>
      </c>
      <c r="F150" s="32" t="s">
        <v>567</v>
      </c>
      <c r="G150" s="30" t="s">
        <v>89</v>
      </c>
      <c r="H150" s="30">
        <v>0</v>
      </c>
      <c r="I150" s="30">
        <v>590000000</v>
      </c>
      <c r="J150" s="31" t="s">
        <v>50</v>
      </c>
      <c r="K150" s="30" t="s">
        <v>568</v>
      </c>
      <c r="L150" s="30" t="s">
        <v>80</v>
      </c>
      <c r="M150" s="30" t="s">
        <v>81</v>
      </c>
      <c r="N150" s="30" t="s">
        <v>569</v>
      </c>
      <c r="O150" s="45" t="s">
        <v>182</v>
      </c>
      <c r="P150" s="30">
        <v>839</v>
      </c>
      <c r="Q150" s="30" t="s">
        <v>570</v>
      </c>
      <c r="R150" s="39">
        <v>11</v>
      </c>
      <c r="S150" s="39">
        <v>1707000</v>
      </c>
      <c r="T150" s="58">
        <f t="shared" si="4"/>
        <v>18777000</v>
      </c>
      <c r="U150" s="59">
        <f t="shared" si="3"/>
        <v>21030240.000000004</v>
      </c>
      <c r="V150" s="40"/>
      <c r="W150" s="30">
        <v>2017</v>
      </c>
      <c r="X150" s="60"/>
      <c r="Y150" s="303"/>
    </row>
    <row r="151" spans="1:25" ht="50.1" customHeight="1">
      <c r="A151" s="30" t="s">
        <v>571</v>
      </c>
      <c r="B151" s="30" t="s">
        <v>32</v>
      </c>
      <c r="C151" s="31" t="s">
        <v>572</v>
      </c>
      <c r="D151" s="314" t="s">
        <v>573</v>
      </c>
      <c r="E151" s="32" t="s">
        <v>574</v>
      </c>
      <c r="F151" s="32" t="s">
        <v>575</v>
      </c>
      <c r="G151" s="30" t="s">
        <v>36</v>
      </c>
      <c r="H151" s="30">
        <v>0</v>
      </c>
      <c r="I151" s="30">
        <v>590000000</v>
      </c>
      <c r="J151" s="31" t="s">
        <v>50</v>
      </c>
      <c r="K151" s="30" t="s">
        <v>576</v>
      </c>
      <c r="L151" s="30" t="s">
        <v>80</v>
      </c>
      <c r="M151" s="30" t="s">
        <v>81</v>
      </c>
      <c r="N151" s="30" t="s">
        <v>140</v>
      </c>
      <c r="O151" s="45" t="s">
        <v>182</v>
      </c>
      <c r="P151" s="30">
        <v>796</v>
      </c>
      <c r="Q151" s="30" t="s">
        <v>43</v>
      </c>
      <c r="R151" s="34">
        <v>2</v>
      </c>
      <c r="S151" s="39">
        <v>700</v>
      </c>
      <c r="T151" s="58">
        <f t="shared" si="4"/>
        <v>1400</v>
      </c>
      <c r="U151" s="59">
        <f t="shared" ref="U151:U217" si="5">T151*1.12</f>
        <v>1568.0000000000002</v>
      </c>
      <c r="V151" s="30"/>
      <c r="W151" s="30">
        <v>2017</v>
      </c>
      <c r="X151" s="60"/>
      <c r="Y151" s="303"/>
    </row>
    <row r="152" spans="1:25" ht="50.1" customHeight="1">
      <c r="A152" s="30" t="s">
        <v>577</v>
      </c>
      <c r="B152" s="30" t="s">
        <v>32</v>
      </c>
      <c r="C152" s="31" t="s">
        <v>578</v>
      </c>
      <c r="D152" s="314" t="s">
        <v>573</v>
      </c>
      <c r="E152" s="32" t="s">
        <v>579</v>
      </c>
      <c r="F152" s="32" t="s">
        <v>580</v>
      </c>
      <c r="G152" s="30" t="s">
        <v>36</v>
      </c>
      <c r="H152" s="30">
        <v>0</v>
      </c>
      <c r="I152" s="30">
        <v>590000000</v>
      </c>
      <c r="J152" s="31" t="s">
        <v>50</v>
      </c>
      <c r="K152" s="30" t="s">
        <v>189</v>
      </c>
      <c r="L152" s="30" t="s">
        <v>80</v>
      </c>
      <c r="M152" s="30" t="s">
        <v>81</v>
      </c>
      <c r="N152" s="30" t="s">
        <v>140</v>
      </c>
      <c r="O152" s="45" t="s">
        <v>182</v>
      </c>
      <c r="P152" s="30">
        <v>796</v>
      </c>
      <c r="Q152" s="30" t="s">
        <v>43</v>
      </c>
      <c r="R152" s="34">
        <v>3</v>
      </c>
      <c r="S152" s="39">
        <v>500</v>
      </c>
      <c r="T152" s="58">
        <f t="shared" si="4"/>
        <v>1500</v>
      </c>
      <c r="U152" s="59">
        <f t="shared" si="5"/>
        <v>1680.0000000000002</v>
      </c>
      <c r="V152" s="40"/>
      <c r="W152" s="30">
        <v>2017</v>
      </c>
      <c r="X152" s="60"/>
      <c r="Y152" s="303"/>
    </row>
    <row r="153" spans="1:25" ht="50.1" customHeight="1">
      <c r="A153" s="31" t="s">
        <v>581</v>
      </c>
      <c r="B153" s="31" t="s">
        <v>32</v>
      </c>
      <c r="C153" s="56" t="s">
        <v>578</v>
      </c>
      <c r="D153" s="310" t="s">
        <v>573</v>
      </c>
      <c r="E153" s="56" t="s">
        <v>579</v>
      </c>
      <c r="F153" s="56" t="s">
        <v>582</v>
      </c>
      <c r="G153" s="31" t="s">
        <v>36</v>
      </c>
      <c r="H153" s="31">
        <v>0</v>
      </c>
      <c r="I153" s="31">
        <v>590000000</v>
      </c>
      <c r="J153" s="31" t="s">
        <v>50</v>
      </c>
      <c r="K153" s="31" t="s">
        <v>189</v>
      </c>
      <c r="L153" s="31" t="s">
        <v>80</v>
      </c>
      <c r="M153" s="31" t="s">
        <v>81</v>
      </c>
      <c r="N153" s="31" t="s">
        <v>140</v>
      </c>
      <c r="O153" s="45" t="s">
        <v>182</v>
      </c>
      <c r="P153" s="31">
        <v>796</v>
      </c>
      <c r="Q153" s="31" t="s">
        <v>43</v>
      </c>
      <c r="R153" s="47">
        <v>40</v>
      </c>
      <c r="S153" s="64">
        <v>480</v>
      </c>
      <c r="T153" s="58">
        <v>0</v>
      </c>
      <c r="U153" s="59">
        <f t="shared" si="5"/>
        <v>0</v>
      </c>
      <c r="V153" s="31"/>
      <c r="W153" s="31">
        <v>2017</v>
      </c>
      <c r="X153" s="91">
        <v>11</v>
      </c>
      <c r="Y153" s="303"/>
    </row>
    <row r="154" spans="1:25" ht="50.1" customHeight="1">
      <c r="A154" s="30" t="s">
        <v>583</v>
      </c>
      <c r="B154" s="71" t="s">
        <v>32</v>
      </c>
      <c r="C154" s="56" t="s">
        <v>578</v>
      </c>
      <c r="D154" s="310" t="s">
        <v>573</v>
      </c>
      <c r="E154" s="56" t="s">
        <v>579</v>
      </c>
      <c r="F154" s="56" t="s">
        <v>582</v>
      </c>
      <c r="G154" s="119" t="s">
        <v>36</v>
      </c>
      <c r="H154" s="162">
        <v>0</v>
      </c>
      <c r="I154" s="81">
        <v>590000000</v>
      </c>
      <c r="J154" s="45" t="s">
        <v>300</v>
      </c>
      <c r="K154" s="43" t="s">
        <v>507</v>
      </c>
      <c r="L154" s="43" t="s">
        <v>302</v>
      </c>
      <c r="M154" s="43" t="s">
        <v>81</v>
      </c>
      <c r="N154" s="43" t="s">
        <v>140</v>
      </c>
      <c r="O154" s="43" t="s">
        <v>508</v>
      </c>
      <c r="P154" s="38">
        <v>796</v>
      </c>
      <c r="Q154" s="43" t="s">
        <v>43</v>
      </c>
      <c r="R154" s="34">
        <v>40</v>
      </c>
      <c r="S154" s="116">
        <v>480</v>
      </c>
      <c r="T154" s="58">
        <f>R154*S154</f>
        <v>19200</v>
      </c>
      <c r="U154" s="59">
        <f>T154*1.12</f>
        <v>21504.000000000004</v>
      </c>
      <c r="V154" s="52"/>
      <c r="W154" s="45">
        <v>2017</v>
      </c>
      <c r="X154" s="91"/>
      <c r="Y154" s="303"/>
    </row>
    <row r="155" spans="1:25" ht="50.1" customHeight="1">
      <c r="A155" s="30" t="s">
        <v>584</v>
      </c>
      <c r="B155" s="30" t="s">
        <v>32</v>
      </c>
      <c r="C155" s="31" t="s">
        <v>585</v>
      </c>
      <c r="D155" s="310" t="s">
        <v>586</v>
      </c>
      <c r="E155" s="31" t="s">
        <v>587</v>
      </c>
      <c r="F155" s="32" t="s">
        <v>588</v>
      </c>
      <c r="G155" s="30" t="s">
        <v>36</v>
      </c>
      <c r="H155" s="30">
        <v>0</v>
      </c>
      <c r="I155" s="30">
        <v>590000000</v>
      </c>
      <c r="J155" s="31" t="s">
        <v>37</v>
      </c>
      <c r="K155" s="31" t="s">
        <v>139</v>
      </c>
      <c r="L155" s="37" t="s">
        <v>50</v>
      </c>
      <c r="M155" s="30" t="s">
        <v>81</v>
      </c>
      <c r="N155" s="31" t="s">
        <v>90</v>
      </c>
      <c r="O155" s="33" t="s">
        <v>42</v>
      </c>
      <c r="P155" s="30">
        <v>166</v>
      </c>
      <c r="Q155" s="30" t="s">
        <v>100</v>
      </c>
      <c r="R155" s="39">
        <v>22000</v>
      </c>
      <c r="S155" s="35">
        <v>72</v>
      </c>
      <c r="T155" s="35">
        <f t="shared" si="4"/>
        <v>1584000</v>
      </c>
      <c r="U155" s="36">
        <f t="shared" si="5"/>
        <v>1774080.0000000002</v>
      </c>
      <c r="V155" s="40" t="s">
        <v>44</v>
      </c>
      <c r="W155" s="30">
        <v>2017</v>
      </c>
      <c r="X155" s="31"/>
      <c r="Y155" s="303"/>
    </row>
    <row r="156" spans="1:25" ht="50.1" customHeight="1">
      <c r="A156" s="30" t="s">
        <v>589</v>
      </c>
      <c r="B156" s="43" t="s">
        <v>32</v>
      </c>
      <c r="C156" s="43" t="s">
        <v>590</v>
      </c>
      <c r="D156" s="312" t="s">
        <v>591</v>
      </c>
      <c r="E156" s="43" t="s">
        <v>592</v>
      </c>
      <c r="F156" s="43" t="s">
        <v>593</v>
      </c>
      <c r="G156" s="43" t="s">
        <v>36</v>
      </c>
      <c r="H156" s="43">
        <v>0</v>
      </c>
      <c r="I156" s="30">
        <v>590000000</v>
      </c>
      <c r="J156" s="31" t="s">
        <v>37</v>
      </c>
      <c r="K156" s="43" t="s">
        <v>79</v>
      </c>
      <c r="L156" s="43" t="s">
        <v>80</v>
      </c>
      <c r="M156" s="43" t="s">
        <v>81</v>
      </c>
      <c r="N156" s="43" t="s">
        <v>82</v>
      </c>
      <c r="O156" s="43" t="s">
        <v>83</v>
      </c>
      <c r="P156" s="43">
        <v>796</v>
      </c>
      <c r="Q156" s="43" t="s">
        <v>43</v>
      </c>
      <c r="R156" s="47">
        <v>1</v>
      </c>
      <c r="S156" s="50">
        <v>3500</v>
      </c>
      <c r="T156" s="35">
        <f t="shared" si="4"/>
        <v>3500</v>
      </c>
      <c r="U156" s="36">
        <f t="shared" si="5"/>
        <v>3920.0000000000005</v>
      </c>
      <c r="V156" s="38"/>
      <c r="W156" s="43">
        <v>2017</v>
      </c>
      <c r="X156" s="43"/>
      <c r="Y156" s="303"/>
    </row>
    <row r="157" spans="1:25" ht="50.1" customHeight="1">
      <c r="A157" s="30" t="s">
        <v>594</v>
      </c>
      <c r="B157" s="41" t="s">
        <v>32</v>
      </c>
      <c r="C157" s="42" t="s">
        <v>595</v>
      </c>
      <c r="D157" s="311" t="s">
        <v>591</v>
      </c>
      <c r="E157" s="43" t="s">
        <v>596</v>
      </c>
      <c r="F157" s="44" t="s">
        <v>597</v>
      </c>
      <c r="G157" s="45" t="s">
        <v>36</v>
      </c>
      <c r="H157" s="46">
        <v>0</v>
      </c>
      <c r="I157" s="30">
        <v>590000000</v>
      </c>
      <c r="J157" s="31" t="s">
        <v>37</v>
      </c>
      <c r="K157" s="41" t="s">
        <v>598</v>
      </c>
      <c r="L157" s="31" t="s">
        <v>39</v>
      </c>
      <c r="M157" s="41" t="s">
        <v>58</v>
      </c>
      <c r="N157" s="43" t="s">
        <v>41</v>
      </c>
      <c r="O157" s="33" t="s">
        <v>42</v>
      </c>
      <c r="P157" s="30">
        <v>796</v>
      </c>
      <c r="Q157" s="38" t="s">
        <v>43</v>
      </c>
      <c r="R157" s="47">
        <v>5</v>
      </c>
      <c r="S157" s="48">
        <v>5000</v>
      </c>
      <c r="T157" s="35">
        <f t="shared" si="4"/>
        <v>25000</v>
      </c>
      <c r="U157" s="36">
        <f t="shared" si="5"/>
        <v>28000.000000000004</v>
      </c>
      <c r="V157" s="61"/>
      <c r="W157" s="49">
        <v>2017</v>
      </c>
      <c r="X157" s="31"/>
      <c r="Y157" s="303"/>
    </row>
    <row r="158" spans="1:25" ht="50.1" customHeight="1">
      <c r="A158" s="30" t="s">
        <v>599</v>
      </c>
      <c r="B158" s="41" t="s">
        <v>32</v>
      </c>
      <c r="C158" s="31" t="s">
        <v>600</v>
      </c>
      <c r="D158" s="310" t="s">
        <v>591</v>
      </c>
      <c r="E158" s="31" t="s">
        <v>601</v>
      </c>
      <c r="F158" s="32" t="s">
        <v>56</v>
      </c>
      <c r="G158" s="30" t="s">
        <v>36</v>
      </c>
      <c r="H158" s="30">
        <v>0</v>
      </c>
      <c r="I158" s="30">
        <v>590000000</v>
      </c>
      <c r="J158" s="31" t="s">
        <v>37</v>
      </c>
      <c r="K158" s="31" t="s">
        <v>602</v>
      </c>
      <c r="L158" s="31" t="s">
        <v>39</v>
      </c>
      <c r="M158" s="30" t="s">
        <v>58</v>
      </c>
      <c r="N158" s="31" t="s">
        <v>41</v>
      </c>
      <c r="O158" s="33" t="s">
        <v>42</v>
      </c>
      <c r="P158" s="30">
        <v>796</v>
      </c>
      <c r="Q158" s="30" t="s">
        <v>43</v>
      </c>
      <c r="R158" s="34">
        <v>5</v>
      </c>
      <c r="S158" s="35">
        <v>15000</v>
      </c>
      <c r="T158" s="35">
        <f t="shared" si="4"/>
        <v>75000</v>
      </c>
      <c r="U158" s="36">
        <f t="shared" si="5"/>
        <v>84000.000000000015</v>
      </c>
      <c r="V158" s="30"/>
      <c r="W158" s="30">
        <v>2017</v>
      </c>
      <c r="X158" s="31"/>
      <c r="Y158" s="303"/>
    </row>
    <row r="159" spans="1:25" ht="50.1" customHeight="1">
      <c r="A159" s="30" t="s">
        <v>603</v>
      </c>
      <c r="B159" s="30" t="s">
        <v>32</v>
      </c>
      <c r="C159" s="31" t="s">
        <v>604</v>
      </c>
      <c r="D159" s="310" t="s">
        <v>605</v>
      </c>
      <c r="E159" s="31" t="s">
        <v>606</v>
      </c>
      <c r="F159" s="32" t="s">
        <v>607</v>
      </c>
      <c r="G159" s="30" t="s">
        <v>36</v>
      </c>
      <c r="H159" s="30">
        <v>0</v>
      </c>
      <c r="I159" s="30">
        <v>590000000</v>
      </c>
      <c r="J159" s="31" t="s">
        <v>37</v>
      </c>
      <c r="K159" s="31" t="s">
        <v>608</v>
      </c>
      <c r="L159" s="31" t="s">
        <v>39</v>
      </c>
      <c r="M159" s="30" t="s">
        <v>40</v>
      </c>
      <c r="N159" s="31" t="s">
        <v>72</v>
      </c>
      <c r="O159" s="30" t="s">
        <v>73</v>
      </c>
      <c r="P159" s="30">
        <v>796</v>
      </c>
      <c r="Q159" s="30" t="s">
        <v>43</v>
      </c>
      <c r="R159" s="34">
        <v>400</v>
      </c>
      <c r="S159" s="35">
        <v>156</v>
      </c>
      <c r="T159" s="35">
        <f t="shared" si="4"/>
        <v>62400</v>
      </c>
      <c r="U159" s="36">
        <f t="shared" si="5"/>
        <v>69888</v>
      </c>
      <c r="V159" s="40" t="s">
        <v>44</v>
      </c>
      <c r="W159" s="30">
        <v>2017</v>
      </c>
      <c r="X159" s="31"/>
      <c r="Y159" s="303"/>
    </row>
    <row r="160" spans="1:25" ht="50.1" customHeight="1">
      <c r="A160" s="30" t="s">
        <v>609</v>
      </c>
      <c r="B160" s="30" t="s">
        <v>32</v>
      </c>
      <c r="C160" s="31" t="s">
        <v>610</v>
      </c>
      <c r="D160" s="310" t="s">
        <v>611</v>
      </c>
      <c r="E160" s="31" t="s">
        <v>606</v>
      </c>
      <c r="F160" s="32" t="s">
        <v>612</v>
      </c>
      <c r="G160" s="30" t="s">
        <v>36</v>
      </c>
      <c r="H160" s="30">
        <v>0</v>
      </c>
      <c r="I160" s="30">
        <v>590000000</v>
      </c>
      <c r="J160" s="31" t="s">
        <v>37</v>
      </c>
      <c r="K160" s="31" t="s">
        <v>608</v>
      </c>
      <c r="L160" s="31" t="s">
        <v>39</v>
      </c>
      <c r="M160" s="30" t="s">
        <v>40</v>
      </c>
      <c r="N160" s="31" t="s">
        <v>72</v>
      </c>
      <c r="O160" s="30" t="s">
        <v>73</v>
      </c>
      <c r="P160" s="30">
        <v>796</v>
      </c>
      <c r="Q160" s="30" t="s">
        <v>43</v>
      </c>
      <c r="R160" s="34">
        <v>400</v>
      </c>
      <c r="S160" s="35">
        <v>196</v>
      </c>
      <c r="T160" s="35">
        <f t="shared" si="4"/>
        <v>78400</v>
      </c>
      <c r="U160" s="36">
        <f t="shared" si="5"/>
        <v>87808.000000000015</v>
      </c>
      <c r="V160" s="30" t="s">
        <v>44</v>
      </c>
      <c r="W160" s="30">
        <v>2017</v>
      </c>
      <c r="X160" s="31"/>
      <c r="Y160" s="303"/>
    </row>
    <row r="161" spans="1:25" ht="50.1" customHeight="1">
      <c r="A161" s="30" t="s">
        <v>613</v>
      </c>
      <c r="B161" s="30" t="s">
        <v>32</v>
      </c>
      <c r="C161" s="31" t="s">
        <v>614</v>
      </c>
      <c r="D161" s="310" t="s">
        <v>615</v>
      </c>
      <c r="E161" s="31" t="s">
        <v>616</v>
      </c>
      <c r="F161" s="32" t="s">
        <v>617</v>
      </c>
      <c r="G161" s="30" t="s">
        <v>36</v>
      </c>
      <c r="H161" s="30">
        <v>0</v>
      </c>
      <c r="I161" s="30">
        <v>590000000</v>
      </c>
      <c r="J161" s="31" t="s">
        <v>37</v>
      </c>
      <c r="K161" s="31" t="s">
        <v>38</v>
      </c>
      <c r="L161" s="37" t="s">
        <v>50</v>
      </c>
      <c r="M161" s="30" t="s">
        <v>98</v>
      </c>
      <c r="N161" s="31" t="s">
        <v>41</v>
      </c>
      <c r="O161" s="30" t="s">
        <v>73</v>
      </c>
      <c r="P161" s="30">
        <v>166</v>
      </c>
      <c r="Q161" s="30" t="s">
        <v>100</v>
      </c>
      <c r="R161" s="39">
        <v>20</v>
      </c>
      <c r="S161" s="35">
        <v>1795</v>
      </c>
      <c r="T161" s="35">
        <f t="shared" si="4"/>
        <v>35900</v>
      </c>
      <c r="U161" s="36">
        <f t="shared" si="5"/>
        <v>40208.000000000007</v>
      </c>
      <c r="V161" s="40"/>
      <c r="W161" s="30">
        <v>2017</v>
      </c>
      <c r="X161" s="31"/>
      <c r="Y161" s="303"/>
    </row>
    <row r="162" spans="1:25" ht="50.1" customHeight="1">
      <c r="A162" s="30" t="s">
        <v>618</v>
      </c>
      <c r="B162" s="43" t="s">
        <v>32</v>
      </c>
      <c r="C162" s="43" t="s">
        <v>619</v>
      </c>
      <c r="D162" s="312" t="s">
        <v>620</v>
      </c>
      <c r="E162" s="43" t="s">
        <v>621</v>
      </c>
      <c r="F162" s="43" t="s">
        <v>622</v>
      </c>
      <c r="G162" s="43" t="s">
        <v>36</v>
      </c>
      <c r="H162" s="43">
        <v>0</v>
      </c>
      <c r="I162" s="30">
        <v>590000000</v>
      </c>
      <c r="J162" s="31" t="s">
        <v>37</v>
      </c>
      <c r="K162" s="43" t="s">
        <v>79</v>
      </c>
      <c r="L162" s="43" t="s">
        <v>80</v>
      </c>
      <c r="M162" s="43" t="s">
        <v>81</v>
      </c>
      <c r="N162" s="43" t="s">
        <v>82</v>
      </c>
      <c r="O162" s="43" t="s">
        <v>83</v>
      </c>
      <c r="P162" s="43">
        <v>796</v>
      </c>
      <c r="Q162" s="43" t="s">
        <v>43</v>
      </c>
      <c r="R162" s="47">
        <v>1</v>
      </c>
      <c r="S162" s="50">
        <v>600</v>
      </c>
      <c r="T162" s="35">
        <f t="shared" si="4"/>
        <v>600</v>
      </c>
      <c r="U162" s="36">
        <f t="shared" si="5"/>
        <v>672.00000000000011</v>
      </c>
      <c r="V162" s="38"/>
      <c r="W162" s="43">
        <v>2017</v>
      </c>
      <c r="X162" s="43"/>
      <c r="Y162" s="303"/>
    </row>
    <row r="163" spans="1:25" ht="50.1" customHeight="1">
      <c r="A163" s="30" t="s">
        <v>623</v>
      </c>
      <c r="B163" s="43" t="s">
        <v>32</v>
      </c>
      <c r="C163" s="43" t="s">
        <v>619</v>
      </c>
      <c r="D163" s="312" t="s">
        <v>620</v>
      </c>
      <c r="E163" s="43" t="s">
        <v>621</v>
      </c>
      <c r="F163" s="43" t="s">
        <v>624</v>
      </c>
      <c r="G163" s="43" t="s">
        <v>36</v>
      </c>
      <c r="H163" s="43">
        <v>0</v>
      </c>
      <c r="I163" s="30">
        <v>590000000</v>
      </c>
      <c r="J163" s="31" t="s">
        <v>37</v>
      </c>
      <c r="K163" s="43" t="s">
        <v>79</v>
      </c>
      <c r="L163" s="43" t="s">
        <v>80</v>
      </c>
      <c r="M163" s="43" t="s">
        <v>81</v>
      </c>
      <c r="N163" s="43" t="s">
        <v>82</v>
      </c>
      <c r="O163" s="43" t="s">
        <v>83</v>
      </c>
      <c r="P163" s="43">
        <v>796</v>
      </c>
      <c r="Q163" s="43" t="s">
        <v>43</v>
      </c>
      <c r="R163" s="47">
        <v>1</v>
      </c>
      <c r="S163" s="50">
        <v>500</v>
      </c>
      <c r="T163" s="35">
        <f t="shared" si="4"/>
        <v>500</v>
      </c>
      <c r="U163" s="36">
        <f t="shared" si="5"/>
        <v>560</v>
      </c>
      <c r="V163" s="73"/>
      <c r="W163" s="43">
        <v>2017</v>
      </c>
      <c r="X163" s="43"/>
      <c r="Y163" s="303"/>
    </row>
    <row r="164" spans="1:25" ht="50.1" customHeight="1">
      <c r="A164" s="30" t="s">
        <v>625</v>
      </c>
      <c r="B164" s="30" t="s">
        <v>32</v>
      </c>
      <c r="C164" s="31" t="s">
        <v>626</v>
      </c>
      <c r="D164" s="310" t="s">
        <v>627</v>
      </c>
      <c r="E164" s="31" t="s">
        <v>628</v>
      </c>
      <c r="F164" s="32" t="s">
        <v>629</v>
      </c>
      <c r="G164" s="30" t="s">
        <v>36</v>
      </c>
      <c r="H164" s="30">
        <v>0</v>
      </c>
      <c r="I164" s="30">
        <v>590000000</v>
      </c>
      <c r="J164" s="31" t="s">
        <v>37</v>
      </c>
      <c r="K164" s="31" t="s">
        <v>139</v>
      </c>
      <c r="L164" s="37" t="s">
        <v>50</v>
      </c>
      <c r="M164" s="30" t="s">
        <v>40</v>
      </c>
      <c r="N164" s="31" t="s">
        <v>99</v>
      </c>
      <c r="O164" s="30" t="s">
        <v>91</v>
      </c>
      <c r="P164" s="30">
        <v>166</v>
      </c>
      <c r="Q164" s="30" t="s">
        <v>100</v>
      </c>
      <c r="R164" s="39">
        <v>300</v>
      </c>
      <c r="S164" s="35">
        <v>1072</v>
      </c>
      <c r="T164" s="35">
        <f t="shared" si="4"/>
        <v>321600</v>
      </c>
      <c r="U164" s="36">
        <f t="shared" si="5"/>
        <v>360192.00000000006</v>
      </c>
      <c r="V164" s="30"/>
      <c r="W164" s="30">
        <v>2017</v>
      </c>
      <c r="X164" s="31"/>
      <c r="Y164" s="303"/>
    </row>
    <row r="165" spans="1:25" ht="50.1" customHeight="1">
      <c r="A165" s="30" t="s">
        <v>630</v>
      </c>
      <c r="B165" s="43" t="s">
        <v>32</v>
      </c>
      <c r="C165" s="43" t="s">
        <v>631</v>
      </c>
      <c r="D165" s="312" t="s">
        <v>632</v>
      </c>
      <c r="E165" s="43" t="s">
        <v>633</v>
      </c>
      <c r="F165" s="43" t="s">
        <v>634</v>
      </c>
      <c r="G165" s="43" t="s">
        <v>36</v>
      </c>
      <c r="H165" s="43">
        <v>0</v>
      </c>
      <c r="I165" s="30">
        <v>590000000</v>
      </c>
      <c r="J165" s="31" t="s">
        <v>37</v>
      </c>
      <c r="K165" s="43" t="s">
        <v>79</v>
      </c>
      <c r="L165" s="43" t="s">
        <v>80</v>
      </c>
      <c r="M165" s="43" t="s">
        <v>81</v>
      </c>
      <c r="N165" s="43" t="s">
        <v>82</v>
      </c>
      <c r="O165" s="43" t="s">
        <v>83</v>
      </c>
      <c r="P165" s="43">
        <v>796</v>
      </c>
      <c r="Q165" s="43" t="s">
        <v>43</v>
      </c>
      <c r="R165" s="47">
        <v>1</v>
      </c>
      <c r="S165" s="50">
        <v>9500</v>
      </c>
      <c r="T165" s="35">
        <f t="shared" si="4"/>
        <v>9500</v>
      </c>
      <c r="U165" s="36">
        <f t="shared" si="5"/>
        <v>10640.000000000002</v>
      </c>
      <c r="V165" s="73"/>
      <c r="W165" s="43">
        <v>2017</v>
      </c>
      <c r="X165" s="43"/>
      <c r="Y165" s="303"/>
    </row>
    <row r="166" spans="1:25" ht="50.1" customHeight="1">
      <c r="A166" s="30" t="s">
        <v>635</v>
      </c>
      <c r="B166" s="43" t="s">
        <v>32</v>
      </c>
      <c r="C166" s="43" t="s">
        <v>636</v>
      </c>
      <c r="D166" s="312" t="s">
        <v>632</v>
      </c>
      <c r="E166" s="43" t="s">
        <v>637</v>
      </c>
      <c r="F166" s="31"/>
      <c r="G166" s="31" t="s">
        <v>36</v>
      </c>
      <c r="H166" s="63">
        <v>0</v>
      </c>
      <c r="I166" s="30">
        <v>590000000</v>
      </c>
      <c r="J166" s="31" t="s">
        <v>37</v>
      </c>
      <c r="K166" s="31" t="s">
        <v>638</v>
      </c>
      <c r="L166" s="31" t="s">
        <v>50</v>
      </c>
      <c r="M166" s="31" t="s">
        <v>58</v>
      </c>
      <c r="N166" s="31" t="s">
        <v>219</v>
      </c>
      <c r="O166" s="43" t="s">
        <v>220</v>
      </c>
      <c r="P166" s="31">
        <v>796</v>
      </c>
      <c r="Q166" s="31" t="s">
        <v>43</v>
      </c>
      <c r="R166" s="47">
        <v>2</v>
      </c>
      <c r="S166" s="57">
        <f>37850/1.12/2</f>
        <v>16897.321428571428</v>
      </c>
      <c r="T166" s="35">
        <f t="shared" si="4"/>
        <v>33794.642857142855</v>
      </c>
      <c r="U166" s="36">
        <f t="shared" si="5"/>
        <v>37850</v>
      </c>
      <c r="V166" s="30"/>
      <c r="W166" s="31">
        <v>2017</v>
      </c>
      <c r="X166" s="63"/>
      <c r="Y166" s="303"/>
    </row>
    <row r="167" spans="1:25" ht="50.1" customHeight="1">
      <c r="A167" s="30" t="s">
        <v>639</v>
      </c>
      <c r="B167" s="41" t="s">
        <v>32</v>
      </c>
      <c r="C167" s="43" t="s">
        <v>640</v>
      </c>
      <c r="D167" s="312" t="s">
        <v>641</v>
      </c>
      <c r="E167" s="43" t="s">
        <v>642</v>
      </c>
      <c r="F167" s="44" t="s">
        <v>643</v>
      </c>
      <c r="G167" s="45" t="s">
        <v>36</v>
      </c>
      <c r="H167" s="46">
        <v>0</v>
      </c>
      <c r="I167" s="30">
        <v>590000000</v>
      </c>
      <c r="J167" s="31" t="s">
        <v>37</v>
      </c>
      <c r="K167" s="41" t="s">
        <v>401</v>
      </c>
      <c r="L167" s="31" t="s">
        <v>39</v>
      </c>
      <c r="M167" s="41" t="s">
        <v>40</v>
      </c>
      <c r="N167" s="43" t="s">
        <v>389</v>
      </c>
      <c r="O167" s="30" t="s">
        <v>73</v>
      </c>
      <c r="P167" s="30">
        <v>796</v>
      </c>
      <c r="Q167" s="53" t="s">
        <v>43</v>
      </c>
      <c r="R167" s="47">
        <v>50</v>
      </c>
      <c r="S167" s="48">
        <v>3150</v>
      </c>
      <c r="T167" s="35">
        <f t="shared" si="4"/>
        <v>157500</v>
      </c>
      <c r="U167" s="36">
        <f t="shared" si="5"/>
        <v>176400.00000000003</v>
      </c>
      <c r="V167" s="61"/>
      <c r="W167" s="49">
        <v>2017</v>
      </c>
      <c r="X167" s="31"/>
      <c r="Y167" s="303"/>
    </row>
    <row r="168" spans="1:25" ht="50.1" customHeight="1">
      <c r="A168" s="30" t="s">
        <v>644</v>
      </c>
      <c r="B168" s="30" t="s">
        <v>32</v>
      </c>
      <c r="C168" s="31" t="s">
        <v>640</v>
      </c>
      <c r="D168" s="310" t="s">
        <v>641</v>
      </c>
      <c r="E168" s="31" t="s">
        <v>642</v>
      </c>
      <c r="F168" s="32" t="s">
        <v>645</v>
      </c>
      <c r="G168" s="30" t="s">
        <v>36</v>
      </c>
      <c r="H168" s="30">
        <v>0</v>
      </c>
      <c r="I168" s="30">
        <v>590000000</v>
      </c>
      <c r="J168" s="31" t="s">
        <v>37</v>
      </c>
      <c r="K168" s="31" t="s">
        <v>401</v>
      </c>
      <c r="L168" s="31" t="s">
        <v>39</v>
      </c>
      <c r="M168" s="30" t="s">
        <v>40</v>
      </c>
      <c r="N168" s="31" t="s">
        <v>389</v>
      </c>
      <c r="O168" s="30" t="s">
        <v>73</v>
      </c>
      <c r="P168" s="30">
        <v>796</v>
      </c>
      <c r="Q168" s="30" t="s">
        <v>43</v>
      </c>
      <c r="R168" s="34">
        <v>50</v>
      </c>
      <c r="S168" s="35">
        <v>3780</v>
      </c>
      <c r="T168" s="35">
        <f t="shared" si="4"/>
        <v>189000</v>
      </c>
      <c r="U168" s="36">
        <f t="shared" si="5"/>
        <v>211680.00000000003</v>
      </c>
      <c r="V168" s="30"/>
      <c r="W168" s="30">
        <v>2017</v>
      </c>
      <c r="X168" s="31"/>
      <c r="Y168" s="303"/>
    </row>
    <row r="169" spans="1:25" ht="50.1" customHeight="1">
      <c r="A169" s="30" t="s">
        <v>646</v>
      </c>
      <c r="B169" s="71" t="s">
        <v>32</v>
      </c>
      <c r="C169" s="33" t="s">
        <v>640</v>
      </c>
      <c r="D169" s="312" t="s">
        <v>641</v>
      </c>
      <c r="E169" s="33" t="s">
        <v>642</v>
      </c>
      <c r="F169" s="44" t="s">
        <v>647</v>
      </c>
      <c r="G169" s="45" t="s">
        <v>36</v>
      </c>
      <c r="H169" s="63">
        <v>0</v>
      </c>
      <c r="I169" s="30">
        <v>590000000</v>
      </c>
      <c r="J169" s="31" t="s">
        <v>37</v>
      </c>
      <c r="K169" s="45" t="s">
        <v>401</v>
      </c>
      <c r="L169" s="31" t="s">
        <v>39</v>
      </c>
      <c r="M169" s="45" t="s">
        <v>40</v>
      </c>
      <c r="N169" s="45" t="s">
        <v>389</v>
      </c>
      <c r="O169" s="30" t="s">
        <v>73</v>
      </c>
      <c r="P169" s="30">
        <v>796</v>
      </c>
      <c r="Q169" s="45" t="s">
        <v>43</v>
      </c>
      <c r="R169" s="75">
        <v>50</v>
      </c>
      <c r="S169" s="76">
        <v>6300</v>
      </c>
      <c r="T169" s="35">
        <f t="shared" si="4"/>
        <v>315000</v>
      </c>
      <c r="U169" s="36">
        <f t="shared" si="5"/>
        <v>352800.00000000006</v>
      </c>
      <c r="V169" s="77"/>
      <c r="W169" s="45">
        <v>2017</v>
      </c>
      <c r="X169" s="31"/>
      <c r="Y169" s="303"/>
    </row>
    <row r="170" spans="1:25" ht="50.1" customHeight="1">
      <c r="A170" s="30" t="s">
        <v>648</v>
      </c>
      <c r="B170" s="41" t="s">
        <v>32</v>
      </c>
      <c r="C170" s="42" t="s">
        <v>649</v>
      </c>
      <c r="D170" s="311" t="s">
        <v>650</v>
      </c>
      <c r="E170" s="43" t="s">
        <v>651</v>
      </c>
      <c r="F170" s="44"/>
      <c r="G170" s="45" t="s">
        <v>36</v>
      </c>
      <c r="H170" s="46">
        <v>0</v>
      </c>
      <c r="I170" s="30">
        <v>590000000</v>
      </c>
      <c r="J170" s="31" t="s">
        <v>37</v>
      </c>
      <c r="K170" s="41" t="s">
        <v>401</v>
      </c>
      <c r="L170" s="31" t="s">
        <v>39</v>
      </c>
      <c r="M170" s="41" t="s">
        <v>40</v>
      </c>
      <c r="N170" s="43" t="s">
        <v>175</v>
      </c>
      <c r="O170" s="30" t="s">
        <v>73</v>
      </c>
      <c r="P170" s="30">
        <v>796</v>
      </c>
      <c r="Q170" s="38" t="s">
        <v>43</v>
      </c>
      <c r="R170" s="47">
        <v>600</v>
      </c>
      <c r="S170" s="48">
        <v>5</v>
      </c>
      <c r="T170" s="35">
        <f t="shared" si="4"/>
        <v>3000</v>
      </c>
      <c r="U170" s="36">
        <f t="shared" si="5"/>
        <v>3360.0000000000005</v>
      </c>
      <c r="V170" s="41"/>
      <c r="W170" s="49">
        <v>2017</v>
      </c>
      <c r="X170" s="31"/>
      <c r="Y170" s="303"/>
    </row>
    <row r="171" spans="1:25" ht="50.1" customHeight="1">
      <c r="A171" s="30" t="s">
        <v>652</v>
      </c>
      <c r="B171" s="30" t="s">
        <v>32</v>
      </c>
      <c r="C171" s="31" t="s">
        <v>653</v>
      </c>
      <c r="D171" s="310" t="s">
        <v>654</v>
      </c>
      <c r="E171" s="31" t="s">
        <v>655</v>
      </c>
      <c r="F171" s="32" t="s">
        <v>656</v>
      </c>
      <c r="G171" s="30" t="s">
        <v>36</v>
      </c>
      <c r="H171" s="30">
        <v>0</v>
      </c>
      <c r="I171" s="30">
        <v>590000000</v>
      </c>
      <c r="J171" s="31" t="s">
        <v>37</v>
      </c>
      <c r="K171" s="31" t="s">
        <v>657</v>
      </c>
      <c r="L171" s="31" t="s">
        <v>39</v>
      </c>
      <c r="M171" s="30" t="s">
        <v>40</v>
      </c>
      <c r="N171" s="31" t="s">
        <v>72</v>
      </c>
      <c r="O171" s="30" t="s">
        <v>73</v>
      </c>
      <c r="P171" s="30">
        <v>796</v>
      </c>
      <c r="Q171" s="30" t="s">
        <v>43</v>
      </c>
      <c r="R171" s="34">
        <v>70</v>
      </c>
      <c r="S171" s="35">
        <v>2900</v>
      </c>
      <c r="T171" s="35">
        <f t="shared" si="4"/>
        <v>203000</v>
      </c>
      <c r="U171" s="36">
        <f t="shared" si="5"/>
        <v>227360.00000000003</v>
      </c>
      <c r="V171" s="40" t="s">
        <v>44</v>
      </c>
      <c r="W171" s="30">
        <v>2017</v>
      </c>
      <c r="X171" s="31"/>
      <c r="Y171" s="303"/>
    </row>
    <row r="172" spans="1:25" ht="50.1" customHeight="1">
      <c r="A172" s="30" t="s">
        <v>658</v>
      </c>
      <c r="B172" s="41" t="s">
        <v>32</v>
      </c>
      <c r="C172" s="31" t="s">
        <v>659</v>
      </c>
      <c r="D172" s="310" t="s">
        <v>660</v>
      </c>
      <c r="E172" s="31" t="s">
        <v>661</v>
      </c>
      <c r="F172" s="32" t="s">
        <v>662</v>
      </c>
      <c r="G172" s="30" t="s">
        <v>36</v>
      </c>
      <c r="H172" s="30">
        <v>0</v>
      </c>
      <c r="I172" s="30">
        <v>590000000</v>
      </c>
      <c r="J172" s="31" t="s">
        <v>37</v>
      </c>
      <c r="K172" s="31" t="s">
        <v>663</v>
      </c>
      <c r="L172" s="31" t="s">
        <v>39</v>
      </c>
      <c r="M172" s="30" t="s">
        <v>58</v>
      </c>
      <c r="N172" s="31" t="s">
        <v>41</v>
      </c>
      <c r="O172" s="33" t="s">
        <v>42</v>
      </c>
      <c r="P172" s="30">
        <v>112</v>
      </c>
      <c r="Q172" s="30" t="s">
        <v>126</v>
      </c>
      <c r="R172" s="39">
        <v>30</v>
      </c>
      <c r="S172" s="35">
        <v>2500</v>
      </c>
      <c r="T172" s="35">
        <f t="shared" si="4"/>
        <v>75000</v>
      </c>
      <c r="U172" s="36">
        <f t="shared" si="5"/>
        <v>84000.000000000015</v>
      </c>
      <c r="V172" s="30"/>
      <c r="W172" s="30">
        <v>2017</v>
      </c>
      <c r="X172" s="31"/>
      <c r="Y172" s="303"/>
    </row>
    <row r="173" spans="1:25" ht="50.1" customHeight="1">
      <c r="A173" s="30" t="s">
        <v>664</v>
      </c>
      <c r="B173" s="41" t="s">
        <v>32</v>
      </c>
      <c r="C173" s="31" t="s">
        <v>665</v>
      </c>
      <c r="D173" s="310" t="s">
        <v>666</v>
      </c>
      <c r="E173" s="31" t="s">
        <v>667</v>
      </c>
      <c r="F173" s="32" t="s">
        <v>66</v>
      </c>
      <c r="G173" s="30" t="s">
        <v>36</v>
      </c>
      <c r="H173" s="30">
        <v>0</v>
      </c>
      <c r="I173" s="30">
        <v>590000000</v>
      </c>
      <c r="J173" s="31" t="s">
        <v>37</v>
      </c>
      <c r="K173" s="31" t="s">
        <v>668</v>
      </c>
      <c r="L173" s="31" t="s">
        <v>39</v>
      </c>
      <c r="M173" s="30" t="s">
        <v>58</v>
      </c>
      <c r="N173" s="31" t="s">
        <v>41</v>
      </c>
      <c r="O173" s="33" t="s">
        <v>42</v>
      </c>
      <c r="P173" s="30">
        <v>112</v>
      </c>
      <c r="Q173" s="30" t="s">
        <v>126</v>
      </c>
      <c r="R173" s="39">
        <v>50</v>
      </c>
      <c r="S173" s="35">
        <v>300</v>
      </c>
      <c r="T173" s="35">
        <f t="shared" si="4"/>
        <v>15000</v>
      </c>
      <c r="U173" s="36">
        <f t="shared" si="5"/>
        <v>16800</v>
      </c>
      <c r="V173" s="40"/>
      <c r="W173" s="30">
        <v>2017</v>
      </c>
      <c r="X173" s="31"/>
      <c r="Y173" s="303"/>
    </row>
    <row r="174" spans="1:25" ht="50.1" customHeight="1">
      <c r="A174" s="30" t="s">
        <v>669</v>
      </c>
      <c r="B174" s="30" t="s">
        <v>32</v>
      </c>
      <c r="C174" s="31" t="s">
        <v>670</v>
      </c>
      <c r="D174" s="310" t="s">
        <v>671</v>
      </c>
      <c r="E174" s="31" t="s">
        <v>672</v>
      </c>
      <c r="F174" s="32" t="s">
        <v>673</v>
      </c>
      <c r="G174" s="30" t="s">
        <v>36</v>
      </c>
      <c r="H174" s="30">
        <v>0</v>
      </c>
      <c r="I174" s="30">
        <v>590000000</v>
      </c>
      <c r="J174" s="31" t="s">
        <v>37</v>
      </c>
      <c r="K174" s="31" t="s">
        <v>189</v>
      </c>
      <c r="L174" s="31" t="s">
        <v>39</v>
      </c>
      <c r="M174" s="30" t="s">
        <v>58</v>
      </c>
      <c r="N174" s="31" t="s">
        <v>261</v>
      </c>
      <c r="O174" s="30" t="s">
        <v>182</v>
      </c>
      <c r="P174" s="30">
        <v>112</v>
      </c>
      <c r="Q174" s="30" t="s">
        <v>126</v>
      </c>
      <c r="R174" s="39">
        <v>1000</v>
      </c>
      <c r="S174" s="35">
        <v>262</v>
      </c>
      <c r="T174" s="35">
        <f t="shared" si="4"/>
        <v>262000</v>
      </c>
      <c r="U174" s="36">
        <f t="shared" si="5"/>
        <v>293440</v>
      </c>
      <c r="V174" s="30"/>
      <c r="W174" s="30">
        <v>2017</v>
      </c>
      <c r="X174" s="62"/>
      <c r="Y174" s="303"/>
    </row>
    <row r="175" spans="1:25" ht="50.1" customHeight="1">
      <c r="A175" s="30" t="s">
        <v>674</v>
      </c>
      <c r="B175" s="83" t="s">
        <v>32</v>
      </c>
      <c r="C175" s="33" t="s">
        <v>670</v>
      </c>
      <c r="D175" s="312" t="s">
        <v>671</v>
      </c>
      <c r="E175" s="33" t="s">
        <v>672</v>
      </c>
      <c r="F175" s="44" t="s">
        <v>675</v>
      </c>
      <c r="G175" s="84" t="s">
        <v>36</v>
      </c>
      <c r="H175" s="85">
        <v>0</v>
      </c>
      <c r="I175" s="30">
        <v>590000000</v>
      </c>
      <c r="J175" s="31" t="s">
        <v>37</v>
      </c>
      <c r="K175" s="84" t="s">
        <v>189</v>
      </c>
      <c r="L175" s="31" t="s">
        <v>39</v>
      </c>
      <c r="M175" s="84" t="s">
        <v>58</v>
      </c>
      <c r="N175" s="45" t="s">
        <v>261</v>
      </c>
      <c r="O175" s="86" t="s">
        <v>182</v>
      </c>
      <c r="P175" s="45">
        <v>112</v>
      </c>
      <c r="Q175" s="45" t="s">
        <v>126</v>
      </c>
      <c r="R175" s="87">
        <v>1000</v>
      </c>
      <c r="S175" s="76">
        <v>262</v>
      </c>
      <c r="T175" s="35">
        <f t="shared" si="4"/>
        <v>262000</v>
      </c>
      <c r="U175" s="36">
        <f t="shared" si="5"/>
        <v>293440</v>
      </c>
      <c r="V175" s="45"/>
      <c r="W175" s="45">
        <v>2017</v>
      </c>
      <c r="X175" s="62"/>
      <c r="Y175" s="303"/>
    </row>
    <row r="176" spans="1:25" ht="50.1" customHeight="1">
      <c r="A176" s="30" t="s">
        <v>676</v>
      </c>
      <c r="B176" s="41" t="s">
        <v>32</v>
      </c>
      <c r="C176" s="88" t="s">
        <v>670</v>
      </c>
      <c r="D176" s="310" t="s">
        <v>671</v>
      </c>
      <c r="E176" s="31" t="s">
        <v>672</v>
      </c>
      <c r="F176" s="32" t="s">
        <v>66</v>
      </c>
      <c r="G176" s="30" t="s">
        <v>36</v>
      </c>
      <c r="H176" s="30">
        <v>0</v>
      </c>
      <c r="I176" s="30">
        <v>590000000</v>
      </c>
      <c r="J176" s="31" t="s">
        <v>37</v>
      </c>
      <c r="K176" s="31" t="s">
        <v>57</v>
      </c>
      <c r="L176" s="31" t="s">
        <v>39</v>
      </c>
      <c r="M176" s="30" t="s">
        <v>58</v>
      </c>
      <c r="N176" s="31" t="s">
        <v>41</v>
      </c>
      <c r="O176" s="33" t="s">
        <v>42</v>
      </c>
      <c r="P176" s="30">
        <v>112</v>
      </c>
      <c r="Q176" s="30" t="s">
        <v>126</v>
      </c>
      <c r="R176" s="89">
        <v>100</v>
      </c>
      <c r="S176" s="35">
        <v>550</v>
      </c>
      <c r="T176" s="35">
        <f t="shared" si="4"/>
        <v>55000</v>
      </c>
      <c r="U176" s="36">
        <f t="shared" si="5"/>
        <v>61600.000000000007</v>
      </c>
      <c r="V176" s="30"/>
      <c r="W176" s="30">
        <v>2017</v>
      </c>
      <c r="X176" s="31"/>
      <c r="Y176" s="303"/>
    </row>
    <row r="177" spans="1:25" ht="50.1" customHeight="1">
      <c r="A177" s="30" t="s">
        <v>677</v>
      </c>
      <c r="B177" s="41" t="s">
        <v>32</v>
      </c>
      <c r="C177" s="33" t="s">
        <v>678</v>
      </c>
      <c r="D177" s="310" t="s">
        <v>679</v>
      </c>
      <c r="E177" s="33" t="s">
        <v>680</v>
      </c>
      <c r="F177" s="33" t="s">
        <v>681</v>
      </c>
      <c r="G177" s="31" t="s">
        <v>36</v>
      </c>
      <c r="H177" s="46">
        <v>0</v>
      </c>
      <c r="I177" s="30">
        <v>590000000</v>
      </c>
      <c r="J177" s="31" t="s">
        <v>37</v>
      </c>
      <c r="K177" s="41" t="s">
        <v>682</v>
      </c>
      <c r="L177" s="31" t="s">
        <v>39</v>
      </c>
      <c r="M177" s="41" t="s">
        <v>58</v>
      </c>
      <c r="N177" s="43" t="s">
        <v>261</v>
      </c>
      <c r="O177" s="31" t="s">
        <v>91</v>
      </c>
      <c r="P177" s="43">
        <v>166</v>
      </c>
      <c r="Q177" s="43" t="s">
        <v>100</v>
      </c>
      <c r="R177" s="65">
        <v>5000</v>
      </c>
      <c r="S177" s="64">
        <v>390</v>
      </c>
      <c r="T177" s="35">
        <v>0</v>
      </c>
      <c r="U177" s="36">
        <f t="shared" si="5"/>
        <v>0</v>
      </c>
      <c r="V177" s="41"/>
      <c r="W177" s="49">
        <v>2017</v>
      </c>
      <c r="X177" s="41" t="s">
        <v>683</v>
      </c>
      <c r="Y177" s="303"/>
    </row>
    <row r="178" spans="1:25" ht="50.1" customHeight="1">
      <c r="A178" s="30" t="s">
        <v>684</v>
      </c>
      <c r="B178" s="41" t="s">
        <v>32</v>
      </c>
      <c r="C178" s="33" t="s">
        <v>678</v>
      </c>
      <c r="D178" s="310" t="s">
        <v>679</v>
      </c>
      <c r="E178" s="33" t="s">
        <v>680</v>
      </c>
      <c r="F178" s="33" t="s">
        <v>681</v>
      </c>
      <c r="G178" s="31" t="s">
        <v>36</v>
      </c>
      <c r="H178" s="46">
        <v>0</v>
      </c>
      <c r="I178" s="30">
        <v>590000000</v>
      </c>
      <c r="J178" s="31" t="s">
        <v>37</v>
      </c>
      <c r="K178" s="41" t="s">
        <v>682</v>
      </c>
      <c r="L178" s="31" t="s">
        <v>39</v>
      </c>
      <c r="M178" s="41" t="s">
        <v>81</v>
      </c>
      <c r="N178" s="43" t="s">
        <v>261</v>
      </c>
      <c r="O178" s="31" t="s">
        <v>685</v>
      </c>
      <c r="P178" s="43">
        <v>166</v>
      </c>
      <c r="Q178" s="43" t="s">
        <v>100</v>
      </c>
      <c r="R178" s="65">
        <v>5000</v>
      </c>
      <c r="S178" s="64">
        <v>390</v>
      </c>
      <c r="T178" s="35">
        <f>R178*S178</f>
        <v>1950000</v>
      </c>
      <c r="U178" s="36">
        <f t="shared" si="5"/>
        <v>2184000</v>
      </c>
      <c r="V178" s="41"/>
      <c r="W178" s="49">
        <v>2017</v>
      </c>
      <c r="X178" s="62"/>
      <c r="Y178" s="303"/>
    </row>
    <row r="179" spans="1:25" ht="50.1" customHeight="1">
      <c r="A179" s="30" t="s">
        <v>686</v>
      </c>
      <c r="B179" s="41" t="s">
        <v>32</v>
      </c>
      <c r="C179" s="43" t="s">
        <v>687</v>
      </c>
      <c r="D179" s="313" t="s">
        <v>688</v>
      </c>
      <c r="E179" s="45" t="s">
        <v>689</v>
      </c>
      <c r="F179" s="51" t="s">
        <v>690</v>
      </c>
      <c r="G179" s="45" t="s">
        <v>36</v>
      </c>
      <c r="H179" s="46">
        <v>0</v>
      </c>
      <c r="I179" s="30">
        <v>590000000</v>
      </c>
      <c r="J179" s="31" t="s">
        <v>37</v>
      </c>
      <c r="K179" s="41" t="s">
        <v>189</v>
      </c>
      <c r="L179" s="31" t="s">
        <v>39</v>
      </c>
      <c r="M179" s="52" t="s">
        <v>58</v>
      </c>
      <c r="N179" s="43" t="s">
        <v>261</v>
      </c>
      <c r="O179" s="33" t="s">
        <v>182</v>
      </c>
      <c r="P179" s="30">
        <v>796</v>
      </c>
      <c r="Q179" s="53" t="s">
        <v>43</v>
      </c>
      <c r="R179" s="47">
        <v>141</v>
      </c>
      <c r="S179" s="35" t="s">
        <v>691</v>
      </c>
      <c r="T179" s="35">
        <f t="shared" si="4"/>
        <v>49350</v>
      </c>
      <c r="U179" s="36">
        <f t="shared" si="5"/>
        <v>55272.000000000007</v>
      </c>
      <c r="V179" s="90"/>
      <c r="W179" s="49">
        <v>2017</v>
      </c>
      <c r="X179" s="62"/>
      <c r="Y179" s="303"/>
    </row>
    <row r="180" spans="1:25" ht="50.1" customHeight="1">
      <c r="A180" s="30" t="s">
        <v>692</v>
      </c>
      <c r="B180" s="41" t="s">
        <v>32</v>
      </c>
      <c r="C180" s="42" t="s">
        <v>693</v>
      </c>
      <c r="D180" s="311" t="s">
        <v>688</v>
      </c>
      <c r="E180" s="43" t="s">
        <v>694</v>
      </c>
      <c r="F180" s="44" t="s">
        <v>695</v>
      </c>
      <c r="G180" s="45" t="s">
        <v>36</v>
      </c>
      <c r="H180" s="46">
        <v>0</v>
      </c>
      <c r="I180" s="30">
        <v>590000000</v>
      </c>
      <c r="J180" s="31" t="s">
        <v>37</v>
      </c>
      <c r="K180" s="41" t="s">
        <v>663</v>
      </c>
      <c r="L180" s="31" t="s">
        <v>39</v>
      </c>
      <c r="M180" s="41" t="s">
        <v>58</v>
      </c>
      <c r="N180" s="43" t="s">
        <v>41</v>
      </c>
      <c r="O180" s="33" t="s">
        <v>42</v>
      </c>
      <c r="P180" s="38">
        <v>868</v>
      </c>
      <c r="Q180" s="38" t="s">
        <v>696</v>
      </c>
      <c r="R180" s="47">
        <v>50</v>
      </c>
      <c r="S180" s="48">
        <v>450</v>
      </c>
      <c r="T180" s="35">
        <f t="shared" si="4"/>
        <v>22500</v>
      </c>
      <c r="U180" s="36">
        <f t="shared" si="5"/>
        <v>25200.000000000004</v>
      </c>
      <c r="V180" s="41"/>
      <c r="W180" s="49">
        <v>2017</v>
      </c>
      <c r="X180" s="31"/>
      <c r="Y180" s="303"/>
    </row>
    <row r="181" spans="1:25" ht="50.1" customHeight="1">
      <c r="A181" s="30" t="s">
        <v>697</v>
      </c>
      <c r="B181" s="91" t="s">
        <v>32</v>
      </c>
      <c r="C181" s="31" t="s">
        <v>698</v>
      </c>
      <c r="D181" s="310" t="s">
        <v>699</v>
      </c>
      <c r="E181" s="31" t="s">
        <v>700</v>
      </c>
      <c r="F181" s="32" t="s">
        <v>701</v>
      </c>
      <c r="G181" s="91" t="s">
        <v>36</v>
      </c>
      <c r="H181" s="91">
        <v>0</v>
      </c>
      <c r="I181" s="30">
        <v>590000000</v>
      </c>
      <c r="J181" s="31" t="s">
        <v>37</v>
      </c>
      <c r="K181" s="92" t="s">
        <v>139</v>
      </c>
      <c r="L181" s="31" t="s">
        <v>39</v>
      </c>
      <c r="M181" s="91" t="s">
        <v>40</v>
      </c>
      <c r="N181" s="31" t="s">
        <v>140</v>
      </c>
      <c r="O181" s="31" t="s">
        <v>107</v>
      </c>
      <c r="P181" s="30">
        <v>796</v>
      </c>
      <c r="Q181" s="30" t="s">
        <v>43</v>
      </c>
      <c r="R181" s="34">
        <v>300</v>
      </c>
      <c r="S181" s="35">
        <v>643</v>
      </c>
      <c r="T181" s="35">
        <f t="shared" si="4"/>
        <v>192900</v>
      </c>
      <c r="U181" s="36">
        <f t="shared" si="5"/>
        <v>216048.00000000003</v>
      </c>
      <c r="V181" s="30" t="s">
        <v>44</v>
      </c>
      <c r="W181" s="30">
        <v>2017</v>
      </c>
      <c r="X181" s="31"/>
      <c r="Y181" s="303"/>
    </row>
    <row r="182" spans="1:25" ht="50.1" customHeight="1">
      <c r="A182" s="30" t="s">
        <v>702</v>
      </c>
      <c r="B182" s="30" t="s">
        <v>32</v>
      </c>
      <c r="C182" s="88" t="s">
        <v>698</v>
      </c>
      <c r="D182" s="310" t="s">
        <v>699</v>
      </c>
      <c r="E182" s="31" t="s">
        <v>700</v>
      </c>
      <c r="F182" s="32" t="s">
        <v>703</v>
      </c>
      <c r="G182" s="30" t="s">
        <v>36</v>
      </c>
      <c r="H182" s="30">
        <v>0</v>
      </c>
      <c r="I182" s="30">
        <v>590000000</v>
      </c>
      <c r="J182" s="31" t="s">
        <v>37</v>
      </c>
      <c r="K182" s="31" t="s">
        <v>139</v>
      </c>
      <c r="L182" s="31" t="s">
        <v>39</v>
      </c>
      <c r="M182" s="30" t="s">
        <v>40</v>
      </c>
      <c r="N182" s="31" t="s">
        <v>140</v>
      </c>
      <c r="O182" s="31" t="s">
        <v>107</v>
      </c>
      <c r="P182" s="30">
        <v>796</v>
      </c>
      <c r="Q182" s="30" t="s">
        <v>43</v>
      </c>
      <c r="R182" s="93">
        <v>250</v>
      </c>
      <c r="S182" s="35">
        <v>368</v>
      </c>
      <c r="T182" s="35">
        <f t="shared" si="4"/>
        <v>92000</v>
      </c>
      <c r="U182" s="36">
        <f t="shared" si="5"/>
        <v>103040.00000000001</v>
      </c>
      <c r="V182" s="30"/>
      <c r="W182" s="30">
        <v>2017</v>
      </c>
      <c r="X182" s="31"/>
      <c r="Y182" s="303"/>
    </row>
    <row r="183" spans="1:25" ht="50.1" customHeight="1">
      <c r="A183" s="30" t="s">
        <v>704</v>
      </c>
      <c r="B183" s="30" t="s">
        <v>32</v>
      </c>
      <c r="C183" s="31" t="s">
        <v>698</v>
      </c>
      <c r="D183" s="310" t="s">
        <v>699</v>
      </c>
      <c r="E183" s="31" t="s">
        <v>700</v>
      </c>
      <c r="F183" s="32" t="s">
        <v>705</v>
      </c>
      <c r="G183" s="30" t="s">
        <v>36</v>
      </c>
      <c r="H183" s="30">
        <v>0</v>
      </c>
      <c r="I183" s="30">
        <v>590000000</v>
      </c>
      <c r="J183" s="31" t="s">
        <v>37</v>
      </c>
      <c r="K183" s="31" t="s">
        <v>139</v>
      </c>
      <c r="L183" s="31" t="s">
        <v>39</v>
      </c>
      <c r="M183" s="30" t="s">
        <v>40</v>
      </c>
      <c r="N183" s="31" t="s">
        <v>140</v>
      </c>
      <c r="O183" s="31" t="s">
        <v>107</v>
      </c>
      <c r="P183" s="30">
        <v>796</v>
      </c>
      <c r="Q183" s="30" t="s">
        <v>43</v>
      </c>
      <c r="R183" s="93">
        <v>40</v>
      </c>
      <c r="S183" s="35">
        <v>840</v>
      </c>
      <c r="T183" s="35">
        <f t="shared" si="4"/>
        <v>33600</v>
      </c>
      <c r="U183" s="36">
        <f t="shared" si="5"/>
        <v>37632</v>
      </c>
      <c r="V183" s="30" t="s">
        <v>44</v>
      </c>
      <c r="W183" s="30">
        <v>2017</v>
      </c>
      <c r="X183" s="31"/>
      <c r="Y183" s="303"/>
    </row>
    <row r="184" spans="1:25" ht="50.1" customHeight="1">
      <c r="A184" s="30" t="s">
        <v>706</v>
      </c>
      <c r="B184" s="41" t="s">
        <v>32</v>
      </c>
      <c r="C184" s="43" t="s">
        <v>707</v>
      </c>
      <c r="D184" s="313" t="s">
        <v>708</v>
      </c>
      <c r="E184" s="45" t="s">
        <v>709</v>
      </c>
      <c r="F184" s="51" t="s">
        <v>710</v>
      </c>
      <c r="G184" s="45" t="s">
        <v>36</v>
      </c>
      <c r="H184" s="46">
        <v>0</v>
      </c>
      <c r="I184" s="30">
        <v>590000000</v>
      </c>
      <c r="J184" s="31" t="s">
        <v>37</v>
      </c>
      <c r="K184" s="41" t="s">
        <v>211</v>
      </c>
      <c r="L184" s="37" t="s">
        <v>50</v>
      </c>
      <c r="M184" s="52" t="s">
        <v>58</v>
      </c>
      <c r="N184" s="43" t="s">
        <v>517</v>
      </c>
      <c r="O184" s="30" t="s">
        <v>73</v>
      </c>
      <c r="P184" s="30">
        <v>796</v>
      </c>
      <c r="Q184" s="53" t="s">
        <v>43</v>
      </c>
      <c r="R184" s="47">
        <v>7</v>
      </c>
      <c r="S184" s="35" t="s">
        <v>711</v>
      </c>
      <c r="T184" s="35">
        <f t="shared" si="4"/>
        <v>16800</v>
      </c>
      <c r="U184" s="36">
        <f t="shared" si="5"/>
        <v>18816</v>
      </c>
      <c r="V184" s="90"/>
      <c r="W184" s="49">
        <v>2017</v>
      </c>
      <c r="X184" s="31"/>
      <c r="Y184" s="303"/>
    </row>
    <row r="185" spans="1:25" ht="50.1" customHeight="1">
      <c r="A185" s="30" t="s">
        <v>712</v>
      </c>
      <c r="B185" s="30" t="s">
        <v>32</v>
      </c>
      <c r="C185" s="31" t="s">
        <v>707</v>
      </c>
      <c r="D185" s="310" t="s">
        <v>708</v>
      </c>
      <c r="E185" s="31" t="s">
        <v>709</v>
      </c>
      <c r="F185" s="32" t="s">
        <v>713</v>
      </c>
      <c r="G185" s="30" t="s">
        <v>36</v>
      </c>
      <c r="H185" s="30">
        <v>0</v>
      </c>
      <c r="I185" s="30">
        <v>590000000</v>
      </c>
      <c r="J185" s="31" t="s">
        <v>37</v>
      </c>
      <c r="K185" s="31" t="s">
        <v>401</v>
      </c>
      <c r="L185" s="37" t="s">
        <v>50</v>
      </c>
      <c r="M185" s="30" t="s">
        <v>58</v>
      </c>
      <c r="N185" s="31" t="s">
        <v>517</v>
      </c>
      <c r="O185" s="30" t="s">
        <v>73</v>
      </c>
      <c r="P185" s="30">
        <v>796</v>
      </c>
      <c r="Q185" s="30" t="s">
        <v>43</v>
      </c>
      <c r="R185" s="34">
        <v>10</v>
      </c>
      <c r="S185" s="35">
        <v>6350</v>
      </c>
      <c r="T185" s="35">
        <f t="shared" si="4"/>
        <v>63500</v>
      </c>
      <c r="U185" s="36">
        <f t="shared" si="5"/>
        <v>71120</v>
      </c>
      <c r="V185" s="30"/>
      <c r="W185" s="30">
        <v>2017</v>
      </c>
      <c r="X185" s="31"/>
      <c r="Y185" s="303"/>
    </row>
    <row r="186" spans="1:25" ht="50.1" customHeight="1">
      <c r="A186" s="30" t="s">
        <v>714</v>
      </c>
      <c r="B186" s="94" t="s">
        <v>32</v>
      </c>
      <c r="C186" s="42" t="s">
        <v>707</v>
      </c>
      <c r="D186" s="311" t="s">
        <v>708</v>
      </c>
      <c r="E186" s="43" t="s">
        <v>709</v>
      </c>
      <c r="F186" s="44" t="s">
        <v>715</v>
      </c>
      <c r="G186" s="84" t="s">
        <v>36</v>
      </c>
      <c r="H186" s="95">
        <v>0</v>
      </c>
      <c r="I186" s="30">
        <v>590000000</v>
      </c>
      <c r="J186" s="31" t="s">
        <v>37</v>
      </c>
      <c r="K186" s="94" t="s">
        <v>401</v>
      </c>
      <c r="L186" s="37" t="s">
        <v>50</v>
      </c>
      <c r="M186" s="94" t="s">
        <v>58</v>
      </c>
      <c r="N186" s="43" t="s">
        <v>517</v>
      </c>
      <c r="O186" s="30" t="s">
        <v>73</v>
      </c>
      <c r="P186" s="30">
        <v>796</v>
      </c>
      <c r="Q186" s="38" t="s">
        <v>43</v>
      </c>
      <c r="R186" s="47">
        <v>10</v>
      </c>
      <c r="S186" s="48">
        <v>6350</v>
      </c>
      <c r="T186" s="35">
        <f t="shared" si="4"/>
        <v>63500</v>
      </c>
      <c r="U186" s="36">
        <f t="shared" si="5"/>
        <v>71120</v>
      </c>
      <c r="V186" s="41"/>
      <c r="W186" s="49">
        <v>2017</v>
      </c>
      <c r="X186" s="31"/>
      <c r="Y186" s="303"/>
    </row>
    <row r="187" spans="1:25" ht="50.1" customHeight="1">
      <c r="A187" s="30" t="s">
        <v>716</v>
      </c>
      <c r="B187" s="41" t="s">
        <v>32</v>
      </c>
      <c r="C187" s="96" t="s">
        <v>707</v>
      </c>
      <c r="D187" s="311" t="s">
        <v>708</v>
      </c>
      <c r="E187" s="43" t="s">
        <v>709</v>
      </c>
      <c r="F187" s="44" t="s">
        <v>717</v>
      </c>
      <c r="G187" s="45" t="s">
        <v>36</v>
      </c>
      <c r="H187" s="46">
        <v>0</v>
      </c>
      <c r="I187" s="30">
        <v>590000000</v>
      </c>
      <c r="J187" s="31" t="s">
        <v>37</v>
      </c>
      <c r="K187" s="41" t="s">
        <v>211</v>
      </c>
      <c r="L187" s="31" t="s">
        <v>39</v>
      </c>
      <c r="M187" s="41" t="s">
        <v>58</v>
      </c>
      <c r="N187" s="43" t="s">
        <v>517</v>
      </c>
      <c r="O187" s="33" t="s">
        <v>42</v>
      </c>
      <c r="P187" s="30">
        <v>796</v>
      </c>
      <c r="Q187" s="38" t="s">
        <v>43</v>
      </c>
      <c r="R187" s="97">
        <v>7</v>
      </c>
      <c r="S187" s="48">
        <v>6500</v>
      </c>
      <c r="T187" s="35">
        <f t="shared" si="4"/>
        <v>45500</v>
      </c>
      <c r="U187" s="36">
        <f t="shared" si="5"/>
        <v>50960.000000000007</v>
      </c>
      <c r="V187" s="41"/>
      <c r="W187" s="49">
        <v>2017</v>
      </c>
      <c r="X187" s="31"/>
      <c r="Y187" s="303"/>
    </row>
    <row r="188" spans="1:25" ht="50.1" customHeight="1">
      <c r="A188" s="30" t="s">
        <v>718</v>
      </c>
      <c r="B188" s="30" t="s">
        <v>32</v>
      </c>
      <c r="C188" s="31" t="s">
        <v>707</v>
      </c>
      <c r="D188" s="310" t="s">
        <v>708</v>
      </c>
      <c r="E188" s="31" t="s">
        <v>709</v>
      </c>
      <c r="F188" s="32" t="s">
        <v>719</v>
      </c>
      <c r="G188" s="30" t="s">
        <v>36</v>
      </c>
      <c r="H188" s="30">
        <v>0</v>
      </c>
      <c r="I188" s="30">
        <v>590000000</v>
      </c>
      <c r="J188" s="31" t="s">
        <v>37</v>
      </c>
      <c r="K188" s="31" t="s">
        <v>211</v>
      </c>
      <c r="L188" s="31" t="s">
        <v>39</v>
      </c>
      <c r="M188" s="30" t="s">
        <v>58</v>
      </c>
      <c r="N188" s="31" t="s">
        <v>517</v>
      </c>
      <c r="O188" s="33" t="s">
        <v>42</v>
      </c>
      <c r="P188" s="30">
        <v>796</v>
      </c>
      <c r="Q188" s="30" t="s">
        <v>43</v>
      </c>
      <c r="R188" s="93">
        <v>7</v>
      </c>
      <c r="S188" s="35">
        <v>7450</v>
      </c>
      <c r="T188" s="35">
        <f t="shared" si="4"/>
        <v>52150</v>
      </c>
      <c r="U188" s="36">
        <f t="shared" si="5"/>
        <v>58408.000000000007</v>
      </c>
      <c r="V188" s="30"/>
      <c r="W188" s="30">
        <v>2017</v>
      </c>
      <c r="X188" s="31"/>
      <c r="Y188" s="303"/>
    </row>
    <row r="189" spans="1:25" ht="50.1" customHeight="1">
      <c r="A189" s="30" t="s">
        <v>720</v>
      </c>
      <c r="B189" s="30" t="s">
        <v>32</v>
      </c>
      <c r="C189" s="31" t="s">
        <v>721</v>
      </c>
      <c r="D189" s="314" t="s">
        <v>722</v>
      </c>
      <c r="E189" s="32" t="s">
        <v>723</v>
      </c>
      <c r="F189" s="32" t="s">
        <v>724</v>
      </c>
      <c r="G189" s="30" t="s">
        <v>36</v>
      </c>
      <c r="H189" s="30">
        <v>0</v>
      </c>
      <c r="I189" s="30">
        <v>590000000</v>
      </c>
      <c r="J189" s="31" t="s">
        <v>50</v>
      </c>
      <c r="K189" s="30" t="s">
        <v>725</v>
      </c>
      <c r="L189" s="30" t="s">
        <v>80</v>
      </c>
      <c r="M189" s="30" t="s">
        <v>81</v>
      </c>
      <c r="N189" s="30" t="s">
        <v>569</v>
      </c>
      <c r="O189" s="45" t="s">
        <v>182</v>
      </c>
      <c r="P189" s="30">
        <v>796</v>
      </c>
      <c r="Q189" s="30" t="s">
        <v>43</v>
      </c>
      <c r="R189" s="34">
        <v>80</v>
      </c>
      <c r="S189" s="39">
        <v>21200</v>
      </c>
      <c r="T189" s="58">
        <f t="shared" ref="T189:T227" si="6">R189*S189</f>
        <v>1696000</v>
      </c>
      <c r="U189" s="59">
        <f t="shared" si="5"/>
        <v>1899520.0000000002</v>
      </c>
      <c r="V189" s="40"/>
      <c r="W189" s="30">
        <v>2017</v>
      </c>
      <c r="X189" s="60"/>
      <c r="Y189" s="303"/>
    </row>
    <row r="190" spans="1:25" ht="50.1" customHeight="1">
      <c r="A190" s="30" t="s">
        <v>726</v>
      </c>
      <c r="B190" s="30" t="s">
        <v>32</v>
      </c>
      <c r="C190" s="31" t="s">
        <v>727</v>
      </c>
      <c r="D190" s="314" t="s">
        <v>728</v>
      </c>
      <c r="E190" s="32" t="s">
        <v>729</v>
      </c>
      <c r="F190" s="32" t="s">
        <v>730</v>
      </c>
      <c r="G190" s="30" t="s">
        <v>36</v>
      </c>
      <c r="H190" s="30">
        <v>0</v>
      </c>
      <c r="I190" s="30">
        <v>590000000</v>
      </c>
      <c r="J190" s="31" t="s">
        <v>50</v>
      </c>
      <c r="K190" s="30" t="s">
        <v>576</v>
      </c>
      <c r="L190" s="30" t="s">
        <v>80</v>
      </c>
      <c r="M190" s="30" t="s">
        <v>81</v>
      </c>
      <c r="N190" s="30" t="s">
        <v>140</v>
      </c>
      <c r="O190" s="45" t="s">
        <v>182</v>
      </c>
      <c r="P190" s="30">
        <v>796</v>
      </c>
      <c r="Q190" s="30" t="s">
        <v>43</v>
      </c>
      <c r="R190" s="34">
        <v>2</v>
      </c>
      <c r="S190" s="39">
        <v>100</v>
      </c>
      <c r="T190" s="58">
        <f t="shared" si="6"/>
        <v>200</v>
      </c>
      <c r="U190" s="59">
        <f t="shared" si="5"/>
        <v>224.00000000000003</v>
      </c>
      <c r="V190" s="30"/>
      <c r="W190" s="30">
        <v>2017</v>
      </c>
      <c r="X190" s="60"/>
      <c r="Y190" s="303"/>
    </row>
    <row r="191" spans="1:25" ht="50.1" customHeight="1">
      <c r="A191" s="30" t="s">
        <v>731</v>
      </c>
      <c r="B191" s="91" t="s">
        <v>32</v>
      </c>
      <c r="C191" s="31" t="s">
        <v>727</v>
      </c>
      <c r="D191" s="314" t="s">
        <v>728</v>
      </c>
      <c r="E191" s="32" t="s">
        <v>729</v>
      </c>
      <c r="F191" s="32" t="s">
        <v>732</v>
      </c>
      <c r="G191" s="91" t="s">
        <v>36</v>
      </c>
      <c r="H191" s="91">
        <v>0</v>
      </c>
      <c r="I191" s="30">
        <v>590000000</v>
      </c>
      <c r="J191" s="31" t="s">
        <v>50</v>
      </c>
      <c r="K191" s="91" t="s">
        <v>576</v>
      </c>
      <c r="L191" s="30" t="s">
        <v>80</v>
      </c>
      <c r="M191" s="91" t="s">
        <v>81</v>
      </c>
      <c r="N191" s="30" t="s">
        <v>140</v>
      </c>
      <c r="O191" s="45" t="s">
        <v>182</v>
      </c>
      <c r="P191" s="30">
        <v>796</v>
      </c>
      <c r="Q191" s="30" t="s">
        <v>43</v>
      </c>
      <c r="R191" s="34">
        <v>2</v>
      </c>
      <c r="S191" s="39">
        <v>100</v>
      </c>
      <c r="T191" s="58">
        <f t="shared" si="6"/>
        <v>200</v>
      </c>
      <c r="U191" s="59">
        <f t="shared" si="5"/>
        <v>224.00000000000003</v>
      </c>
      <c r="V191" s="30"/>
      <c r="W191" s="30">
        <v>2017</v>
      </c>
      <c r="X191" s="60"/>
      <c r="Y191" s="303"/>
    </row>
    <row r="192" spans="1:25" ht="50.1" customHeight="1">
      <c r="A192" s="30" t="s">
        <v>733</v>
      </c>
      <c r="B192" s="30" t="s">
        <v>32</v>
      </c>
      <c r="C192" s="88" t="s">
        <v>727</v>
      </c>
      <c r="D192" s="314" t="s">
        <v>728</v>
      </c>
      <c r="E192" s="32" t="s">
        <v>729</v>
      </c>
      <c r="F192" s="32" t="s">
        <v>734</v>
      </c>
      <c r="G192" s="30" t="s">
        <v>36</v>
      </c>
      <c r="H192" s="30">
        <v>0</v>
      </c>
      <c r="I192" s="30">
        <v>590000000</v>
      </c>
      <c r="J192" s="31" t="s">
        <v>50</v>
      </c>
      <c r="K192" s="30" t="s">
        <v>735</v>
      </c>
      <c r="L192" s="30" t="s">
        <v>80</v>
      </c>
      <c r="M192" s="30" t="s">
        <v>81</v>
      </c>
      <c r="N192" s="30" t="s">
        <v>140</v>
      </c>
      <c r="O192" s="45" t="s">
        <v>182</v>
      </c>
      <c r="P192" s="30">
        <v>796</v>
      </c>
      <c r="Q192" s="30" t="s">
        <v>43</v>
      </c>
      <c r="R192" s="93">
        <v>7</v>
      </c>
      <c r="S192" s="39">
        <v>300</v>
      </c>
      <c r="T192" s="58">
        <f t="shared" si="6"/>
        <v>2100</v>
      </c>
      <c r="U192" s="59">
        <f t="shared" si="5"/>
        <v>2352</v>
      </c>
      <c r="V192" s="30"/>
      <c r="W192" s="30">
        <v>2017</v>
      </c>
      <c r="X192" s="60"/>
      <c r="Y192" s="303"/>
    </row>
    <row r="193" spans="1:25" ht="50.1" customHeight="1">
      <c r="A193" s="30" t="s">
        <v>736</v>
      </c>
      <c r="B193" s="30" t="s">
        <v>32</v>
      </c>
      <c r="C193" s="31" t="s">
        <v>727</v>
      </c>
      <c r="D193" s="314" t="s">
        <v>728</v>
      </c>
      <c r="E193" s="32" t="s">
        <v>729</v>
      </c>
      <c r="F193" s="32" t="s">
        <v>737</v>
      </c>
      <c r="G193" s="30" t="s">
        <v>36</v>
      </c>
      <c r="H193" s="30">
        <v>0</v>
      </c>
      <c r="I193" s="30">
        <v>590000000</v>
      </c>
      <c r="J193" s="31" t="s">
        <v>50</v>
      </c>
      <c r="K193" s="30" t="s">
        <v>738</v>
      </c>
      <c r="L193" s="30" t="s">
        <v>80</v>
      </c>
      <c r="M193" s="30" t="s">
        <v>81</v>
      </c>
      <c r="N193" s="30" t="s">
        <v>140</v>
      </c>
      <c r="O193" s="45" t="s">
        <v>182</v>
      </c>
      <c r="P193" s="30">
        <v>796</v>
      </c>
      <c r="Q193" s="30" t="s">
        <v>43</v>
      </c>
      <c r="R193" s="93">
        <v>5</v>
      </c>
      <c r="S193" s="39">
        <v>300</v>
      </c>
      <c r="T193" s="58">
        <f t="shared" si="6"/>
        <v>1500</v>
      </c>
      <c r="U193" s="59">
        <f t="shared" si="5"/>
        <v>1680.0000000000002</v>
      </c>
      <c r="V193" s="30"/>
      <c r="W193" s="30">
        <v>2017</v>
      </c>
      <c r="X193" s="60"/>
      <c r="Y193" s="303"/>
    </row>
    <row r="194" spans="1:25" ht="50.1" customHeight="1">
      <c r="A194" s="30" t="s">
        <v>739</v>
      </c>
      <c r="B194" s="38" t="s">
        <v>32</v>
      </c>
      <c r="C194" s="43" t="s">
        <v>740</v>
      </c>
      <c r="D194" s="312" t="s">
        <v>728</v>
      </c>
      <c r="E194" s="44" t="s">
        <v>741</v>
      </c>
      <c r="F194" s="44" t="s">
        <v>742</v>
      </c>
      <c r="G194" s="67" t="s">
        <v>36</v>
      </c>
      <c r="H194" s="67">
        <v>0</v>
      </c>
      <c r="I194" s="30">
        <v>590000000</v>
      </c>
      <c r="J194" s="31" t="s">
        <v>50</v>
      </c>
      <c r="K194" s="43" t="s">
        <v>576</v>
      </c>
      <c r="L194" s="68" t="s">
        <v>80</v>
      </c>
      <c r="M194" s="30" t="s">
        <v>81</v>
      </c>
      <c r="N194" s="69" t="s">
        <v>140</v>
      </c>
      <c r="O194" s="45" t="s">
        <v>182</v>
      </c>
      <c r="P194" s="30">
        <v>796</v>
      </c>
      <c r="Q194" s="30" t="s">
        <v>43</v>
      </c>
      <c r="R194" s="34">
        <v>2</v>
      </c>
      <c r="S194" s="39">
        <v>150</v>
      </c>
      <c r="T194" s="58">
        <f t="shared" si="6"/>
        <v>300</v>
      </c>
      <c r="U194" s="59">
        <f t="shared" si="5"/>
        <v>336.00000000000006</v>
      </c>
      <c r="V194" s="40"/>
      <c r="W194" s="30">
        <v>2017</v>
      </c>
      <c r="X194" s="60"/>
      <c r="Y194" s="303"/>
    </row>
    <row r="195" spans="1:25" ht="50.1" customHeight="1">
      <c r="A195" s="30" t="s">
        <v>743</v>
      </c>
      <c r="B195" s="30" t="s">
        <v>32</v>
      </c>
      <c r="C195" s="31" t="s">
        <v>740</v>
      </c>
      <c r="D195" s="314" t="s">
        <v>728</v>
      </c>
      <c r="E195" s="32" t="s">
        <v>741</v>
      </c>
      <c r="F195" s="32" t="s">
        <v>744</v>
      </c>
      <c r="G195" s="30" t="s">
        <v>36</v>
      </c>
      <c r="H195" s="30">
        <v>0</v>
      </c>
      <c r="I195" s="30">
        <v>590000000</v>
      </c>
      <c r="J195" s="31" t="s">
        <v>50</v>
      </c>
      <c r="K195" s="30" t="s">
        <v>735</v>
      </c>
      <c r="L195" s="30" t="s">
        <v>80</v>
      </c>
      <c r="M195" s="30" t="s">
        <v>81</v>
      </c>
      <c r="N195" s="30" t="s">
        <v>140</v>
      </c>
      <c r="O195" s="45" t="s">
        <v>182</v>
      </c>
      <c r="P195" s="30">
        <v>796</v>
      </c>
      <c r="Q195" s="30" t="s">
        <v>43</v>
      </c>
      <c r="R195" s="34">
        <v>7</v>
      </c>
      <c r="S195" s="39">
        <v>250</v>
      </c>
      <c r="T195" s="58">
        <f t="shared" si="6"/>
        <v>1750</v>
      </c>
      <c r="U195" s="59">
        <f t="shared" si="5"/>
        <v>1960.0000000000002</v>
      </c>
      <c r="V195" s="30"/>
      <c r="W195" s="30">
        <v>2017</v>
      </c>
      <c r="X195" s="60"/>
      <c r="Y195" s="303"/>
    </row>
    <row r="196" spans="1:25" ht="50.1" customHeight="1">
      <c r="A196" s="30" t="s">
        <v>745</v>
      </c>
      <c r="B196" s="91" t="s">
        <v>32</v>
      </c>
      <c r="C196" s="31" t="s">
        <v>740</v>
      </c>
      <c r="D196" s="314" t="s">
        <v>728</v>
      </c>
      <c r="E196" s="32" t="s">
        <v>741</v>
      </c>
      <c r="F196" s="32" t="s">
        <v>746</v>
      </c>
      <c r="G196" s="91" t="s">
        <v>36</v>
      </c>
      <c r="H196" s="91">
        <v>0</v>
      </c>
      <c r="I196" s="30">
        <v>590000000</v>
      </c>
      <c r="J196" s="31" t="s">
        <v>50</v>
      </c>
      <c r="K196" s="91" t="s">
        <v>738</v>
      </c>
      <c r="L196" s="30" t="s">
        <v>80</v>
      </c>
      <c r="M196" s="91" t="s">
        <v>81</v>
      </c>
      <c r="N196" s="30" t="s">
        <v>140</v>
      </c>
      <c r="O196" s="45" t="s">
        <v>182</v>
      </c>
      <c r="P196" s="30">
        <v>796</v>
      </c>
      <c r="Q196" s="30" t="s">
        <v>43</v>
      </c>
      <c r="R196" s="34">
        <v>5</v>
      </c>
      <c r="S196" s="39">
        <v>250</v>
      </c>
      <c r="T196" s="58">
        <f t="shared" si="6"/>
        <v>1250</v>
      </c>
      <c r="U196" s="59">
        <f t="shared" si="5"/>
        <v>1400.0000000000002</v>
      </c>
      <c r="V196" s="30"/>
      <c r="W196" s="30">
        <v>2017</v>
      </c>
      <c r="X196" s="60"/>
      <c r="Y196" s="303"/>
    </row>
    <row r="197" spans="1:25" ht="50.1" customHeight="1">
      <c r="A197" s="30" t="s">
        <v>747</v>
      </c>
      <c r="B197" s="30" t="s">
        <v>32</v>
      </c>
      <c r="C197" s="88" t="s">
        <v>740</v>
      </c>
      <c r="D197" s="314" t="s">
        <v>728</v>
      </c>
      <c r="E197" s="32" t="s">
        <v>741</v>
      </c>
      <c r="F197" s="32" t="s">
        <v>748</v>
      </c>
      <c r="G197" s="30" t="s">
        <v>36</v>
      </c>
      <c r="H197" s="30">
        <v>0</v>
      </c>
      <c r="I197" s="30">
        <v>590000000</v>
      </c>
      <c r="J197" s="31" t="s">
        <v>50</v>
      </c>
      <c r="K197" s="30" t="s">
        <v>576</v>
      </c>
      <c r="L197" s="30" t="s">
        <v>80</v>
      </c>
      <c r="M197" s="30" t="s">
        <v>81</v>
      </c>
      <c r="N197" s="30" t="s">
        <v>140</v>
      </c>
      <c r="O197" s="45" t="s">
        <v>182</v>
      </c>
      <c r="P197" s="30">
        <v>796</v>
      </c>
      <c r="Q197" s="30" t="s">
        <v>43</v>
      </c>
      <c r="R197" s="93">
        <v>2</v>
      </c>
      <c r="S197" s="39">
        <v>50</v>
      </c>
      <c r="T197" s="58">
        <f t="shared" si="6"/>
        <v>100</v>
      </c>
      <c r="U197" s="59">
        <f t="shared" si="5"/>
        <v>112.00000000000001</v>
      </c>
      <c r="V197" s="30"/>
      <c r="W197" s="30">
        <v>2017</v>
      </c>
      <c r="X197" s="60"/>
      <c r="Y197" s="303"/>
    </row>
    <row r="198" spans="1:25" ht="50.1" customHeight="1">
      <c r="A198" s="30" t="s">
        <v>749</v>
      </c>
      <c r="B198" s="30" t="s">
        <v>32</v>
      </c>
      <c r="C198" s="31" t="s">
        <v>740</v>
      </c>
      <c r="D198" s="314" t="s">
        <v>728</v>
      </c>
      <c r="E198" s="32" t="s">
        <v>741</v>
      </c>
      <c r="F198" s="32" t="s">
        <v>750</v>
      </c>
      <c r="G198" s="30" t="s">
        <v>36</v>
      </c>
      <c r="H198" s="30">
        <v>0</v>
      </c>
      <c r="I198" s="30">
        <v>590000000</v>
      </c>
      <c r="J198" s="31" t="s">
        <v>50</v>
      </c>
      <c r="K198" s="30" t="s">
        <v>576</v>
      </c>
      <c r="L198" s="30" t="s">
        <v>80</v>
      </c>
      <c r="M198" s="30" t="s">
        <v>81</v>
      </c>
      <c r="N198" s="30" t="s">
        <v>140</v>
      </c>
      <c r="O198" s="45" t="s">
        <v>182</v>
      </c>
      <c r="P198" s="30">
        <v>796</v>
      </c>
      <c r="Q198" s="30" t="s">
        <v>43</v>
      </c>
      <c r="R198" s="93">
        <v>2</v>
      </c>
      <c r="S198" s="39">
        <v>50</v>
      </c>
      <c r="T198" s="58">
        <f t="shared" si="6"/>
        <v>100</v>
      </c>
      <c r="U198" s="59">
        <f t="shared" si="5"/>
        <v>112.00000000000001</v>
      </c>
      <c r="V198" s="30"/>
      <c r="W198" s="30">
        <v>2017</v>
      </c>
      <c r="X198" s="60"/>
      <c r="Y198" s="303"/>
    </row>
    <row r="199" spans="1:25" ht="50.1" customHeight="1">
      <c r="A199" s="30" t="s">
        <v>751</v>
      </c>
      <c r="B199" s="30" t="s">
        <v>32</v>
      </c>
      <c r="C199" s="31" t="s">
        <v>740</v>
      </c>
      <c r="D199" s="314" t="s">
        <v>728</v>
      </c>
      <c r="E199" s="32" t="s">
        <v>741</v>
      </c>
      <c r="F199" s="32" t="s">
        <v>746</v>
      </c>
      <c r="G199" s="30" t="s">
        <v>36</v>
      </c>
      <c r="H199" s="30">
        <v>0</v>
      </c>
      <c r="I199" s="30">
        <v>590000000</v>
      </c>
      <c r="J199" s="31" t="s">
        <v>50</v>
      </c>
      <c r="K199" s="30" t="s">
        <v>576</v>
      </c>
      <c r="L199" s="30" t="s">
        <v>80</v>
      </c>
      <c r="M199" s="30" t="s">
        <v>81</v>
      </c>
      <c r="N199" s="30" t="s">
        <v>140</v>
      </c>
      <c r="O199" s="45" t="s">
        <v>182</v>
      </c>
      <c r="P199" s="30">
        <v>796</v>
      </c>
      <c r="Q199" s="30" t="s">
        <v>43</v>
      </c>
      <c r="R199" s="34">
        <v>2</v>
      </c>
      <c r="S199" s="39">
        <v>250</v>
      </c>
      <c r="T199" s="58">
        <f t="shared" si="6"/>
        <v>500</v>
      </c>
      <c r="U199" s="59">
        <f t="shared" si="5"/>
        <v>560</v>
      </c>
      <c r="V199" s="40"/>
      <c r="W199" s="30">
        <v>2017</v>
      </c>
      <c r="X199" s="60"/>
      <c r="Y199" s="303"/>
    </row>
    <row r="200" spans="1:25" ht="50.1" customHeight="1">
      <c r="A200" s="30" t="s">
        <v>752</v>
      </c>
      <c r="B200" s="30" t="s">
        <v>32</v>
      </c>
      <c r="C200" s="31" t="s">
        <v>753</v>
      </c>
      <c r="D200" s="314" t="s">
        <v>754</v>
      </c>
      <c r="E200" s="32" t="s">
        <v>755</v>
      </c>
      <c r="F200" s="32" t="s">
        <v>756</v>
      </c>
      <c r="G200" s="30" t="s">
        <v>36</v>
      </c>
      <c r="H200" s="30">
        <v>0</v>
      </c>
      <c r="I200" s="30">
        <v>590000000</v>
      </c>
      <c r="J200" s="31" t="s">
        <v>50</v>
      </c>
      <c r="K200" s="31" t="s">
        <v>235</v>
      </c>
      <c r="L200" s="30" t="s">
        <v>80</v>
      </c>
      <c r="M200" s="30" t="s">
        <v>81</v>
      </c>
      <c r="N200" s="30" t="s">
        <v>41</v>
      </c>
      <c r="O200" s="31" t="s">
        <v>107</v>
      </c>
      <c r="P200" s="30">
        <v>796</v>
      </c>
      <c r="Q200" s="30" t="s">
        <v>43</v>
      </c>
      <c r="R200" s="34">
        <v>500</v>
      </c>
      <c r="S200" s="39">
        <v>4</v>
      </c>
      <c r="T200" s="58">
        <f t="shared" si="6"/>
        <v>2000</v>
      </c>
      <c r="U200" s="59">
        <f t="shared" si="5"/>
        <v>2240</v>
      </c>
      <c r="V200" s="30"/>
      <c r="W200" s="30">
        <v>2017</v>
      </c>
      <c r="X200" s="60"/>
      <c r="Y200" s="303"/>
    </row>
    <row r="201" spans="1:25" ht="50.1" customHeight="1">
      <c r="A201" s="30" t="s">
        <v>757</v>
      </c>
      <c r="B201" s="91" t="s">
        <v>32</v>
      </c>
      <c r="C201" s="31" t="s">
        <v>753</v>
      </c>
      <c r="D201" s="314" t="s">
        <v>754</v>
      </c>
      <c r="E201" s="32" t="s">
        <v>755</v>
      </c>
      <c r="F201" s="32" t="s">
        <v>758</v>
      </c>
      <c r="G201" s="30" t="s">
        <v>36</v>
      </c>
      <c r="H201" s="91">
        <v>0</v>
      </c>
      <c r="I201" s="30">
        <v>590000000</v>
      </c>
      <c r="J201" s="31" t="s">
        <v>50</v>
      </c>
      <c r="K201" s="92" t="s">
        <v>235</v>
      </c>
      <c r="L201" s="30" t="s">
        <v>80</v>
      </c>
      <c r="M201" s="91" t="s">
        <v>81</v>
      </c>
      <c r="N201" s="30" t="s">
        <v>41</v>
      </c>
      <c r="O201" s="31" t="s">
        <v>107</v>
      </c>
      <c r="P201" s="30">
        <v>796</v>
      </c>
      <c r="Q201" s="30" t="s">
        <v>43</v>
      </c>
      <c r="R201" s="34">
        <v>500</v>
      </c>
      <c r="S201" s="39">
        <v>4</v>
      </c>
      <c r="T201" s="58">
        <f t="shared" si="6"/>
        <v>2000</v>
      </c>
      <c r="U201" s="59">
        <f t="shared" si="5"/>
        <v>2240</v>
      </c>
      <c r="V201" s="30"/>
      <c r="W201" s="30">
        <v>2017</v>
      </c>
      <c r="X201" s="60"/>
      <c r="Y201" s="303"/>
    </row>
    <row r="202" spans="1:25" ht="50.1" customHeight="1">
      <c r="A202" s="30" t="s">
        <v>759</v>
      </c>
      <c r="B202" s="30" t="s">
        <v>32</v>
      </c>
      <c r="C202" s="88" t="s">
        <v>753</v>
      </c>
      <c r="D202" s="314" t="s">
        <v>754</v>
      </c>
      <c r="E202" s="32" t="s">
        <v>755</v>
      </c>
      <c r="F202" s="32" t="s">
        <v>760</v>
      </c>
      <c r="G202" s="30" t="s">
        <v>36</v>
      </c>
      <c r="H202" s="30">
        <v>0</v>
      </c>
      <c r="I202" s="30">
        <v>590000000</v>
      </c>
      <c r="J202" s="31" t="s">
        <v>50</v>
      </c>
      <c r="K202" s="31" t="s">
        <v>235</v>
      </c>
      <c r="L202" s="30" t="s">
        <v>80</v>
      </c>
      <c r="M202" s="30" t="s">
        <v>81</v>
      </c>
      <c r="N202" s="30" t="s">
        <v>41</v>
      </c>
      <c r="O202" s="31" t="s">
        <v>107</v>
      </c>
      <c r="P202" s="30">
        <v>796</v>
      </c>
      <c r="Q202" s="30" t="s">
        <v>43</v>
      </c>
      <c r="R202" s="93">
        <v>600</v>
      </c>
      <c r="S202" s="39">
        <v>4</v>
      </c>
      <c r="T202" s="58">
        <f t="shared" si="6"/>
        <v>2400</v>
      </c>
      <c r="U202" s="59">
        <f t="shared" si="5"/>
        <v>2688.0000000000005</v>
      </c>
      <c r="V202" s="30"/>
      <c r="W202" s="30">
        <v>2017</v>
      </c>
      <c r="X202" s="60"/>
      <c r="Y202" s="303"/>
    </row>
    <row r="203" spans="1:25" ht="50.1" customHeight="1">
      <c r="A203" s="30" t="s">
        <v>761</v>
      </c>
      <c r="B203" s="30" t="s">
        <v>32</v>
      </c>
      <c r="C203" s="31" t="s">
        <v>753</v>
      </c>
      <c r="D203" s="314" t="s">
        <v>754</v>
      </c>
      <c r="E203" s="32" t="s">
        <v>755</v>
      </c>
      <c r="F203" s="32" t="s">
        <v>762</v>
      </c>
      <c r="G203" s="30" t="s">
        <v>36</v>
      </c>
      <c r="H203" s="30">
        <v>0</v>
      </c>
      <c r="I203" s="30">
        <v>590000000</v>
      </c>
      <c r="J203" s="31" t="s">
        <v>50</v>
      </c>
      <c r="K203" s="31" t="s">
        <v>235</v>
      </c>
      <c r="L203" s="30" t="s">
        <v>80</v>
      </c>
      <c r="M203" s="30" t="s">
        <v>81</v>
      </c>
      <c r="N203" s="30" t="s">
        <v>41</v>
      </c>
      <c r="O203" s="31" t="s">
        <v>107</v>
      </c>
      <c r="P203" s="30">
        <v>796</v>
      </c>
      <c r="Q203" s="30" t="s">
        <v>43</v>
      </c>
      <c r="R203" s="93">
        <v>500</v>
      </c>
      <c r="S203" s="39">
        <v>4</v>
      </c>
      <c r="T203" s="58">
        <f t="shared" si="6"/>
        <v>2000</v>
      </c>
      <c r="U203" s="59">
        <f t="shared" si="5"/>
        <v>2240</v>
      </c>
      <c r="V203" s="30"/>
      <c r="W203" s="30">
        <v>2017</v>
      </c>
      <c r="X203" s="60"/>
      <c r="Y203" s="303"/>
    </row>
    <row r="204" spans="1:25" ht="50.1" customHeight="1">
      <c r="A204" s="30" t="s">
        <v>763</v>
      </c>
      <c r="B204" s="30" t="s">
        <v>32</v>
      </c>
      <c r="C204" s="31" t="s">
        <v>753</v>
      </c>
      <c r="D204" s="314" t="s">
        <v>754</v>
      </c>
      <c r="E204" s="32" t="s">
        <v>755</v>
      </c>
      <c r="F204" s="32" t="s">
        <v>764</v>
      </c>
      <c r="G204" s="30" t="s">
        <v>36</v>
      </c>
      <c r="H204" s="30">
        <v>0</v>
      </c>
      <c r="I204" s="30">
        <v>590000000</v>
      </c>
      <c r="J204" s="31" t="s">
        <v>50</v>
      </c>
      <c r="K204" s="31" t="s">
        <v>235</v>
      </c>
      <c r="L204" s="30" t="s">
        <v>80</v>
      </c>
      <c r="M204" s="30" t="s">
        <v>81</v>
      </c>
      <c r="N204" s="30" t="s">
        <v>41</v>
      </c>
      <c r="O204" s="31" t="s">
        <v>107</v>
      </c>
      <c r="P204" s="30">
        <v>796</v>
      </c>
      <c r="Q204" s="30" t="s">
        <v>43</v>
      </c>
      <c r="R204" s="34">
        <v>500</v>
      </c>
      <c r="S204" s="39">
        <v>4</v>
      </c>
      <c r="T204" s="58">
        <f t="shared" si="6"/>
        <v>2000</v>
      </c>
      <c r="U204" s="59">
        <f t="shared" si="5"/>
        <v>2240</v>
      </c>
      <c r="V204" s="30"/>
      <c r="W204" s="30">
        <v>2017</v>
      </c>
      <c r="X204" s="60"/>
      <c r="Y204" s="303"/>
    </row>
    <row r="205" spans="1:25" ht="50.1" customHeight="1">
      <c r="A205" s="30" t="s">
        <v>765</v>
      </c>
      <c r="B205" s="30" t="s">
        <v>32</v>
      </c>
      <c r="C205" s="31" t="s">
        <v>753</v>
      </c>
      <c r="D205" s="314" t="s">
        <v>754</v>
      </c>
      <c r="E205" s="32" t="s">
        <v>755</v>
      </c>
      <c r="F205" s="32" t="s">
        <v>766</v>
      </c>
      <c r="G205" s="30" t="s">
        <v>36</v>
      </c>
      <c r="H205" s="30">
        <v>0</v>
      </c>
      <c r="I205" s="30">
        <v>590000000</v>
      </c>
      <c r="J205" s="31" t="s">
        <v>50</v>
      </c>
      <c r="K205" s="31" t="s">
        <v>235</v>
      </c>
      <c r="L205" s="30" t="s">
        <v>80</v>
      </c>
      <c r="M205" s="30" t="s">
        <v>81</v>
      </c>
      <c r="N205" s="30" t="s">
        <v>41</v>
      </c>
      <c r="O205" s="31" t="s">
        <v>107</v>
      </c>
      <c r="P205" s="30">
        <v>796</v>
      </c>
      <c r="Q205" s="30" t="s">
        <v>43</v>
      </c>
      <c r="R205" s="34">
        <v>4750</v>
      </c>
      <c r="S205" s="39">
        <v>4</v>
      </c>
      <c r="T205" s="58">
        <f t="shared" si="6"/>
        <v>19000</v>
      </c>
      <c r="U205" s="59">
        <f t="shared" si="5"/>
        <v>21280.000000000004</v>
      </c>
      <c r="V205" s="40"/>
      <c r="W205" s="30">
        <v>2017</v>
      </c>
      <c r="X205" s="60"/>
      <c r="Y205" s="303"/>
    </row>
    <row r="206" spans="1:25" ht="50.1" customHeight="1">
      <c r="A206" s="30" t="s">
        <v>767</v>
      </c>
      <c r="B206" s="30" t="s">
        <v>32</v>
      </c>
      <c r="C206" s="31" t="s">
        <v>753</v>
      </c>
      <c r="D206" s="314" t="s">
        <v>754</v>
      </c>
      <c r="E206" s="32" t="s">
        <v>755</v>
      </c>
      <c r="F206" s="32" t="s">
        <v>768</v>
      </c>
      <c r="G206" s="30" t="s">
        <v>36</v>
      </c>
      <c r="H206" s="30">
        <v>0</v>
      </c>
      <c r="I206" s="30">
        <v>590000000</v>
      </c>
      <c r="J206" s="31" t="s">
        <v>50</v>
      </c>
      <c r="K206" s="31" t="s">
        <v>235</v>
      </c>
      <c r="L206" s="30" t="s">
        <v>80</v>
      </c>
      <c r="M206" s="30" t="s">
        <v>81</v>
      </c>
      <c r="N206" s="30" t="s">
        <v>41</v>
      </c>
      <c r="O206" s="31" t="s">
        <v>107</v>
      </c>
      <c r="P206" s="30">
        <v>796</v>
      </c>
      <c r="Q206" s="30" t="s">
        <v>43</v>
      </c>
      <c r="R206" s="34">
        <v>500</v>
      </c>
      <c r="S206" s="39">
        <v>4</v>
      </c>
      <c r="T206" s="58">
        <f t="shared" si="6"/>
        <v>2000</v>
      </c>
      <c r="U206" s="59">
        <f t="shared" si="5"/>
        <v>2240</v>
      </c>
      <c r="V206" s="30"/>
      <c r="W206" s="30">
        <v>2017</v>
      </c>
      <c r="X206" s="60"/>
      <c r="Y206" s="303"/>
    </row>
    <row r="207" spans="1:25" ht="50.1" customHeight="1">
      <c r="A207" s="30" t="s">
        <v>769</v>
      </c>
      <c r="B207" s="30" t="s">
        <v>32</v>
      </c>
      <c r="C207" s="31" t="s">
        <v>753</v>
      </c>
      <c r="D207" s="314" t="s">
        <v>754</v>
      </c>
      <c r="E207" s="32" t="s">
        <v>755</v>
      </c>
      <c r="F207" s="32" t="s">
        <v>770</v>
      </c>
      <c r="G207" s="30" t="s">
        <v>36</v>
      </c>
      <c r="H207" s="30">
        <v>0</v>
      </c>
      <c r="I207" s="30">
        <v>590000000</v>
      </c>
      <c r="J207" s="31" t="s">
        <v>50</v>
      </c>
      <c r="K207" s="31" t="s">
        <v>235</v>
      </c>
      <c r="L207" s="30" t="s">
        <v>80</v>
      </c>
      <c r="M207" s="30" t="s">
        <v>81</v>
      </c>
      <c r="N207" s="30" t="s">
        <v>41</v>
      </c>
      <c r="O207" s="31" t="s">
        <v>107</v>
      </c>
      <c r="P207" s="30">
        <v>796</v>
      </c>
      <c r="Q207" s="30" t="s">
        <v>43</v>
      </c>
      <c r="R207" s="34">
        <v>1300</v>
      </c>
      <c r="S207" s="39">
        <v>4</v>
      </c>
      <c r="T207" s="58">
        <f t="shared" si="6"/>
        <v>5200</v>
      </c>
      <c r="U207" s="59">
        <f t="shared" si="5"/>
        <v>5824.0000000000009</v>
      </c>
      <c r="V207" s="40"/>
      <c r="W207" s="30">
        <v>2017</v>
      </c>
      <c r="X207" s="60"/>
      <c r="Y207" s="303"/>
    </row>
    <row r="208" spans="1:25" ht="50.1" customHeight="1">
      <c r="A208" s="30" t="s">
        <v>771</v>
      </c>
      <c r="B208" s="30" t="s">
        <v>32</v>
      </c>
      <c r="C208" s="31" t="s">
        <v>753</v>
      </c>
      <c r="D208" s="314" t="s">
        <v>754</v>
      </c>
      <c r="E208" s="32" t="s">
        <v>755</v>
      </c>
      <c r="F208" s="32" t="s">
        <v>772</v>
      </c>
      <c r="G208" s="30" t="s">
        <v>36</v>
      </c>
      <c r="H208" s="30">
        <v>0</v>
      </c>
      <c r="I208" s="30">
        <v>590000000</v>
      </c>
      <c r="J208" s="31" t="s">
        <v>50</v>
      </c>
      <c r="K208" s="31" t="s">
        <v>235</v>
      </c>
      <c r="L208" s="30" t="s">
        <v>80</v>
      </c>
      <c r="M208" s="30" t="s">
        <v>81</v>
      </c>
      <c r="N208" s="30" t="s">
        <v>41</v>
      </c>
      <c r="O208" s="31" t="s">
        <v>107</v>
      </c>
      <c r="P208" s="30">
        <v>796</v>
      </c>
      <c r="Q208" s="30" t="s">
        <v>43</v>
      </c>
      <c r="R208" s="34">
        <v>500</v>
      </c>
      <c r="S208" s="39">
        <v>4</v>
      </c>
      <c r="T208" s="58">
        <f t="shared" si="6"/>
        <v>2000</v>
      </c>
      <c r="U208" s="59">
        <f t="shared" si="5"/>
        <v>2240</v>
      </c>
      <c r="V208" s="30"/>
      <c r="W208" s="30">
        <v>2017</v>
      </c>
      <c r="X208" s="60"/>
      <c r="Y208" s="303"/>
    </row>
    <row r="209" spans="1:25" ht="50.1" customHeight="1">
      <c r="A209" s="30" t="s">
        <v>773</v>
      </c>
      <c r="B209" s="30" t="s">
        <v>32</v>
      </c>
      <c r="C209" s="31" t="s">
        <v>774</v>
      </c>
      <c r="D209" s="310" t="s">
        <v>775</v>
      </c>
      <c r="E209" s="31" t="s">
        <v>776</v>
      </c>
      <c r="F209" s="32"/>
      <c r="G209" s="30" t="s">
        <v>447</v>
      </c>
      <c r="H209" s="30">
        <v>0</v>
      </c>
      <c r="I209" s="30">
        <v>590000000</v>
      </c>
      <c r="J209" s="31" t="s">
        <v>37</v>
      </c>
      <c r="K209" s="31" t="s">
        <v>777</v>
      </c>
      <c r="L209" s="31" t="s">
        <v>39</v>
      </c>
      <c r="M209" s="30" t="s">
        <v>58</v>
      </c>
      <c r="N209" s="31" t="s">
        <v>389</v>
      </c>
      <c r="O209" s="30" t="s">
        <v>91</v>
      </c>
      <c r="P209" s="30">
        <v>796</v>
      </c>
      <c r="Q209" s="30" t="s">
        <v>43</v>
      </c>
      <c r="R209" s="34">
        <v>2</v>
      </c>
      <c r="S209" s="35">
        <v>10100</v>
      </c>
      <c r="T209" s="35">
        <f t="shared" si="6"/>
        <v>20200</v>
      </c>
      <c r="U209" s="36">
        <f t="shared" si="5"/>
        <v>22624.000000000004</v>
      </c>
      <c r="V209" s="40"/>
      <c r="W209" s="30">
        <v>2017</v>
      </c>
      <c r="X209" s="31"/>
      <c r="Y209" s="303"/>
    </row>
    <row r="210" spans="1:25" ht="50.1" customHeight="1">
      <c r="A210" s="30" t="s">
        <v>778</v>
      </c>
      <c r="B210" s="30" t="s">
        <v>32</v>
      </c>
      <c r="C210" s="31" t="s">
        <v>774</v>
      </c>
      <c r="D210" s="314" t="s">
        <v>775</v>
      </c>
      <c r="E210" s="32" t="s">
        <v>776</v>
      </c>
      <c r="F210" s="32" t="s">
        <v>779</v>
      </c>
      <c r="G210" s="30" t="s">
        <v>36</v>
      </c>
      <c r="H210" s="30">
        <v>0</v>
      </c>
      <c r="I210" s="30">
        <v>590000000</v>
      </c>
      <c r="J210" s="31" t="s">
        <v>50</v>
      </c>
      <c r="K210" s="30" t="s">
        <v>189</v>
      </c>
      <c r="L210" s="30" t="s">
        <v>80</v>
      </c>
      <c r="M210" s="30" t="s">
        <v>81</v>
      </c>
      <c r="N210" s="30" t="s">
        <v>140</v>
      </c>
      <c r="O210" s="45" t="s">
        <v>182</v>
      </c>
      <c r="P210" s="30">
        <v>796</v>
      </c>
      <c r="Q210" s="30" t="s">
        <v>43</v>
      </c>
      <c r="R210" s="34">
        <v>16</v>
      </c>
      <c r="S210" s="39">
        <v>8000</v>
      </c>
      <c r="T210" s="58">
        <f t="shared" si="6"/>
        <v>128000</v>
      </c>
      <c r="U210" s="59">
        <f t="shared" si="5"/>
        <v>143360</v>
      </c>
      <c r="V210" s="30"/>
      <c r="W210" s="30">
        <v>2017</v>
      </c>
      <c r="X210" s="60"/>
      <c r="Y210" s="303"/>
    </row>
    <row r="211" spans="1:25" ht="50.1" customHeight="1">
      <c r="A211" s="31" t="s">
        <v>780</v>
      </c>
      <c r="B211" s="41" t="s">
        <v>32</v>
      </c>
      <c r="C211" s="44" t="s">
        <v>781</v>
      </c>
      <c r="D211" s="313" t="s">
        <v>782</v>
      </c>
      <c r="E211" s="51" t="s">
        <v>783</v>
      </c>
      <c r="F211" s="51"/>
      <c r="G211" s="45" t="s">
        <v>447</v>
      </c>
      <c r="H211" s="46">
        <v>0</v>
      </c>
      <c r="I211" s="31">
        <v>590000000</v>
      </c>
      <c r="J211" s="31" t="s">
        <v>37</v>
      </c>
      <c r="K211" s="41" t="s">
        <v>784</v>
      </c>
      <c r="L211" s="31" t="s">
        <v>39</v>
      </c>
      <c r="M211" s="41" t="s">
        <v>58</v>
      </c>
      <c r="N211" s="43" t="s">
        <v>389</v>
      </c>
      <c r="O211" s="31" t="s">
        <v>91</v>
      </c>
      <c r="P211" s="338">
        <v>166</v>
      </c>
      <c r="Q211" s="100" t="s">
        <v>100</v>
      </c>
      <c r="R211" s="48">
        <v>1000</v>
      </c>
      <c r="S211" s="64">
        <v>110</v>
      </c>
      <c r="T211" s="48">
        <v>0</v>
      </c>
      <c r="U211" s="65">
        <f t="shared" si="5"/>
        <v>0</v>
      </c>
      <c r="V211" s="61"/>
      <c r="W211" s="41">
        <v>2017</v>
      </c>
      <c r="X211" s="31" t="s">
        <v>785</v>
      </c>
      <c r="Y211" s="303"/>
    </row>
    <row r="212" spans="1:25" ht="50.1" customHeight="1">
      <c r="A212" s="31" t="s">
        <v>786</v>
      </c>
      <c r="B212" s="41" t="s">
        <v>32</v>
      </c>
      <c r="C212" s="44" t="s">
        <v>781</v>
      </c>
      <c r="D212" s="313" t="s">
        <v>782</v>
      </c>
      <c r="E212" s="51" t="s">
        <v>783</v>
      </c>
      <c r="F212" s="51" t="s">
        <v>787</v>
      </c>
      <c r="G212" s="45" t="s">
        <v>447</v>
      </c>
      <c r="H212" s="46">
        <v>0</v>
      </c>
      <c r="I212" s="31">
        <v>590000000</v>
      </c>
      <c r="J212" s="31" t="s">
        <v>37</v>
      </c>
      <c r="K212" s="41" t="s">
        <v>788</v>
      </c>
      <c r="L212" s="31" t="s">
        <v>39</v>
      </c>
      <c r="M212" s="41" t="s">
        <v>40</v>
      </c>
      <c r="N212" s="43" t="s">
        <v>389</v>
      </c>
      <c r="O212" s="31" t="s">
        <v>685</v>
      </c>
      <c r="P212" s="338">
        <v>166</v>
      </c>
      <c r="Q212" s="100" t="s">
        <v>100</v>
      </c>
      <c r="R212" s="48">
        <v>3000</v>
      </c>
      <c r="S212" s="64">
        <v>110</v>
      </c>
      <c r="T212" s="48">
        <f>R212*S212</f>
        <v>330000</v>
      </c>
      <c r="U212" s="65">
        <f t="shared" si="5"/>
        <v>369600.00000000006</v>
      </c>
      <c r="V212" s="61"/>
      <c r="W212" s="41">
        <v>2017</v>
      </c>
      <c r="X212" s="31"/>
      <c r="Y212" s="303"/>
    </row>
    <row r="213" spans="1:25" ht="50.1" customHeight="1">
      <c r="A213" s="30" t="s">
        <v>789</v>
      </c>
      <c r="B213" s="30" t="s">
        <v>32</v>
      </c>
      <c r="C213" s="31" t="s">
        <v>790</v>
      </c>
      <c r="D213" s="310" t="s">
        <v>791</v>
      </c>
      <c r="E213" s="31" t="s">
        <v>792</v>
      </c>
      <c r="F213" s="32"/>
      <c r="G213" s="30" t="s">
        <v>36</v>
      </c>
      <c r="H213" s="30">
        <v>0</v>
      </c>
      <c r="I213" s="30">
        <v>590000000</v>
      </c>
      <c r="J213" s="31" t="s">
        <v>37</v>
      </c>
      <c r="K213" s="31" t="s">
        <v>401</v>
      </c>
      <c r="L213" s="31" t="s">
        <v>39</v>
      </c>
      <c r="M213" s="30" t="s">
        <v>40</v>
      </c>
      <c r="N213" s="31" t="s">
        <v>389</v>
      </c>
      <c r="O213" s="30" t="s">
        <v>73</v>
      </c>
      <c r="P213" s="30">
        <v>736</v>
      </c>
      <c r="Q213" s="30" t="s">
        <v>485</v>
      </c>
      <c r="R213" s="34">
        <v>30</v>
      </c>
      <c r="S213" s="35">
        <v>150</v>
      </c>
      <c r="T213" s="35">
        <f t="shared" si="6"/>
        <v>4500</v>
      </c>
      <c r="U213" s="36">
        <f t="shared" si="5"/>
        <v>5040.0000000000009</v>
      </c>
      <c r="V213" s="30"/>
      <c r="W213" s="30">
        <v>2017</v>
      </c>
      <c r="X213" s="31"/>
      <c r="Y213" s="303"/>
    </row>
    <row r="214" spans="1:25" ht="50.1" customHeight="1">
      <c r="A214" s="30" t="s">
        <v>793</v>
      </c>
      <c r="B214" s="30" t="s">
        <v>32</v>
      </c>
      <c r="C214" s="31" t="s">
        <v>790</v>
      </c>
      <c r="D214" s="310" t="s">
        <v>791</v>
      </c>
      <c r="E214" s="31" t="s">
        <v>792</v>
      </c>
      <c r="F214" s="32" t="s">
        <v>794</v>
      </c>
      <c r="G214" s="30" t="s">
        <v>36</v>
      </c>
      <c r="H214" s="30">
        <v>0</v>
      </c>
      <c r="I214" s="30">
        <v>590000000</v>
      </c>
      <c r="J214" s="31" t="s">
        <v>37</v>
      </c>
      <c r="K214" s="31" t="s">
        <v>795</v>
      </c>
      <c r="L214" s="31" t="s">
        <v>39</v>
      </c>
      <c r="M214" s="30" t="s">
        <v>40</v>
      </c>
      <c r="N214" s="31" t="s">
        <v>41</v>
      </c>
      <c r="O214" s="33" t="s">
        <v>42</v>
      </c>
      <c r="P214" s="30">
        <v>736</v>
      </c>
      <c r="Q214" s="30" t="s">
        <v>485</v>
      </c>
      <c r="R214" s="34">
        <v>50</v>
      </c>
      <c r="S214" s="35">
        <v>600</v>
      </c>
      <c r="T214" s="35">
        <f t="shared" si="6"/>
        <v>30000</v>
      </c>
      <c r="U214" s="36">
        <f t="shared" si="5"/>
        <v>33600</v>
      </c>
      <c r="V214" s="40" t="s">
        <v>44</v>
      </c>
      <c r="W214" s="30">
        <v>2017</v>
      </c>
      <c r="X214" s="31"/>
      <c r="Y214" s="303"/>
    </row>
    <row r="215" spans="1:25" ht="50.1" customHeight="1">
      <c r="A215" s="30" t="s">
        <v>796</v>
      </c>
      <c r="B215" s="43" t="s">
        <v>32</v>
      </c>
      <c r="C215" s="43" t="s">
        <v>797</v>
      </c>
      <c r="D215" s="312" t="s">
        <v>798</v>
      </c>
      <c r="E215" s="43" t="s">
        <v>799</v>
      </c>
      <c r="F215" s="43" t="s">
        <v>800</v>
      </c>
      <c r="G215" s="43" t="s">
        <v>36</v>
      </c>
      <c r="H215" s="43">
        <v>0</v>
      </c>
      <c r="I215" s="30">
        <v>590000000</v>
      </c>
      <c r="J215" s="31" t="s">
        <v>37</v>
      </c>
      <c r="K215" s="43" t="s">
        <v>79</v>
      </c>
      <c r="L215" s="43" t="s">
        <v>80</v>
      </c>
      <c r="M215" s="43" t="s">
        <v>81</v>
      </c>
      <c r="N215" s="43" t="s">
        <v>82</v>
      </c>
      <c r="O215" s="43" t="s">
        <v>83</v>
      </c>
      <c r="P215" s="43">
        <v>796</v>
      </c>
      <c r="Q215" s="43" t="s">
        <v>43</v>
      </c>
      <c r="R215" s="47">
        <v>2</v>
      </c>
      <c r="S215" s="50">
        <v>600</v>
      </c>
      <c r="T215" s="35">
        <f t="shared" si="6"/>
        <v>1200</v>
      </c>
      <c r="U215" s="36">
        <f t="shared" si="5"/>
        <v>1344.0000000000002</v>
      </c>
      <c r="V215" s="38"/>
      <c r="W215" s="43">
        <v>2017</v>
      </c>
      <c r="X215" s="43"/>
      <c r="Y215" s="303"/>
    </row>
    <row r="216" spans="1:25" ht="50.1" customHeight="1">
      <c r="A216" s="30" t="s">
        <v>801</v>
      </c>
      <c r="B216" s="30" t="s">
        <v>32</v>
      </c>
      <c r="C216" s="31" t="s">
        <v>802</v>
      </c>
      <c r="D216" s="314" t="s">
        <v>803</v>
      </c>
      <c r="E216" s="32" t="s">
        <v>804</v>
      </c>
      <c r="F216" s="32" t="s">
        <v>805</v>
      </c>
      <c r="G216" s="30" t="s">
        <v>36</v>
      </c>
      <c r="H216" s="30">
        <v>0</v>
      </c>
      <c r="I216" s="30">
        <v>590000000</v>
      </c>
      <c r="J216" s="31" t="s">
        <v>50</v>
      </c>
      <c r="K216" s="30" t="s">
        <v>79</v>
      </c>
      <c r="L216" s="30" t="s">
        <v>80</v>
      </c>
      <c r="M216" s="30" t="s">
        <v>81</v>
      </c>
      <c r="N216" s="30" t="s">
        <v>140</v>
      </c>
      <c r="O216" s="45" t="s">
        <v>182</v>
      </c>
      <c r="P216" s="30">
        <v>796</v>
      </c>
      <c r="Q216" s="30" t="s">
        <v>43</v>
      </c>
      <c r="R216" s="34">
        <v>1</v>
      </c>
      <c r="S216" s="39">
        <v>1700</v>
      </c>
      <c r="T216" s="58">
        <f t="shared" si="6"/>
        <v>1700</v>
      </c>
      <c r="U216" s="59">
        <f t="shared" si="5"/>
        <v>1904.0000000000002</v>
      </c>
      <c r="V216" s="40"/>
      <c r="W216" s="30">
        <v>2017</v>
      </c>
      <c r="X216" s="60"/>
      <c r="Y216" s="303"/>
    </row>
    <row r="217" spans="1:25" ht="50.1" customHeight="1">
      <c r="A217" s="30" t="s">
        <v>806</v>
      </c>
      <c r="B217" s="30" t="s">
        <v>32</v>
      </c>
      <c r="C217" s="31" t="s">
        <v>807</v>
      </c>
      <c r="D217" s="314" t="s">
        <v>808</v>
      </c>
      <c r="E217" s="32" t="s">
        <v>809</v>
      </c>
      <c r="F217" s="32" t="s">
        <v>810</v>
      </c>
      <c r="G217" s="30" t="s">
        <v>36</v>
      </c>
      <c r="H217" s="30">
        <v>0</v>
      </c>
      <c r="I217" s="30">
        <v>590000000</v>
      </c>
      <c r="J217" s="31" t="s">
        <v>50</v>
      </c>
      <c r="K217" s="30" t="s">
        <v>811</v>
      </c>
      <c r="L217" s="30" t="s">
        <v>80</v>
      </c>
      <c r="M217" s="30" t="s">
        <v>81</v>
      </c>
      <c r="N217" s="30" t="s">
        <v>140</v>
      </c>
      <c r="O217" s="45" t="s">
        <v>182</v>
      </c>
      <c r="P217" s="30">
        <v>796</v>
      </c>
      <c r="Q217" s="30" t="s">
        <v>43</v>
      </c>
      <c r="R217" s="34">
        <v>8</v>
      </c>
      <c r="S217" s="39">
        <v>7000</v>
      </c>
      <c r="T217" s="58">
        <f t="shared" si="6"/>
        <v>56000</v>
      </c>
      <c r="U217" s="59">
        <f t="shared" si="5"/>
        <v>62720.000000000007</v>
      </c>
      <c r="V217" s="30"/>
      <c r="W217" s="30">
        <v>2017</v>
      </c>
      <c r="X217" s="60"/>
      <c r="Y217" s="303"/>
    </row>
    <row r="218" spans="1:25" ht="50.1" customHeight="1">
      <c r="A218" s="30" t="s">
        <v>812</v>
      </c>
      <c r="B218" s="43" t="s">
        <v>32</v>
      </c>
      <c r="C218" s="43" t="s">
        <v>813</v>
      </c>
      <c r="D218" s="312" t="s">
        <v>814</v>
      </c>
      <c r="E218" s="43" t="s">
        <v>815</v>
      </c>
      <c r="F218" s="43" t="s">
        <v>816</v>
      </c>
      <c r="G218" s="43" t="s">
        <v>36</v>
      </c>
      <c r="H218" s="43">
        <v>0</v>
      </c>
      <c r="I218" s="30">
        <v>590000000</v>
      </c>
      <c r="J218" s="31" t="s">
        <v>37</v>
      </c>
      <c r="K218" s="43" t="s">
        <v>79</v>
      </c>
      <c r="L218" s="43" t="s">
        <v>80</v>
      </c>
      <c r="M218" s="43" t="s">
        <v>81</v>
      </c>
      <c r="N218" s="43" t="s">
        <v>82</v>
      </c>
      <c r="O218" s="43" t="s">
        <v>83</v>
      </c>
      <c r="P218" s="43">
        <v>796</v>
      </c>
      <c r="Q218" s="43" t="s">
        <v>43</v>
      </c>
      <c r="R218" s="47">
        <v>1</v>
      </c>
      <c r="S218" s="50">
        <v>4000</v>
      </c>
      <c r="T218" s="35">
        <f t="shared" si="6"/>
        <v>4000</v>
      </c>
      <c r="U218" s="36">
        <f t="shared" ref="U218:U289" si="7">T218*1.12</f>
        <v>4480</v>
      </c>
      <c r="V218" s="73"/>
      <c r="W218" s="43">
        <v>2017</v>
      </c>
      <c r="X218" s="43"/>
      <c r="Y218" s="303"/>
    </row>
    <row r="219" spans="1:25" ht="50.1" customHeight="1">
      <c r="A219" s="30" t="s">
        <v>817</v>
      </c>
      <c r="B219" s="30" t="s">
        <v>32</v>
      </c>
      <c r="C219" s="31" t="s">
        <v>818</v>
      </c>
      <c r="D219" s="310" t="s">
        <v>819</v>
      </c>
      <c r="E219" s="31" t="s">
        <v>820</v>
      </c>
      <c r="F219" s="32" t="s">
        <v>821</v>
      </c>
      <c r="G219" s="30" t="s">
        <v>188</v>
      </c>
      <c r="H219" s="30">
        <v>0</v>
      </c>
      <c r="I219" s="30">
        <v>590000000</v>
      </c>
      <c r="J219" s="31" t="s">
        <v>37</v>
      </c>
      <c r="K219" s="31" t="s">
        <v>211</v>
      </c>
      <c r="L219" s="31" t="s">
        <v>39</v>
      </c>
      <c r="M219" s="30" t="s">
        <v>58</v>
      </c>
      <c r="N219" s="43" t="s">
        <v>528</v>
      </c>
      <c r="O219" s="30" t="s">
        <v>73</v>
      </c>
      <c r="P219" s="30" t="s">
        <v>822</v>
      </c>
      <c r="Q219" s="30" t="s">
        <v>823</v>
      </c>
      <c r="R219" s="39">
        <v>190</v>
      </c>
      <c r="S219" s="35">
        <v>280</v>
      </c>
      <c r="T219" s="35">
        <f t="shared" si="6"/>
        <v>53200</v>
      </c>
      <c r="U219" s="36">
        <f t="shared" si="7"/>
        <v>59584.000000000007</v>
      </c>
      <c r="V219" s="30"/>
      <c r="W219" s="30">
        <v>2017</v>
      </c>
      <c r="X219" s="31"/>
      <c r="Y219" s="303"/>
    </row>
    <row r="220" spans="1:25" ht="50.1" customHeight="1">
      <c r="A220" s="30" t="s">
        <v>824</v>
      </c>
      <c r="B220" s="41" t="s">
        <v>32</v>
      </c>
      <c r="C220" s="42" t="s">
        <v>825</v>
      </c>
      <c r="D220" s="311" t="s">
        <v>819</v>
      </c>
      <c r="E220" s="43" t="s">
        <v>826</v>
      </c>
      <c r="F220" s="44" t="s">
        <v>827</v>
      </c>
      <c r="G220" s="30" t="s">
        <v>188</v>
      </c>
      <c r="H220" s="46">
        <v>0</v>
      </c>
      <c r="I220" s="30">
        <v>590000000</v>
      </c>
      <c r="J220" s="31" t="s">
        <v>37</v>
      </c>
      <c r="K220" s="41" t="s">
        <v>211</v>
      </c>
      <c r="L220" s="31" t="s">
        <v>39</v>
      </c>
      <c r="M220" s="41" t="s">
        <v>58</v>
      </c>
      <c r="N220" s="43" t="s">
        <v>528</v>
      </c>
      <c r="O220" s="30" t="s">
        <v>73</v>
      </c>
      <c r="P220" s="38" t="s">
        <v>822</v>
      </c>
      <c r="Q220" s="38" t="s">
        <v>823</v>
      </c>
      <c r="R220" s="55">
        <v>900</v>
      </c>
      <c r="S220" s="48">
        <v>320</v>
      </c>
      <c r="T220" s="35">
        <f t="shared" si="6"/>
        <v>288000</v>
      </c>
      <c r="U220" s="36">
        <f t="shared" si="7"/>
        <v>322560.00000000006</v>
      </c>
      <c r="V220" s="61"/>
      <c r="W220" s="49">
        <v>2017</v>
      </c>
      <c r="X220" s="31"/>
      <c r="Y220" s="303"/>
    </row>
    <row r="221" spans="1:25" ht="50.1" customHeight="1">
      <c r="A221" s="30" t="s">
        <v>828</v>
      </c>
      <c r="B221" s="30" t="s">
        <v>32</v>
      </c>
      <c r="C221" s="31" t="s">
        <v>829</v>
      </c>
      <c r="D221" s="310" t="s">
        <v>819</v>
      </c>
      <c r="E221" s="31" t="s">
        <v>830</v>
      </c>
      <c r="F221" s="32" t="s">
        <v>831</v>
      </c>
      <c r="G221" s="30" t="s">
        <v>188</v>
      </c>
      <c r="H221" s="30">
        <v>0</v>
      </c>
      <c r="I221" s="30">
        <v>590000000</v>
      </c>
      <c r="J221" s="31" t="s">
        <v>37</v>
      </c>
      <c r="K221" s="31" t="s">
        <v>139</v>
      </c>
      <c r="L221" s="31" t="s">
        <v>39</v>
      </c>
      <c r="M221" s="30" t="s">
        <v>40</v>
      </c>
      <c r="N221" s="31" t="s">
        <v>72</v>
      </c>
      <c r="O221" s="30" t="s">
        <v>73</v>
      </c>
      <c r="P221" s="30" t="s">
        <v>822</v>
      </c>
      <c r="Q221" s="30" t="s">
        <v>823</v>
      </c>
      <c r="R221" s="39">
        <v>610</v>
      </c>
      <c r="S221" s="35">
        <v>90</v>
      </c>
      <c r="T221" s="35">
        <f t="shared" si="6"/>
        <v>54900</v>
      </c>
      <c r="U221" s="36">
        <f t="shared" si="7"/>
        <v>61488.000000000007</v>
      </c>
      <c r="V221" s="30"/>
      <c r="W221" s="30">
        <v>2017</v>
      </c>
      <c r="X221" s="31"/>
      <c r="Y221" s="303"/>
    </row>
    <row r="222" spans="1:25" ht="50.1" customHeight="1">
      <c r="A222" s="30" t="s">
        <v>832</v>
      </c>
      <c r="B222" s="30" t="s">
        <v>32</v>
      </c>
      <c r="C222" s="31" t="s">
        <v>829</v>
      </c>
      <c r="D222" s="310" t="s">
        <v>819</v>
      </c>
      <c r="E222" s="31" t="s">
        <v>830</v>
      </c>
      <c r="F222" s="32" t="s">
        <v>833</v>
      </c>
      <c r="G222" s="30" t="s">
        <v>188</v>
      </c>
      <c r="H222" s="30">
        <v>0</v>
      </c>
      <c r="I222" s="30">
        <v>590000000</v>
      </c>
      <c r="J222" s="31" t="s">
        <v>37</v>
      </c>
      <c r="K222" s="31" t="s">
        <v>139</v>
      </c>
      <c r="L222" s="31" t="s">
        <v>39</v>
      </c>
      <c r="M222" s="30" t="s">
        <v>40</v>
      </c>
      <c r="N222" s="31" t="s">
        <v>72</v>
      </c>
      <c r="O222" s="30" t="s">
        <v>73</v>
      </c>
      <c r="P222" s="30" t="s">
        <v>822</v>
      </c>
      <c r="Q222" s="30" t="s">
        <v>823</v>
      </c>
      <c r="R222" s="39">
        <v>1830</v>
      </c>
      <c r="S222" s="35">
        <v>130</v>
      </c>
      <c r="T222" s="35">
        <f t="shared" si="6"/>
        <v>237900</v>
      </c>
      <c r="U222" s="36">
        <f t="shared" si="7"/>
        <v>266448</v>
      </c>
      <c r="V222" s="40" t="s">
        <v>44</v>
      </c>
      <c r="W222" s="30">
        <v>2017</v>
      </c>
      <c r="X222" s="31"/>
      <c r="Y222" s="303"/>
    </row>
    <row r="223" spans="1:25" ht="50.1" customHeight="1">
      <c r="A223" s="30" t="s">
        <v>834</v>
      </c>
      <c r="B223" s="30" t="s">
        <v>32</v>
      </c>
      <c r="C223" s="31" t="s">
        <v>829</v>
      </c>
      <c r="D223" s="310" t="s">
        <v>819</v>
      </c>
      <c r="E223" s="31" t="s">
        <v>830</v>
      </c>
      <c r="F223" s="32" t="s">
        <v>833</v>
      </c>
      <c r="G223" s="30" t="s">
        <v>188</v>
      </c>
      <c r="H223" s="30">
        <v>0</v>
      </c>
      <c r="I223" s="30">
        <v>590000000</v>
      </c>
      <c r="J223" s="31" t="s">
        <v>37</v>
      </c>
      <c r="K223" s="31" t="s">
        <v>139</v>
      </c>
      <c r="L223" s="31" t="s">
        <v>39</v>
      </c>
      <c r="M223" s="30" t="s">
        <v>40</v>
      </c>
      <c r="N223" s="31" t="s">
        <v>72</v>
      </c>
      <c r="O223" s="30" t="s">
        <v>73</v>
      </c>
      <c r="P223" s="30" t="s">
        <v>822</v>
      </c>
      <c r="Q223" s="30" t="s">
        <v>823</v>
      </c>
      <c r="R223" s="39">
        <v>610</v>
      </c>
      <c r="S223" s="35">
        <v>200</v>
      </c>
      <c r="T223" s="35">
        <f t="shared" si="6"/>
        <v>122000</v>
      </c>
      <c r="U223" s="36">
        <f t="shared" si="7"/>
        <v>136640</v>
      </c>
      <c r="V223" s="30" t="s">
        <v>44</v>
      </c>
      <c r="W223" s="30">
        <v>2017</v>
      </c>
      <c r="X223" s="31"/>
      <c r="Y223" s="303"/>
    </row>
    <row r="224" spans="1:25" ht="50.1" customHeight="1">
      <c r="A224" s="30" t="s">
        <v>835</v>
      </c>
      <c r="B224" s="41" t="s">
        <v>32</v>
      </c>
      <c r="C224" s="42" t="s">
        <v>836</v>
      </c>
      <c r="D224" s="311" t="s">
        <v>819</v>
      </c>
      <c r="E224" s="43" t="s">
        <v>837</v>
      </c>
      <c r="F224" s="44" t="s">
        <v>838</v>
      </c>
      <c r="G224" s="30" t="s">
        <v>188</v>
      </c>
      <c r="H224" s="46">
        <v>0</v>
      </c>
      <c r="I224" s="30">
        <v>590000000</v>
      </c>
      <c r="J224" s="31" t="s">
        <v>37</v>
      </c>
      <c r="K224" s="41" t="s">
        <v>211</v>
      </c>
      <c r="L224" s="31" t="s">
        <v>39</v>
      </c>
      <c r="M224" s="41" t="s">
        <v>58</v>
      </c>
      <c r="N224" s="43" t="s">
        <v>528</v>
      </c>
      <c r="O224" s="30" t="s">
        <v>73</v>
      </c>
      <c r="P224" s="30">
        <v>796</v>
      </c>
      <c r="Q224" s="38" t="s">
        <v>43</v>
      </c>
      <c r="R224" s="47">
        <v>1200</v>
      </c>
      <c r="S224" s="48">
        <v>200</v>
      </c>
      <c r="T224" s="35">
        <f t="shared" si="6"/>
        <v>240000</v>
      </c>
      <c r="U224" s="36">
        <f t="shared" si="7"/>
        <v>268800</v>
      </c>
      <c r="V224" s="61"/>
      <c r="W224" s="49">
        <v>2017</v>
      </c>
      <c r="X224" s="31"/>
      <c r="Y224" s="303"/>
    </row>
    <row r="225" spans="1:25" ht="50.1" customHeight="1">
      <c r="A225" s="30" t="s">
        <v>839</v>
      </c>
      <c r="B225" s="41" t="s">
        <v>32</v>
      </c>
      <c r="C225" s="43" t="s">
        <v>840</v>
      </c>
      <c r="D225" s="313" t="s">
        <v>819</v>
      </c>
      <c r="E225" s="45" t="s">
        <v>841</v>
      </c>
      <c r="F225" s="51"/>
      <c r="G225" s="30" t="s">
        <v>188</v>
      </c>
      <c r="H225" s="46">
        <v>0</v>
      </c>
      <c r="I225" s="30">
        <v>590000000</v>
      </c>
      <c r="J225" s="31" t="s">
        <v>37</v>
      </c>
      <c r="K225" s="41" t="s">
        <v>288</v>
      </c>
      <c r="L225" s="31" t="s">
        <v>39</v>
      </c>
      <c r="M225" s="52" t="s">
        <v>58</v>
      </c>
      <c r="N225" s="43" t="s">
        <v>528</v>
      </c>
      <c r="O225" s="30" t="s">
        <v>73</v>
      </c>
      <c r="P225" s="53" t="s">
        <v>822</v>
      </c>
      <c r="Q225" s="53" t="s">
        <v>823</v>
      </c>
      <c r="R225" s="54">
        <v>500</v>
      </c>
      <c r="S225" s="35">
        <v>116</v>
      </c>
      <c r="T225" s="35">
        <f t="shared" si="6"/>
        <v>58000</v>
      </c>
      <c r="U225" s="36">
        <f t="shared" si="7"/>
        <v>64960.000000000007</v>
      </c>
      <c r="V225" s="49"/>
      <c r="W225" s="49">
        <v>2017</v>
      </c>
      <c r="X225" s="31"/>
      <c r="Y225" s="303"/>
    </row>
    <row r="226" spans="1:25" ht="50.1" customHeight="1">
      <c r="A226" s="30" t="s">
        <v>842</v>
      </c>
      <c r="B226" s="41" t="s">
        <v>32</v>
      </c>
      <c r="C226" s="43" t="s">
        <v>843</v>
      </c>
      <c r="D226" s="312" t="s">
        <v>819</v>
      </c>
      <c r="E226" s="43" t="s">
        <v>844</v>
      </c>
      <c r="F226" s="44"/>
      <c r="G226" s="30" t="s">
        <v>188</v>
      </c>
      <c r="H226" s="46">
        <v>0</v>
      </c>
      <c r="I226" s="30">
        <v>590000000</v>
      </c>
      <c r="J226" s="31" t="s">
        <v>37</v>
      </c>
      <c r="K226" s="41" t="s">
        <v>288</v>
      </c>
      <c r="L226" s="31" t="s">
        <v>39</v>
      </c>
      <c r="M226" s="41" t="s">
        <v>58</v>
      </c>
      <c r="N226" s="43" t="s">
        <v>528</v>
      </c>
      <c r="O226" s="30" t="s">
        <v>73</v>
      </c>
      <c r="P226" s="53" t="s">
        <v>822</v>
      </c>
      <c r="Q226" s="53" t="s">
        <v>823</v>
      </c>
      <c r="R226" s="54">
        <v>500</v>
      </c>
      <c r="S226" s="48">
        <v>200</v>
      </c>
      <c r="T226" s="35">
        <f t="shared" si="6"/>
        <v>100000</v>
      </c>
      <c r="U226" s="36">
        <f t="shared" si="7"/>
        <v>112000.00000000001</v>
      </c>
      <c r="V226" s="61"/>
      <c r="W226" s="49">
        <v>2017</v>
      </c>
      <c r="X226" s="31"/>
      <c r="Y226" s="303"/>
    </row>
    <row r="227" spans="1:25" ht="50.1" customHeight="1">
      <c r="A227" s="30" t="s">
        <v>845</v>
      </c>
      <c r="B227" s="43" t="s">
        <v>32</v>
      </c>
      <c r="C227" s="43" t="s">
        <v>846</v>
      </c>
      <c r="D227" s="312" t="s">
        <v>819</v>
      </c>
      <c r="E227" s="43" t="s">
        <v>847</v>
      </c>
      <c r="F227" s="43" t="s">
        <v>848</v>
      </c>
      <c r="G227" s="67" t="s">
        <v>36</v>
      </c>
      <c r="H227" s="63">
        <v>0</v>
      </c>
      <c r="I227" s="30">
        <v>590000000</v>
      </c>
      <c r="J227" s="67" t="s">
        <v>50</v>
      </c>
      <c r="K227" s="67" t="s">
        <v>576</v>
      </c>
      <c r="L227" s="67" t="s">
        <v>80</v>
      </c>
      <c r="M227" s="67" t="s">
        <v>40</v>
      </c>
      <c r="N227" s="67" t="s">
        <v>99</v>
      </c>
      <c r="O227" s="67" t="s">
        <v>83</v>
      </c>
      <c r="P227" s="67" t="s">
        <v>822</v>
      </c>
      <c r="Q227" s="67" t="s">
        <v>823</v>
      </c>
      <c r="R227" s="55">
        <v>15</v>
      </c>
      <c r="S227" s="55">
        <v>285</v>
      </c>
      <c r="T227" s="58">
        <f t="shared" si="6"/>
        <v>4275</v>
      </c>
      <c r="U227" s="59">
        <f t="shared" si="7"/>
        <v>4788.0000000000009</v>
      </c>
      <c r="V227" s="43"/>
      <c r="W227" s="43">
        <v>2017</v>
      </c>
      <c r="X227" s="43"/>
      <c r="Y227" s="303"/>
    </row>
    <row r="228" spans="1:25" ht="50.1" customHeight="1">
      <c r="A228" s="30" t="s">
        <v>849</v>
      </c>
      <c r="B228" s="43" t="s">
        <v>32</v>
      </c>
      <c r="C228" s="43" t="s">
        <v>850</v>
      </c>
      <c r="D228" s="312" t="s">
        <v>819</v>
      </c>
      <c r="E228" s="43" t="s">
        <v>851</v>
      </c>
      <c r="F228" s="43" t="s">
        <v>852</v>
      </c>
      <c r="G228" s="67" t="s">
        <v>36</v>
      </c>
      <c r="H228" s="63">
        <v>0</v>
      </c>
      <c r="I228" s="30">
        <v>590000000</v>
      </c>
      <c r="J228" s="67" t="s">
        <v>50</v>
      </c>
      <c r="K228" s="67" t="s">
        <v>576</v>
      </c>
      <c r="L228" s="67" t="s">
        <v>80</v>
      </c>
      <c r="M228" s="67" t="s">
        <v>40</v>
      </c>
      <c r="N228" s="67" t="s">
        <v>99</v>
      </c>
      <c r="O228" s="67" t="s">
        <v>83</v>
      </c>
      <c r="P228" s="67" t="s">
        <v>822</v>
      </c>
      <c r="Q228" s="67" t="s">
        <v>823</v>
      </c>
      <c r="R228" s="55">
        <v>25</v>
      </c>
      <c r="S228" s="55">
        <v>550</v>
      </c>
      <c r="T228" s="55">
        <f>S228*R228</f>
        <v>13750</v>
      </c>
      <c r="U228" s="65">
        <f t="shared" si="7"/>
        <v>15400.000000000002</v>
      </c>
      <c r="V228" s="98"/>
      <c r="W228" s="43">
        <v>2017</v>
      </c>
      <c r="X228" s="43"/>
      <c r="Y228" s="303"/>
    </row>
    <row r="229" spans="1:25" ht="50.1" customHeight="1">
      <c r="A229" s="30" t="s">
        <v>853</v>
      </c>
      <c r="B229" s="43" t="s">
        <v>32</v>
      </c>
      <c r="C229" s="67" t="s">
        <v>854</v>
      </c>
      <c r="D229" s="315" t="s">
        <v>819</v>
      </c>
      <c r="E229" s="67" t="s">
        <v>855</v>
      </c>
      <c r="F229" s="67" t="s">
        <v>856</v>
      </c>
      <c r="G229" s="67" t="s">
        <v>36</v>
      </c>
      <c r="H229" s="63">
        <v>0</v>
      </c>
      <c r="I229" s="30">
        <v>590000000</v>
      </c>
      <c r="J229" s="67" t="s">
        <v>50</v>
      </c>
      <c r="K229" s="67" t="s">
        <v>576</v>
      </c>
      <c r="L229" s="67" t="s">
        <v>80</v>
      </c>
      <c r="M229" s="67" t="s">
        <v>40</v>
      </c>
      <c r="N229" s="67" t="s">
        <v>99</v>
      </c>
      <c r="O229" s="67" t="s">
        <v>83</v>
      </c>
      <c r="P229" s="67" t="s">
        <v>822</v>
      </c>
      <c r="Q229" s="67" t="s">
        <v>823</v>
      </c>
      <c r="R229" s="55">
        <v>20</v>
      </c>
      <c r="S229" s="55">
        <v>1360</v>
      </c>
      <c r="T229" s="58">
        <f t="shared" ref="T229:T293" si="8">R229*S229</f>
        <v>27200</v>
      </c>
      <c r="U229" s="59">
        <f t="shared" si="7"/>
        <v>30464.000000000004</v>
      </c>
      <c r="V229" s="43"/>
      <c r="W229" s="43">
        <v>2017</v>
      </c>
      <c r="X229" s="43"/>
      <c r="Y229" s="303"/>
    </row>
    <row r="230" spans="1:25" ht="50.1" customHeight="1">
      <c r="A230" s="30" t="s">
        <v>857</v>
      </c>
      <c r="B230" s="67" t="s">
        <v>32</v>
      </c>
      <c r="C230" s="67" t="s">
        <v>858</v>
      </c>
      <c r="D230" s="315" t="s">
        <v>819</v>
      </c>
      <c r="E230" s="67" t="s">
        <v>859</v>
      </c>
      <c r="F230" s="67" t="s">
        <v>860</v>
      </c>
      <c r="G230" s="67" t="s">
        <v>36</v>
      </c>
      <c r="H230" s="63">
        <v>0</v>
      </c>
      <c r="I230" s="30">
        <v>590000000</v>
      </c>
      <c r="J230" s="67" t="s">
        <v>50</v>
      </c>
      <c r="K230" s="67" t="s">
        <v>576</v>
      </c>
      <c r="L230" s="67" t="s">
        <v>80</v>
      </c>
      <c r="M230" s="67" t="s">
        <v>40</v>
      </c>
      <c r="N230" s="67" t="s">
        <v>99</v>
      </c>
      <c r="O230" s="67" t="s">
        <v>83</v>
      </c>
      <c r="P230" s="67" t="s">
        <v>822</v>
      </c>
      <c r="Q230" s="67" t="s">
        <v>823</v>
      </c>
      <c r="R230" s="55">
        <v>20</v>
      </c>
      <c r="S230" s="55">
        <v>1750</v>
      </c>
      <c r="T230" s="58">
        <f t="shared" si="8"/>
        <v>35000</v>
      </c>
      <c r="U230" s="59">
        <f t="shared" si="7"/>
        <v>39200.000000000007</v>
      </c>
      <c r="V230" s="99"/>
      <c r="W230" s="63">
        <v>2017</v>
      </c>
      <c r="X230" s="67"/>
      <c r="Y230" s="303"/>
    </row>
    <row r="231" spans="1:25" ht="50.1" customHeight="1">
      <c r="A231" s="30" t="s">
        <v>861</v>
      </c>
      <c r="B231" s="71" t="s">
        <v>32</v>
      </c>
      <c r="C231" s="33" t="s">
        <v>862</v>
      </c>
      <c r="D231" s="312" t="s">
        <v>819</v>
      </c>
      <c r="E231" s="33" t="s">
        <v>863</v>
      </c>
      <c r="F231" s="44"/>
      <c r="G231" s="30" t="s">
        <v>188</v>
      </c>
      <c r="H231" s="63">
        <v>0</v>
      </c>
      <c r="I231" s="30">
        <v>590000000</v>
      </c>
      <c r="J231" s="31" t="s">
        <v>37</v>
      </c>
      <c r="K231" s="45" t="s">
        <v>288</v>
      </c>
      <c r="L231" s="31" t="s">
        <v>39</v>
      </c>
      <c r="M231" s="45" t="s">
        <v>58</v>
      </c>
      <c r="N231" s="43" t="s">
        <v>528</v>
      </c>
      <c r="O231" s="30" t="s">
        <v>73</v>
      </c>
      <c r="P231" s="45" t="s">
        <v>822</v>
      </c>
      <c r="Q231" s="45" t="s">
        <v>823</v>
      </c>
      <c r="R231" s="87">
        <v>98</v>
      </c>
      <c r="S231" s="76">
        <v>19750</v>
      </c>
      <c r="T231" s="35">
        <f t="shared" si="8"/>
        <v>1935500</v>
      </c>
      <c r="U231" s="36">
        <f t="shared" si="7"/>
        <v>2167760</v>
      </c>
      <c r="V231" s="45"/>
      <c r="W231" s="45">
        <v>2017</v>
      </c>
      <c r="X231" s="31"/>
      <c r="Y231" s="303"/>
    </row>
    <row r="232" spans="1:25" ht="50.1" customHeight="1">
      <c r="A232" s="30" t="s">
        <v>864</v>
      </c>
      <c r="B232" s="71" t="s">
        <v>32</v>
      </c>
      <c r="C232" s="33" t="s">
        <v>865</v>
      </c>
      <c r="D232" s="312" t="s">
        <v>819</v>
      </c>
      <c r="E232" s="33" t="s">
        <v>866</v>
      </c>
      <c r="F232" s="44"/>
      <c r="G232" s="30" t="s">
        <v>188</v>
      </c>
      <c r="H232" s="63">
        <v>0</v>
      </c>
      <c r="I232" s="30">
        <v>590000000</v>
      </c>
      <c r="J232" s="31" t="s">
        <v>37</v>
      </c>
      <c r="K232" s="45" t="s">
        <v>288</v>
      </c>
      <c r="L232" s="31" t="s">
        <v>39</v>
      </c>
      <c r="M232" s="45" t="s">
        <v>58</v>
      </c>
      <c r="N232" s="43" t="s">
        <v>528</v>
      </c>
      <c r="O232" s="30" t="s">
        <v>73</v>
      </c>
      <c r="P232" s="45" t="s">
        <v>822</v>
      </c>
      <c r="Q232" s="45" t="s">
        <v>823</v>
      </c>
      <c r="R232" s="87">
        <v>100</v>
      </c>
      <c r="S232" s="76">
        <v>316</v>
      </c>
      <c r="T232" s="35">
        <f t="shared" si="8"/>
        <v>31600</v>
      </c>
      <c r="U232" s="36">
        <f t="shared" si="7"/>
        <v>35392</v>
      </c>
      <c r="V232" s="77"/>
      <c r="W232" s="45">
        <v>2017</v>
      </c>
      <c r="X232" s="31"/>
      <c r="Y232" s="303"/>
    </row>
    <row r="233" spans="1:25" ht="50.1" customHeight="1">
      <c r="A233" s="30" t="s">
        <v>867</v>
      </c>
      <c r="B233" s="41" t="s">
        <v>32</v>
      </c>
      <c r="C233" s="42" t="s">
        <v>868</v>
      </c>
      <c r="D233" s="311" t="s">
        <v>819</v>
      </c>
      <c r="E233" s="43" t="s">
        <v>869</v>
      </c>
      <c r="F233" s="44"/>
      <c r="G233" s="30" t="s">
        <v>188</v>
      </c>
      <c r="H233" s="46">
        <v>0</v>
      </c>
      <c r="I233" s="30">
        <v>590000000</v>
      </c>
      <c r="J233" s="31" t="s">
        <v>37</v>
      </c>
      <c r="K233" s="41" t="s">
        <v>211</v>
      </c>
      <c r="L233" s="31" t="s">
        <v>39</v>
      </c>
      <c r="M233" s="41" t="s">
        <v>58</v>
      </c>
      <c r="N233" s="43" t="s">
        <v>528</v>
      </c>
      <c r="O233" s="30" t="s">
        <v>73</v>
      </c>
      <c r="P233" s="38" t="s">
        <v>822</v>
      </c>
      <c r="Q233" s="38" t="s">
        <v>823</v>
      </c>
      <c r="R233" s="55">
        <v>600</v>
      </c>
      <c r="S233" s="48">
        <v>40.5</v>
      </c>
      <c r="T233" s="35">
        <f t="shared" si="8"/>
        <v>24300</v>
      </c>
      <c r="U233" s="36">
        <f t="shared" si="7"/>
        <v>27216.000000000004</v>
      </c>
      <c r="V233" s="41"/>
      <c r="W233" s="49">
        <v>2017</v>
      </c>
      <c r="X233" s="31"/>
      <c r="Y233" s="303"/>
    </row>
    <row r="234" spans="1:25" ht="50.1" customHeight="1">
      <c r="A234" s="30" t="s">
        <v>870</v>
      </c>
      <c r="B234" s="41" t="s">
        <v>32</v>
      </c>
      <c r="C234" s="42" t="s">
        <v>871</v>
      </c>
      <c r="D234" s="311" t="s">
        <v>819</v>
      </c>
      <c r="E234" s="43" t="s">
        <v>872</v>
      </c>
      <c r="F234" s="44" t="s">
        <v>873</v>
      </c>
      <c r="G234" s="30" t="s">
        <v>188</v>
      </c>
      <c r="H234" s="46">
        <v>0</v>
      </c>
      <c r="I234" s="30">
        <v>590000000</v>
      </c>
      <c r="J234" s="31" t="s">
        <v>37</v>
      </c>
      <c r="K234" s="41" t="s">
        <v>211</v>
      </c>
      <c r="L234" s="31" t="s">
        <v>39</v>
      </c>
      <c r="M234" s="41" t="s">
        <v>58</v>
      </c>
      <c r="N234" s="43" t="s">
        <v>528</v>
      </c>
      <c r="O234" s="30" t="s">
        <v>73</v>
      </c>
      <c r="P234" s="38" t="s">
        <v>822</v>
      </c>
      <c r="Q234" s="38" t="s">
        <v>823</v>
      </c>
      <c r="R234" s="55">
        <v>500</v>
      </c>
      <c r="S234" s="48">
        <v>695</v>
      </c>
      <c r="T234" s="35">
        <f t="shared" si="8"/>
        <v>347500</v>
      </c>
      <c r="U234" s="36">
        <f t="shared" si="7"/>
        <v>389200.00000000006</v>
      </c>
      <c r="V234" s="61"/>
      <c r="W234" s="49">
        <v>2017</v>
      </c>
      <c r="X234" s="31"/>
      <c r="Y234" s="303"/>
    </row>
    <row r="235" spans="1:25" ht="50.1" customHeight="1">
      <c r="A235" s="30" t="s">
        <v>874</v>
      </c>
      <c r="B235" s="30" t="s">
        <v>32</v>
      </c>
      <c r="C235" s="31" t="s">
        <v>875</v>
      </c>
      <c r="D235" s="310" t="s">
        <v>819</v>
      </c>
      <c r="E235" s="31" t="s">
        <v>876</v>
      </c>
      <c r="F235" s="32" t="s">
        <v>873</v>
      </c>
      <c r="G235" s="30" t="s">
        <v>188</v>
      </c>
      <c r="H235" s="30">
        <v>0</v>
      </c>
      <c r="I235" s="30">
        <v>590000000</v>
      </c>
      <c r="J235" s="31" t="s">
        <v>37</v>
      </c>
      <c r="K235" s="31" t="s">
        <v>211</v>
      </c>
      <c r="L235" s="31" t="s">
        <v>39</v>
      </c>
      <c r="M235" s="30" t="s">
        <v>58</v>
      </c>
      <c r="N235" s="43" t="s">
        <v>528</v>
      </c>
      <c r="O235" s="30" t="s">
        <v>73</v>
      </c>
      <c r="P235" s="30" t="s">
        <v>822</v>
      </c>
      <c r="Q235" s="30" t="s">
        <v>823</v>
      </c>
      <c r="R235" s="39">
        <v>300</v>
      </c>
      <c r="S235" s="35">
        <v>1060</v>
      </c>
      <c r="T235" s="35">
        <f t="shared" si="8"/>
        <v>318000</v>
      </c>
      <c r="U235" s="36">
        <f t="shared" si="7"/>
        <v>356160.00000000006</v>
      </c>
      <c r="V235" s="30"/>
      <c r="W235" s="30">
        <v>2017</v>
      </c>
      <c r="X235" s="31"/>
      <c r="Y235" s="303"/>
    </row>
    <row r="236" spans="1:25" ht="50.1" customHeight="1">
      <c r="A236" s="30" t="s">
        <v>877</v>
      </c>
      <c r="B236" s="41" t="s">
        <v>32</v>
      </c>
      <c r="C236" s="42" t="s">
        <v>878</v>
      </c>
      <c r="D236" s="311" t="s">
        <v>819</v>
      </c>
      <c r="E236" s="43" t="s">
        <v>879</v>
      </c>
      <c r="F236" s="44" t="s">
        <v>873</v>
      </c>
      <c r="G236" s="30" t="s">
        <v>188</v>
      </c>
      <c r="H236" s="46">
        <v>0</v>
      </c>
      <c r="I236" s="30">
        <v>590000000</v>
      </c>
      <c r="J236" s="31" t="s">
        <v>37</v>
      </c>
      <c r="K236" s="41" t="s">
        <v>211</v>
      </c>
      <c r="L236" s="31" t="s">
        <v>39</v>
      </c>
      <c r="M236" s="41" t="s">
        <v>58</v>
      </c>
      <c r="N236" s="43" t="s">
        <v>528</v>
      </c>
      <c r="O236" s="30" t="s">
        <v>73</v>
      </c>
      <c r="P236" s="38" t="s">
        <v>880</v>
      </c>
      <c r="Q236" s="38" t="s">
        <v>881</v>
      </c>
      <c r="R236" s="55">
        <v>200</v>
      </c>
      <c r="S236" s="48">
        <v>240</v>
      </c>
      <c r="T236" s="35">
        <f t="shared" si="8"/>
        <v>48000</v>
      </c>
      <c r="U236" s="36">
        <f t="shared" si="7"/>
        <v>53760.000000000007</v>
      </c>
      <c r="V236" s="61"/>
      <c r="W236" s="49">
        <v>2017</v>
      </c>
      <c r="X236" s="31"/>
      <c r="Y236" s="303"/>
    </row>
    <row r="237" spans="1:25" ht="50.1" customHeight="1">
      <c r="A237" s="30" t="s">
        <v>882</v>
      </c>
      <c r="B237" s="30" t="s">
        <v>32</v>
      </c>
      <c r="C237" s="31" t="s">
        <v>883</v>
      </c>
      <c r="D237" s="310" t="s">
        <v>819</v>
      </c>
      <c r="E237" s="31" t="s">
        <v>884</v>
      </c>
      <c r="F237" s="32" t="s">
        <v>873</v>
      </c>
      <c r="G237" s="30" t="s">
        <v>188</v>
      </c>
      <c r="H237" s="30">
        <v>0</v>
      </c>
      <c r="I237" s="30">
        <v>590000000</v>
      </c>
      <c r="J237" s="31" t="s">
        <v>37</v>
      </c>
      <c r="K237" s="31" t="s">
        <v>211</v>
      </c>
      <c r="L237" s="31" t="s">
        <v>39</v>
      </c>
      <c r="M237" s="30" t="s">
        <v>58</v>
      </c>
      <c r="N237" s="43" t="s">
        <v>528</v>
      </c>
      <c r="O237" s="30" t="s">
        <v>73</v>
      </c>
      <c r="P237" s="30" t="s">
        <v>880</v>
      </c>
      <c r="Q237" s="30" t="s">
        <v>881</v>
      </c>
      <c r="R237" s="39">
        <v>100</v>
      </c>
      <c r="S237" s="35">
        <v>280</v>
      </c>
      <c r="T237" s="35">
        <f t="shared" si="8"/>
        <v>28000</v>
      </c>
      <c r="U237" s="36">
        <f t="shared" si="7"/>
        <v>31360.000000000004</v>
      </c>
      <c r="V237" s="30"/>
      <c r="W237" s="30">
        <v>2017</v>
      </c>
      <c r="X237" s="31"/>
      <c r="Y237" s="303"/>
    </row>
    <row r="238" spans="1:25" ht="50.1" customHeight="1">
      <c r="A238" s="30" t="s">
        <v>885</v>
      </c>
      <c r="B238" s="30" t="s">
        <v>32</v>
      </c>
      <c r="C238" s="31" t="s">
        <v>886</v>
      </c>
      <c r="D238" s="310" t="s">
        <v>887</v>
      </c>
      <c r="E238" s="31" t="s">
        <v>888</v>
      </c>
      <c r="F238" s="32" t="s">
        <v>889</v>
      </c>
      <c r="G238" s="30" t="s">
        <v>36</v>
      </c>
      <c r="H238" s="30">
        <v>0</v>
      </c>
      <c r="I238" s="30">
        <v>590000000</v>
      </c>
      <c r="J238" s="31" t="s">
        <v>37</v>
      </c>
      <c r="K238" s="31" t="s">
        <v>890</v>
      </c>
      <c r="L238" s="37" t="s">
        <v>50</v>
      </c>
      <c r="M238" s="30" t="s">
        <v>40</v>
      </c>
      <c r="N238" s="31" t="s">
        <v>99</v>
      </c>
      <c r="O238" s="30" t="s">
        <v>73</v>
      </c>
      <c r="P238" s="30">
        <v>166</v>
      </c>
      <c r="Q238" s="30" t="s">
        <v>100</v>
      </c>
      <c r="R238" s="39">
        <v>10</v>
      </c>
      <c r="S238" s="35">
        <v>4910</v>
      </c>
      <c r="T238" s="35">
        <f t="shared" si="8"/>
        <v>49100</v>
      </c>
      <c r="U238" s="36">
        <f t="shared" si="7"/>
        <v>54992.000000000007</v>
      </c>
      <c r="V238" s="40"/>
      <c r="W238" s="30">
        <v>2017</v>
      </c>
      <c r="X238" s="31"/>
      <c r="Y238" s="303"/>
    </row>
    <row r="239" spans="1:25" ht="50.1" customHeight="1">
      <c r="A239" s="30" t="s">
        <v>891</v>
      </c>
      <c r="B239" s="30" t="s">
        <v>32</v>
      </c>
      <c r="C239" s="31" t="s">
        <v>892</v>
      </c>
      <c r="D239" s="310" t="s">
        <v>893</v>
      </c>
      <c r="E239" s="31" t="s">
        <v>894</v>
      </c>
      <c r="F239" s="32" t="s">
        <v>895</v>
      </c>
      <c r="G239" s="30" t="s">
        <v>36</v>
      </c>
      <c r="H239" s="30">
        <v>0</v>
      </c>
      <c r="I239" s="30">
        <v>590000000</v>
      </c>
      <c r="J239" s="31" t="s">
        <v>37</v>
      </c>
      <c r="K239" s="31" t="s">
        <v>682</v>
      </c>
      <c r="L239" s="37" t="s">
        <v>50</v>
      </c>
      <c r="M239" s="30" t="s">
        <v>81</v>
      </c>
      <c r="N239" s="31" t="s">
        <v>317</v>
      </c>
      <c r="O239" s="30" t="s">
        <v>91</v>
      </c>
      <c r="P239" s="30">
        <v>796</v>
      </c>
      <c r="Q239" s="30" t="s">
        <v>43</v>
      </c>
      <c r="R239" s="34">
        <v>2</v>
      </c>
      <c r="S239" s="35">
        <v>61500</v>
      </c>
      <c r="T239" s="35">
        <f t="shared" si="8"/>
        <v>123000</v>
      </c>
      <c r="U239" s="36">
        <f t="shared" si="7"/>
        <v>137760</v>
      </c>
      <c r="V239" s="30"/>
      <c r="W239" s="30">
        <v>2017</v>
      </c>
      <c r="X239" s="31"/>
      <c r="Y239" s="303"/>
    </row>
    <row r="240" spans="1:25" ht="50.1" customHeight="1">
      <c r="A240" s="30" t="s">
        <v>896</v>
      </c>
      <c r="B240" s="30" t="s">
        <v>32</v>
      </c>
      <c r="C240" s="31" t="s">
        <v>897</v>
      </c>
      <c r="D240" s="310" t="s">
        <v>898</v>
      </c>
      <c r="E240" s="31" t="s">
        <v>894</v>
      </c>
      <c r="F240" s="32" t="s">
        <v>895</v>
      </c>
      <c r="G240" s="30" t="s">
        <v>36</v>
      </c>
      <c r="H240" s="30">
        <v>0</v>
      </c>
      <c r="I240" s="30">
        <v>590000000</v>
      </c>
      <c r="J240" s="31" t="s">
        <v>37</v>
      </c>
      <c r="K240" s="31" t="s">
        <v>682</v>
      </c>
      <c r="L240" s="37" t="s">
        <v>50</v>
      </c>
      <c r="M240" s="30" t="s">
        <v>81</v>
      </c>
      <c r="N240" s="31" t="s">
        <v>317</v>
      </c>
      <c r="O240" s="30" t="s">
        <v>91</v>
      </c>
      <c r="P240" s="30">
        <v>796</v>
      </c>
      <c r="Q240" s="30" t="s">
        <v>43</v>
      </c>
      <c r="R240" s="34">
        <v>2</v>
      </c>
      <c r="S240" s="35">
        <v>45400</v>
      </c>
      <c r="T240" s="35">
        <f t="shared" si="8"/>
        <v>90800</v>
      </c>
      <c r="U240" s="36">
        <f t="shared" si="7"/>
        <v>101696.00000000001</v>
      </c>
      <c r="V240" s="40"/>
      <c r="W240" s="30">
        <v>2017</v>
      </c>
      <c r="X240" s="31"/>
      <c r="Y240" s="303"/>
    </row>
    <row r="241" spans="1:25" ht="50.1" customHeight="1">
      <c r="A241" s="30" t="s">
        <v>899</v>
      </c>
      <c r="B241" s="30" t="s">
        <v>32</v>
      </c>
      <c r="C241" s="31" t="s">
        <v>900</v>
      </c>
      <c r="D241" s="314" t="s">
        <v>901</v>
      </c>
      <c r="E241" s="32" t="s">
        <v>321</v>
      </c>
      <c r="F241" s="32" t="s">
        <v>902</v>
      </c>
      <c r="G241" s="30" t="s">
        <v>36</v>
      </c>
      <c r="H241" s="30">
        <v>0</v>
      </c>
      <c r="I241" s="30">
        <v>590000000</v>
      </c>
      <c r="J241" s="31" t="s">
        <v>50</v>
      </c>
      <c r="K241" s="30" t="s">
        <v>903</v>
      </c>
      <c r="L241" s="30" t="s">
        <v>80</v>
      </c>
      <c r="M241" s="30" t="s">
        <v>81</v>
      </c>
      <c r="N241" s="30" t="s">
        <v>140</v>
      </c>
      <c r="O241" s="45" t="s">
        <v>182</v>
      </c>
      <c r="P241" s="30">
        <v>796</v>
      </c>
      <c r="Q241" s="30" t="s">
        <v>43</v>
      </c>
      <c r="R241" s="34">
        <v>24</v>
      </c>
      <c r="S241" s="39">
        <v>6500</v>
      </c>
      <c r="T241" s="58">
        <f t="shared" si="8"/>
        <v>156000</v>
      </c>
      <c r="U241" s="59">
        <f t="shared" si="7"/>
        <v>174720.00000000003</v>
      </c>
      <c r="V241" s="30"/>
      <c r="W241" s="30">
        <v>2017</v>
      </c>
      <c r="X241" s="60"/>
      <c r="Y241" s="303"/>
    </row>
    <row r="242" spans="1:25" ht="50.1" customHeight="1">
      <c r="A242" s="30" t="s">
        <v>904</v>
      </c>
      <c r="B242" s="31" t="s">
        <v>32</v>
      </c>
      <c r="C242" s="56" t="s">
        <v>905</v>
      </c>
      <c r="D242" s="310" t="s">
        <v>906</v>
      </c>
      <c r="E242" s="56" t="s">
        <v>907</v>
      </c>
      <c r="F242" s="56" t="s">
        <v>908</v>
      </c>
      <c r="G242" s="31" t="s">
        <v>36</v>
      </c>
      <c r="H242" s="31">
        <v>0</v>
      </c>
      <c r="I242" s="31">
        <v>590000000</v>
      </c>
      <c r="J242" s="31" t="s">
        <v>37</v>
      </c>
      <c r="K242" s="31" t="s">
        <v>211</v>
      </c>
      <c r="L242" s="45" t="s">
        <v>50</v>
      </c>
      <c r="M242" s="31" t="s">
        <v>58</v>
      </c>
      <c r="N242" s="31" t="s">
        <v>909</v>
      </c>
      <c r="O242" s="31" t="s">
        <v>73</v>
      </c>
      <c r="P242" s="31">
        <v>796</v>
      </c>
      <c r="Q242" s="31" t="s">
        <v>43</v>
      </c>
      <c r="R242" s="34">
        <v>7</v>
      </c>
      <c r="S242" s="114">
        <v>4185</v>
      </c>
      <c r="T242" s="35">
        <v>0</v>
      </c>
      <c r="U242" s="36">
        <f>T242*1.12</f>
        <v>0</v>
      </c>
      <c r="V242" s="40"/>
      <c r="W242" s="30">
        <v>2017</v>
      </c>
      <c r="X242" s="38" t="s">
        <v>910</v>
      </c>
      <c r="Y242" s="303"/>
    </row>
    <row r="243" spans="1:25" ht="50.1" customHeight="1">
      <c r="A243" s="30" t="s">
        <v>911</v>
      </c>
      <c r="B243" s="31" t="s">
        <v>32</v>
      </c>
      <c r="C243" s="56" t="s">
        <v>905</v>
      </c>
      <c r="D243" s="310" t="s">
        <v>906</v>
      </c>
      <c r="E243" s="56" t="s">
        <v>907</v>
      </c>
      <c r="F243" s="56" t="s">
        <v>912</v>
      </c>
      <c r="G243" s="31" t="s">
        <v>36</v>
      </c>
      <c r="H243" s="31">
        <v>0</v>
      </c>
      <c r="I243" s="31">
        <v>590000000</v>
      </c>
      <c r="J243" s="31" t="s">
        <v>37</v>
      </c>
      <c r="K243" s="31" t="s">
        <v>301</v>
      </c>
      <c r="L243" s="45" t="s">
        <v>50</v>
      </c>
      <c r="M243" s="31" t="s">
        <v>58</v>
      </c>
      <c r="N243" s="31" t="s">
        <v>523</v>
      </c>
      <c r="O243" s="31" t="s">
        <v>73</v>
      </c>
      <c r="P243" s="31">
        <v>796</v>
      </c>
      <c r="Q243" s="31" t="s">
        <v>43</v>
      </c>
      <c r="R243" s="34">
        <v>7</v>
      </c>
      <c r="S243" s="114">
        <v>4185</v>
      </c>
      <c r="T243" s="35">
        <f t="shared" ref="T243" si="9">R243*S243</f>
        <v>29295</v>
      </c>
      <c r="U243" s="36">
        <f>T243*1.12</f>
        <v>32810.400000000001</v>
      </c>
      <c r="V243" s="40"/>
      <c r="W243" s="30">
        <v>2017</v>
      </c>
      <c r="X243" s="126"/>
      <c r="Y243" s="303"/>
    </row>
    <row r="244" spans="1:25" ht="50.1" customHeight="1">
      <c r="A244" s="30" t="s">
        <v>913</v>
      </c>
      <c r="B244" s="43" t="s">
        <v>32</v>
      </c>
      <c r="C244" s="44" t="s">
        <v>914</v>
      </c>
      <c r="D244" s="312" t="s">
        <v>915</v>
      </c>
      <c r="E244" s="44" t="s">
        <v>916</v>
      </c>
      <c r="F244" s="44" t="s">
        <v>917</v>
      </c>
      <c r="G244" s="31" t="s">
        <v>188</v>
      </c>
      <c r="H244" s="43">
        <v>0</v>
      </c>
      <c r="I244" s="30">
        <v>590000000</v>
      </c>
      <c r="J244" s="31" t="s">
        <v>50</v>
      </c>
      <c r="K244" s="31" t="s">
        <v>429</v>
      </c>
      <c r="L244" s="31" t="s">
        <v>39</v>
      </c>
      <c r="M244" s="31" t="s">
        <v>58</v>
      </c>
      <c r="N244" s="43" t="s">
        <v>918</v>
      </c>
      <c r="O244" s="31" t="s">
        <v>919</v>
      </c>
      <c r="P244" s="49" t="s">
        <v>822</v>
      </c>
      <c r="Q244" s="38" t="s">
        <v>823</v>
      </c>
      <c r="R244" s="57">
        <v>500</v>
      </c>
      <c r="S244" s="376">
        <v>264</v>
      </c>
      <c r="T244" s="35">
        <v>0</v>
      </c>
      <c r="U244" s="36">
        <f>T244*1.12</f>
        <v>0</v>
      </c>
      <c r="V244" s="38"/>
      <c r="W244" s="31">
        <v>2017</v>
      </c>
      <c r="X244" s="63" t="s">
        <v>920</v>
      </c>
      <c r="Y244" s="303"/>
    </row>
    <row r="245" spans="1:25" ht="50.1" customHeight="1">
      <c r="A245" s="30" t="s">
        <v>921</v>
      </c>
      <c r="B245" s="43" t="s">
        <v>32</v>
      </c>
      <c r="C245" s="44" t="s">
        <v>922</v>
      </c>
      <c r="D245" s="312" t="s">
        <v>915</v>
      </c>
      <c r="E245" s="44" t="s">
        <v>923</v>
      </c>
      <c r="F245" s="44" t="s">
        <v>924</v>
      </c>
      <c r="G245" s="31" t="s">
        <v>188</v>
      </c>
      <c r="H245" s="43">
        <v>0</v>
      </c>
      <c r="I245" s="30">
        <v>590000000</v>
      </c>
      <c r="J245" s="31" t="s">
        <v>50</v>
      </c>
      <c r="K245" s="31" t="s">
        <v>301</v>
      </c>
      <c r="L245" s="31" t="s">
        <v>39</v>
      </c>
      <c r="M245" s="31" t="s">
        <v>81</v>
      </c>
      <c r="N245" s="43" t="s">
        <v>317</v>
      </c>
      <c r="O245" s="31" t="s">
        <v>925</v>
      </c>
      <c r="P245" s="49" t="s">
        <v>822</v>
      </c>
      <c r="Q245" s="38" t="s">
        <v>823</v>
      </c>
      <c r="R245" s="35">
        <v>1000</v>
      </c>
      <c r="S245" s="114">
        <v>304</v>
      </c>
      <c r="T245" s="35">
        <f t="shared" ref="T245" si="10">R245*S245</f>
        <v>304000</v>
      </c>
      <c r="U245" s="36">
        <f>T245*1.12</f>
        <v>340480.00000000006</v>
      </c>
      <c r="V245" s="38"/>
      <c r="W245" s="31">
        <v>2017</v>
      </c>
      <c r="X245" s="66"/>
      <c r="Y245" s="303"/>
    </row>
    <row r="246" spans="1:25" ht="50.1" customHeight="1">
      <c r="A246" s="30" t="s">
        <v>926</v>
      </c>
      <c r="B246" s="43" t="s">
        <v>32</v>
      </c>
      <c r="C246" s="43" t="s">
        <v>927</v>
      </c>
      <c r="D246" s="312" t="s">
        <v>915</v>
      </c>
      <c r="E246" s="43" t="s">
        <v>928</v>
      </c>
      <c r="F246" s="43" t="s">
        <v>929</v>
      </c>
      <c r="G246" s="31" t="s">
        <v>188</v>
      </c>
      <c r="H246" s="43">
        <v>0</v>
      </c>
      <c r="I246" s="30">
        <v>590000000</v>
      </c>
      <c r="J246" s="31" t="s">
        <v>50</v>
      </c>
      <c r="K246" s="31" t="s">
        <v>429</v>
      </c>
      <c r="L246" s="31" t="s">
        <v>39</v>
      </c>
      <c r="M246" s="31" t="s">
        <v>58</v>
      </c>
      <c r="N246" s="43" t="s">
        <v>918</v>
      </c>
      <c r="O246" s="31" t="s">
        <v>919</v>
      </c>
      <c r="P246" s="49" t="s">
        <v>822</v>
      </c>
      <c r="Q246" s="38" t="s">
        <v>823</v>
      </c>
      <c r="R246" s="72">
        <v>500</v>
      </c>
      <c r="S246" s="72">
        <v>520</v>
      </c>
      <c r="T246" s="35">
        <f t="shared" si="8"/>
        <v>260000</v>
      </c>
      <c r="U246" s="36">
        <f t="shared" si="7"/>
        <v>291200</v>
      </c>
      <c r="V246" s="73"/>
      <c r="W246" s="31">
        <v>2017</v>
      </c>
      <c r="X246" s="66"/>
      <c r="Y246" s="303"/>
    </row>
    <row r="247" spans="1:25" ht="50.1" customHeight="1">
      <c r="A247" s="30" t="s">
        <v>930</v>
      </c>
      <c r="B247" s="43" t="s">
        <v>32</v>
      </c>
      <c r="C247" s="44" t="s">
        <v>931</v>
      </c>
      <c r="D247" s="312" t="s">
        <v>915</v>
      </c>
      <c r="E247" s="44" t="s">
        <v>932</v>
      </c>
      <c r="F247" s="44" t="s">
        <v>933</v>
      </c>
      <c r="G247" s="31" t="s">
        <v>188</v>
      </c>
      <c r="H247" s="43">
        <v>0</v>
      </c>
      <c r="I247" s="30">
        <v>590000000</v>
      </c>
      <c r="J247" s="31" t="s">
        <v>50</v>
      </c>
      <c r="K247" s="31" t="s">
        <v>429</v>
      </c>
      <c r="L247" s="31" t="s">
        <v>39</v>
      </c>
      <c r="M247" s="31" t="s">
        <v>58</v>
      </c>
      <c r="N247" s="43" t="s">
        <v>918</v>
      </c>
      <c r="O247" s="31" t="s">
        <v>919</v>
      </c>
      <c r="P247" s="49" t="s">
        <v>822</v>
      </c>
      <c r="Q247" s="38" t="s">
        <v>823</v>
      </c>
      <c r="R247" s="57">
        <v>1000</v>
      </c>
      <c r="S247" s="376">
        <v>780</v>
      </c>
      <c r="T247" s="35">
        <v>0</v>
      </c>
      <c r="U247" s="36">
        <f t="shared" si="7"/>
        <v>0</v>
      </c>
      <c r="V247" s="38"/>
      <c r="W247" s="31">
        <v>2017</v>
      </c>
      <c r="X247" s="63" t="s">
        <v>934</v>
      </c>
      <c r="Y247" s="303"/>
    </row>
    <row r="248" spans="1:25" ht="50.1" customHeight="1">
      <c r="A248" s="30" t="s">
        <v>935</v>
      </c>
      <c r="B248" s="43" t="s">
        <v>32</v>
      </c>
      <c r="C248" s="44" t="s">
        <v>931</v>
      </c>
      <c r="D248" s="312" t="s">
        <v>915</v>
      </c>
      <c r="E248" s="44" t="s">
        <v>932</v>
      </c>
      <c r="F248" s="44" t="s">
        <v>936</v>
      </c>
      <c r="G248" s="31" t="s">
        <v>188</v>
      </c>
      <c r="H248" s="43">
        <v>0</v>
      </c>
      <c r="I248" s="30">
        <v>590000000</v>
      </c>
      <c r="J248" s="31" t="s">
        <v>50</v>
      </c>
      <c r="K248" s="31" t="s">
        <v>301</v>
      </c>
      <c r="L248" s="31" t="s">
        <v>39</v>
      </c>
      <c r="M248" s="31" t="s">
        <v>81</v>
      </c>
      <c r="N248" s="43" t="s">
        <v>317</v>
      </c>
      <c r="O248" s="31" t="s">
        <v>925</v>
      </c>
      <c r="P248" s="49" t="s">
        <v>822</v>
      </c>
      <c r="Q248" s="38" t="s">
        <v>823</v>
      </c>
      <c r="R248" s="35">
        <v>1000</v>
      </c>
      <c r="S248" s="114">
        <v>469</v>
      </c>
      <c r="T248" s="35">
        <f t="shared" ref="T248" si="11">R248*S248</f>
        <v>469000</v>
      </c>
      <c r="U248" s="35">
        <f t="shared" si="7"/>
        <v>525280</v>
      </c>
      <c r="V248" s="38"/>
      <c r="W248" s="31">
        <v>2017</v>
      </c>
      <c r="X248" s="66"/>
      <c r="Y248" s="303"/>
    </row>
    <row r="249" spans="1:25" ht="50.1" customHeight="1">
      <c r="A249" s="30" t="s">
        <v>937</v>
      </c>
      <c r="B249" s="43" t="s">
        <v>32</v>
      </c>
      <c r="C249" s="44" t="s">
        <v>938</v>
      </c>
      <c r="D249" s="312" t="s">
        <v>915</v>
      </c>
      <c r="E249" s="44" t="s">
        <v>939</v>
      </c>
      <c r="F249" s="44" t="s">
        <v>940</v>
      </c>
      <c r="G249" s="31" t="s">
        <v>188</v>
      </c>
      <c r="H249" s="43">
        <v>0</v>
      </c>
      <c r="I249" s="30">
        <v>590000000</v>
      </c>
      <c r="J249" s="31" t="s">
        <v>50</v>
      </c>
      <c r="K249" s="31" t="s">
        <v>429</v>
      </c>
      <c r="L249" s="31" t="s">
        <v>39</v>
      </c>
      <c r="M249" s="31" t="s">
        <v>58</v>
      </c>
      <c r="N249" s="43" t="s">
        <v>918</v>
      </c>
      <c r="O249" s="31" t="s">
        <v>919</v>
      </c>
      <c r="P249" s="49" t="s">
        <v>822</v>
      </c>
      <c r="Q249" s="38" t="s">
        <v>823</v>
      </c>
      <c r="R249" s="57">
        <v>2000</v>
      </c>
      <c r="S249" s="376">
        <v>1150</v>
      </c>
      <c r="T249" s="57">
        <v>0</v>
      </c>
      <c r="U249" s="380">
        <f t="shared" si="7"/>
        <v>0</v>
      </c>
      <c r="V249" s="73"/>
      <c r="W249" s="31">
        <v>2017</v>
      </c>
      <c r="X249" s="63" t="s">
        <v>941</v>
      </c>
      <c r="Y249" s="303"/>
    </row>
    <row r="250" spans="1:25" ht="50.1" customHeight="1">
      <c r="A250" s="30" t="s">
        <v>942</v>
      </c>
      <c r="B250" s="43" t="s">
        <v>32</v>
      </c>
      <c r="C250" s="44" t="s">
        <v>938</v>
      </c>
      <c r="D250" s="312" t="s">
        <v>915</v>
      </c>
      <c r="E250" s="44" t="s">
        <v>939</v>
      </c>
      <c r="F250" s="44" t="s">
        <v>943</v>
      </c>
      <c r="G250" s="31" t="s">
        <v>188</v>
      </c>
      <c r="H250" s="43">
        <v>0</v>
      </c>
      <c r="I250" s="30">
        <v>590000000</v>
      </c>
      <c r="J250" s="31" t="s">
        <v>50</v>
      </c>
      <c r="K250" s="31" t="s">
        <v>301</v>
      </c>
      <c r="L250" s="31" t="s">
        <v>39</v>
      </c>
      <c r="M250" s="31" t="s">
        <v>81</v>
      </c>
      <c r="N250" s="43" t="s">
        <v>317</v>
      </c>
      <c r="O250" s="31" t="s">
        <v>925</v>
      </c>
      <c r="P250" s="49" t="s">
        <v>822</v>
      </c>
      <c r="Q250" s="38" t="s">
        <v>823</v>
      </c>
      <c r="R250" s="35">
        <v>3000</v>
      </c>
      <c r="S250" s="114">
        <v>536</v>
      </c>
      <c r="T250" s="35">
        <f t="shared" ref="T250" si="12">R250*S250</f>
        <v>1608000</v>
      </c>
      <c r="U250" s="35">
        <f t="shared" si="7"/>
        <v>1800960.0000000002</v>
      </c>
      <c r="V250" s="38"/>
      <c r="W250" s="31">
        <v>2017</v>
      </c>
      <c r="X250" s="66"/>
      <c r="Y250" s="303"/>
    </row>
    <row r="251" spans="1:25" ht="50.1" customHeight="1">
      <c r="A251" s="30" t="s">
        <v>944</v>
      </c>
      <c r="B251" s="43" t="s">
        <v>32</v>
      </c>
      <c r="C251" s="44" t="s">
        <v>945</v>
      </c>
      <c r="D251" s="312" t="s">
        <v>915</v>
      </c>
      <c r="E251" s="44" t="s">
        <v>946</v>
      </c>
      <c r="F251" s="44" t="s">
        <v>947</v>
      </c>
      <c r="G251" s="31" t="s">
        <v>188</v>
      </c>
      <c r="H251" s="43">
        <v>0</v>
      </c>
      <c r="I251" s="30">
        <v>590000000</v>
      </c>
      <c r="J251" s="31" t="s">
        <v>50</v>
      </c>
      <c r="K251" s="31" t="s">
        <v>429</v>
      </c>
      <c r="L251" s="31" t="s">
        <v>39</v>
      </c>
      <c r="M251" s="31" t="s">
        <v>58</v>
      </c>
      <c r="N251" s="43" t="s">
        <v>918</v>
      </c>
      <c r="O251" s="31" t="s">
        <v>919</v>
      </c>
      <c r="P251" s="49" t="s">
        <v>822</v>
      </c>
      <c r="Q251" s="38" t="s">
        <v>823</v>
      </c>
      <c r="R251" s="57">
        <v>3000</v>
      </c>
      <c r="S251" s="376">
        <v>1450</v>
      </c>
      <c r="T251" s="57">
        <v>0</v>
      </c>
      <c r="U251" s="380">
        <f t="shared" si="7"/>
        <v>0</v>
      </c>
      <c r="V251" s="38"/>
      <c r="W251" s="31">
        <v>2017</v>
      </c>
      <c r="X251" s="63" t="s">
        <v>941</v>
      </c>
      <c r="Y251" s="303"/>
    </row>
    <row r="252" spans="1:25" ht="50.1" customHeight="1">
      <c r="A252" s="30" t="s">
        <v>948</v>
      </c>
      <c r="B252" s="43" t="s">
        <v>32</v>
      </c>
      <c r="C252" s="44" t="s">
        <v>945</v>
      </c>
      <c r="D252" s="312" t="s">
        <v>915</v>
      </c>
      <c r="E252" s="44" t="s">
        <v>946</v>
      </c>
      <c r="F252" s="44" t="s">
        <v>949</v>
      </c>
      <c r="G252" s="31" t="s">
        <v>188</v>
      </c>
      <c r="H252" s="43">
        <v>0</v>
      </c>
      <c r="I252" s="30">
        <v>590000000</v>
      </c>
      <c r="J252" s="31" t="s">
        <v>50</v>
      </c>
      <c r="K252" s="31" t="s">
        <v>301</v>
      </c>
      <c r="L252" s="31" t="s">
        <v>39</v>
      </c>
      <c r="M252" s="31" t="s">
        <v>81</v>
      </c>
      <c r="N252" s="43" t="s">
        <v>317</v>
      </c>
      <c r="O252" s="31" t="s">
        <v>925</v>
      </c>
      <c r="P252" s="49" t="s">
        <v>822</v>
      </c>
      <c r="Q252" s="38" t="s">
        <v>823</v>
      </c>
      <c r="R252" s="35">
        <v>4000</v>
      </c>
      <c r="S252" s="114">
        <v>1190</v>
      </c>
      <c r="T252" s="35">
        <f t="shared" ref="T252" si="13">R252*S252</f>
        <v>4760000</v>
      </c>
      <c r="U252" s="35">
        <f t="shared" si="7"/>
        <v>5331200.0000000009</v>
      </c>
      <c r="V252" s="38"/>
      <c r="W252" s="31">
        <v>2017</v>
      </c>
      <c r="X252" s="126"/>
      <c r="Y252" s="303"/>
    </row>
    <row r="253" spans="1:25" ht="50.1" customHeight="1">
      <c r="A253" s="30" t="s">
        <v>950</v>
      </c>
      <c r="B253" s="30" t="s">
        <v>32</v>
      </c>
      <c r="C253" s="31" t="s">
        <v>951</v>
      </c>
      <c r="D253" s="314" t="s">
        <v>952</v>
      </c>
      <c r="E253" s="32" t="s">
        <v>953</v>
      </c>
      <c r="F253" s="32" t="s">
        <v>954</v>
      </c>
      <c r="G253" s="30" t="s">
        <v>36</v>
      </c>
      <c r="H253" s="30">
        <v>0</v>
      </c>
      <c r="I253" s="30">
        <v>590000000</v>
      </c>
      <c r="J253" s="31" t="s">
        <v>50</v>
      </c>
      <c r="K253" s="30" t="s">
        <v>955</v>
      </c>
      <c r="L253" s="30" t="s">
        <v>80</v>
      </c>
      <c r="M253" s="30" t="s">
        <v>81</v>
      </c>
      <c r="N253" s="30" t="s">
        <v>140</v>
      </c>
      <c r="O253" s="45" t="s">
        <v>182</v>
      </c>
      <c r="P253" s="30">
        <v>796</v>
      </c>
      <c r="Q253" s="30" t="s">
        <v>43</v>
      </c>
      <c r="R253" s="34">
        <v>40</v>
      </c>
      <c r="S253" s="39">
        <v>200</v>
      </c>
      <c r="T253" s="58">
        <f t="shared" si="8"/>
        <v>8000</v>
      </c>
      <c r="U253" s="59">
        <f t="shared" si="7"/>
        <v>8960</v>
      </c>
      <c r="V253" s="40"/>
      <c r="W253" s="30">
        <v>2017</v>
      </c>
      <c r="X253" s="60"/>
      <c r="Y253" s="303"/>
    </row>
    <row r="254" spans="1:25" ht="50.1" customHeight="1">
      <c r="A254" s="30" t="s">
        <v>956</v>
      </c>
      <c r="B254" s="30" t="s">
        <v>32</v>
      </c>
      <c r="C254" s="31" t="s">
        <v>957</v>
      </c>
      <c r="D254" s="310" t="s">
        <v>958</v>
      </c>
      <c r="E254" s="31" t="s">
        <v>959</v>
      </c>
      <c r="F254" s="32" t="s">
        <v>960</v>
      </c>
      <c r="G254" s="30" t="s">
        <v>36</v>
      </c>
      <c r="H254" s="30">
        <v>0</v>
      </c>
      <c r="I254" s="30">
        <v>590000000</v>
      </c>
      <c r="J254" s="31" t="s">
        <v>37</v>
      </c>
      <c r="K254" s="31" t="s">
        <v>682</v>
      </c>
      <c r="L254" s="37" t="s">
        <v>50</v>
      </c>
      <c r="M254" s="30" t="s">
        <v>58</v>
      </c>
      <c r="N254" s="31" t="s">
        <v>961</v>
      </c>
      <c r="O254" s="30" t="s">
        <v>91</v>
      </c>
      <c r="P254" s="30">
        <v>796</v>
      </c>
      <c r="Q254" s="30" t="s">
        <v>43</v>
      </c>
      <c r="R254" s="34">
        <v>30</v>
      </c>
      <c r="S254" s="35">
        <v>2950</v>
      </c>
      <c r="T254" s="35">
        <f t="shared" si="8"/>
        <v>88500</v>
      </c>
      <c r="U254" s="36">
        <f t="shared" si="7"/>
        <v>99120.000000000015</v>
      </c>
      <c r="V254" s="30"/>
      <c r="W254" s="30">
        <v>2017</v>
      </c>
      <c r="X254" s="31"/>
      <c r="Y254" s="303"/>
    </row>
    <row r="255" spans="1:25" ht="50.1" customHeight="1">
      <c r="A255" s="30" t="s">
        <v>962</v>
      </c>
      <c r="B255" s="30" t="s">
        <v>32</v>
      </c>
      <c r="C255" s="31" t="s">
        <v>957</v>
      </c>
      <c r="D255" s="310" t="s">
        <v>958</v>
      </c>
      <c r="E255" s="31" t="s">
        <v>959</v>
      </c>
      <c r="F255" s="32" t="s">
        <v>963</v>
      </c>
      <c r="G255" s="30" t="s">
        <v>36</v>
      </c>
      <c r="H255" s="30">
        <v>0</v>
      </c>
      <c r="I255" s="30">
        <v>590000000</v>
      </c>
      <c r="J255" s="31" t="s">
        <v>37</v>
      </c>
      <c r="K255" s="31" t="s">
        <v>682</v>
      </c>
      <c r="L255" s="37" t="s">
        <v>50</v>
      </c>
      <c r="M255" s="30" t="s">
        <v>58</v>
      </c>
      <c r="N255" s="31" t="s">
        <v>961</v>
      </c>
      <c r="O255" s="30" t="s">
        <v>91</v>
      </c>
      <c r="P255" s="30">
        <v>796</v>
      </c>
      <c r="Q255" s="30" t="s">
        <v>43</v>
      </c>
      <c r="R255" s="34">
        <v>30</v>
      </c>
      <c r="S255" s="35">
        <v>3000</v>
      </c>
      <c r="T255" s="35">
        <f t="shared" si="8"/>
        <v>90000</v>
      </c>
      <c r="U255" s="36">
        <f t="shared" si="7"/>
        <v>100800.00000000001</v>
      </c>
      <c r="V255" s="40"/>
      <c r="W255" s="30">
        <v>2017</v>
      </c>
      <c r="X255" s="31"/>
      <c r="Y255" s="303"/>
    </row>
    <row r="256" spans="1:25" ht="50.1" customHeight="1">
      <c r="A256" s="30" t="s">
        <v>964</v>
      </c>
      <c r="B256" s="30" t="s">
        <v>32</v>
      </c>
      <c r="C256" s="31" t="s">
        <v>965</v>
      </c>
      <c r="D256" s="310" t="s">
        <v>966</v>
      </c>
      <c r="E256" s="31" t="s">
        <v>967</v>
      </c>
      <c r="F256" s="32" t="s">
        <v>968</v>
      </c>
      <c r="G256" s="30" t="s">
        <v>36</v>
      </c>
      <c r="H256" s="30">
        <v>0</v>
      </c>
      <c r="I256" s="30">
        <v>590000000</v>
      </c>
      <c r="J256" s="31" t="s">
        <v>37</v>
      </c>
      <c r="K256" s="31" t="s">
        <v>189</v>
      </c>
      <c r="L256" s="31" t="s">
        <v>39</v>
      </c>
      <c r="M256" s="30" t="s">
        <v>58</v>
      </c>
      <c r="N256" s="31" t="s">
        <v>261</v>
      </c>
      <c r="O256" s="33" t="s">
        <v>42</v>
      </c>
      <c r="P256" s="30">
        <v>166</v>
      </c>
      <c r="Q256" s="30" t="s">
        <v>100</v>
      </c>
      <c r="R256" s="39">
        <v>300</v>
      </c>
      <c r="S256" s="35">
        <v>140</v>
      </c>
      <c r="T256" s="35">
        <f t="shared" si="8"/>
        <v>42000</v>
      </c>
      <c r="U256" s="36">
        <f t="shared" si="7"/>
        <v>47040.000000000007</v>
      </c>
      <c r="V256" s="30"/>
      <c r="W256" s="30">
        <v>2017</v>
      </c>
      <c r="X256" s="62"/>
      <c r="Y256" s="303"/>
    </row>
    <row r="257" spans="1:66" ht="50.1" customHeight="1">
      <c r="A257" s="31" t="s">
        <v>969</v>
      </c>
      <c r="B257" s="31" t="s">
        <v>32</v>
      </c>
      <c r="C257" s="56" t="s">
        <v>970</v>
      </c>
      <c r="D257" s="310" t="s">
        <v>971</v>
      </c>
      <c r="E257" s="56" t="s">
        <v>972</v>
      </c>
      <c r="F257" s="56" t="s">
        <v>973</v>
      </c>
      <c r="G257" s="31" t="s">
        <v>36</v>
      </c>
      <c r="H257" s="31">
        <v>0</v>
      </c>
      <c r="I257" s="30">
        <v>590000000</v>
      </c>
      <c r="J257" s="31" t="s">
        <v>37</v>
      </c>
      <c r="K257" s="31" t="s">
        <v>795</v>
      </c>
      <c r="L257" s="45" t="s">
        <v>50</v>
      </c>
      <c r="M257" s="31" t="s">
        <v>98</v>
      </c>
      <c r="N257" s="31" t="s">
        <v>99</v>
      </c>
      <c r="O257" s="31" t="s">
        <v>73</v>
      </c>
      <c r="P257" s="31">
        <v>166</v>
      </c>
      <c r="Q257" s="31" t="s">
        <v>100</v>
      </c>
      <c r="R257" s="48">
        <v>1000</v>
      </c>
      <c r="S257" s="64">
        <v>895</v>
      </c>
      <c r="T257" s="48">
        <v>0</v>
      </c>
      <c r="U257" s="65">
        <f t="shared" si="7"/>
        <v>0</v>
      </c>
      <c r="V257" s="78"/>
      <c r="W257" s="31">
        <v>2017</v>
      </c>
      <c r="X257" s="31">
        <v>11</v>
      </c>
      <c r="Y257" s="303"/>
    </row>
    <row r="258" spans="1:66" ht="50.1" customHeight="1">
      <c r="A258" s="30" t="s">
        <v>974</v>
      </c>
      <c r="B258" s="31" t="s">
        <v>32</v>
      </c>
      <c r="C258" s="56" t="s">
        <v>970</v>
      </c>
      <c r="D258" s="310" t="s">
        <v>971</v>
      </c>
      <c r="E258" s="56" t="s">
        <v>972</v>
      </c>
      <c r="F258" s="56" t="s">
        <v>973</v>
      </c>
      <c r="G258" s="30" t="s">
        <v>36</v>
      </c>
      <c r="H258" s="30">
        <v>0</v>
      </c>
      <c r="I258" s="30">
        <v>590000000</v>
      </c>
      <c r="J258" s="31" t="s">
        <v>37</v>
      </c>
      <c r="K258" s="31" t="s">
        <v>462</v>
      </c>
      <c r="L258" s="45" t="s">
        <v>50</v>
      </c>
      <c r="M258" s="30" t="s">
        <v>98</v>
      </c>
      <c r="N258" s="31" t="s">
        <v>99</v>
      </c>
      <c r="O258" s="31" t="s">
        <v>73</v>
      </c>
      <c r="P258" s="30">
        <v>166</v>
      </c>
      <c r="Q258" s="30" t="s">
        <v>100</v>
      </c>
      <c r="R258" s="48">
        <v>1000</v>
      </c>
      <c r="S258" s="64">
        <v>895</v>
      </c>
      <c r="T258" s="48">
        <f>R258*S258</f>
        <v>895000</v>
      </c>
      <c r="U258" s="65">
        <f>T258*1.12</f>
        <v>1002400.0000000001</v>
      </c>
      <c r="V258" s="40"/>
      <c r="W258" s="30">
        <v>2017</v>
      </c>
      <c r="X258" s="31"/>
      <c r="Y258" s="303"/>
    </row>
    <row r="259" spans="1:66" ht="50.1" customHeight="1">
      <c r="A259" s="30" t="s">
        <v>975</v>
      </c>
      <c r="B259" s="30" t="s">
        <v>32</v>
      </c>
      <c r="C259" s="31" t="s">
        <v>976</v>
      </c>
      <c r="D259" s="310" t="s">
        <v>977</v>
      </c>
      <c r="E259" s="31" t="s">
        <v>978</v>
      </c>
      <c r="F259" s="32" t="s">
        <v>979</v>
      </c>
      <c r="G259" s="30" t="s">
        <v>36</v>
      </c>
      <c r="H259" s="30">
        <v>0</v>
      </c>
      <c r="I259" s="30">
        <v>590000000</v>
      </c>
      <c r="J259" s="31" t="s">
        <v>37</v>
      </c>
      <c r="K259" s="31" t="s">
        <v>139</v>
      </c>
      <c r="L259" s="37" t="s">
        <v>50</v>
      </c>
      <c r="M259" s="30" t="s">
        <v>40</v>
      </c>
      <c r="N259" s="31" t="s">
        <v>99</v>
      </c>
      <c r="O259" s="30" t="s">
        <v>91</v>
      </c>
      <c r="P259" s="30">
        <v>166</v>
      </c>
      <c r="Q259" s="30" t="s">
        <v>100</v>
      </c>
      <c r="R259" s="39">
        <v>150</v>
      </c>
      <c r="S259" s="35">
        <v>500</v>
      </c>
      <c r="T259" s="35">
        <f t="shared" si="8"/>
        <v>75000</v>
      </c>
      <c r="U259" s="36">
        <f t="shared" si="7"/>
        <v>84000.000000000015</v>
      </c>
      <c r="V259" s="30"/>
      <c r="W259" s="30">
        <v>2017</v>
      </c>
      <c r="X259" s="31"/>
      <c r="Y259" s="303"/>
    </row>
    <row r="260" spans="1:66" ht="50.1" customHeight="1">
      <c r="A260" s="30" t="s">
        <v>980</v>
      </c>
      <c r="B260" s="30" t="s">
        <v>32</v>
      </c>
      <c r="C260" s="31" t="s">
        <v>981</v>
      </c>
      <c r="D260" s="310" t="s">
        <v>982</v>
      </c>
      <c r="E260" s="31" t="s">
        <v>983</v>
      </c>
      <c r="F260" s="32" t="s">
        <v>984</v>
      </c>
      <c r="G260" s="30" t="s">
        <v>36</v>
      </c>
      <c r="H260" s="30">
        <v>0</v>
      </c>
      <c r="I260" s="30">
        <v>590000000</v>
      </c>
      <c r="J260" s="31" t="s">
        <v>37</v>
      </c>
      <c r="K260" s="31" t="s">
        <v>139</v>
      </c>
      <c r="L260" s="37" t="s">
        <v>50</v>
      </c>
      <c r="M260" s="30" t="s">
        <v>81</v>
      </c>
      <c r="N260" s="31" t="s">
        <v>41</v>
      </c>
      <c r="O260" s="30" t="s">
        <v>91</v>
      </c>
      <c r="P260" s="30">
        <v>5108</v>
      </c>
      <c r="Q260" s="30" t="s">
        <v>93</v>
      </c>
      <c r="R260" s="34">
        <v>1400</v>
      </c>
      <c r="S260" s="35">
        <v>1160</v>
      </c>
      <c r="T260" s="35">
        <f t="shared" si="8"/>
        <v>1624000</v>
      </c>
      <c r="U260" s="36">
        <f t="shared" si="7"/>
        <v>1818880.0000000002</v>
      </c>
      <c r="V260" s="40"/>
      <c r="W260" s="30">
        <v>2017</v>
      </c>
      <c r="X260" s="31"/>
      <c r="Y260" s="303"/>
    </row>
    <row r="261" spans="1:66" ht="50.1" customHeight="1">
      <c r="A261" s="30" t="s">
        <v>985</v>
      </c>
      <c r="B261" s="30" t="s">
        <v>32</v>
      </c>
      <c r="C261" s="31" t="s">
        <v>986</v>
      </c>
      <c r="D261" s="310" t="s">
        <v>987</v>
      </c>
      <c r="E261" s="31" t="s">
        <v>988</v>
      </c>
      <c r="F261" s="32"/>
      <c r="G261" s="30" t="s">
        <v>36</v>
      </c>
      <c r="H261" s="30">
        <v>0</v>
      </c>
      <c r="I261" s="30">
        <v>590000000</v>
      </c>
      <c r="J261" s="31" t="s">
        <v>37</v>
      </c>
      <c r="K261" s="31" t="s">
        <v>139</v>
      </c>
      <c r="L261" s="37" t="s">
        <v>50</v>
      </c>
      <c r="M261" s="30" t="s">
        <v>58</v>
      </c>
      <c r="N261" s="31" t="s">
        <v>41</v>
      </c>
      <c r="O261" s="33" t="s">
        <v>42</v>
      </c>
      <c r="P261" s="30">
        <v>166</v>
      </c>
      <c r="Q261" s="30" t="s">
        <v>100</v>
      </c>
      <c r="R261" s="39">
        <v>190</v>
      </c>
      <c r="S261" s="35">
        <v>3125</v>
      </c>
      <c r="T261" s="35">
        <f t="shared" si="8"/>
        <v>593750</v>
      </c>
      <c r="U261" s="36">
        <f t="shared" si="7"/>
        <v>665000.00000000012</v>
      </c>
      <c r="V261" s="30"/>
      <c r="W261" s="30">
        <v>2017</v>
      </c>
      <c r="X261" s="31"/>
      <c r="Y261" s="303"/>
    </row>
    <row r="262" spans="1:66" s="293" customFormat="1" ht="50.1" customHeight="1">
      <c r="A262" s="31" t="s">
        <v>989</v>
      </c>
      <c r="B262" s="31" t="s">
        <v>32</v>
      </c>
      <c r="C262" s="56" t="s">
        <v>990</v>
      </c>
      <c r="D262" s="56" t="s">
        <v>991</v>
      </c>
      <c r="E262" s="56" t="s">
        <v>992</v>
      </c>
      <c r="F262" s="56" t="s">
        <v>993</v>
      </c>
      <c r="G262" s="31" t="s">
        <v>36</v>
      </c>
      <c r="H262" s="31">
        <v>0</v>
      </c>
      <c r="I262" s="31">
        <v>590000000</v>
      </c>
      <c r="J262" s="31" t="s">
        <v>37</v>
      </c>
      <c r="K262" s="31" t="s">
        <v>994</v>
      </c>
      <c r="L262" s="45" t="s">
        <v>50</v>
      </c>
      <c r="M262" s="31" t="s">
        <v>58</v>
      </c>
      <c r="N262" s="31" t="s">
        <v>995</v>
      </c>
      <c r="O262" s="31" t="s">
        <v>91</v>
      </c>
      <c r="P262" s="31">
        <v>166</v>
      </c>
      <c r="Q262" s="31" t="s">
        <v>100</v>
      </c>
      <c r="R262" s="64">
        <v>110</v>
      </c>
      <c r="S262" s="64">
        <v>520</v>
      </c>
      <c r="T262" s="48">
        <v>0</v>
      </c>
      <c r="U262" s="65">
        <f t="shared" ref="U262" si="14">T262*1.12</f>
        <v>0</v>
      </c>
      <c r="V262" s="78"/>
      <c r="W262" s="31">
        <v>2017</v>
      </c>
      <c r="X262" s="31" t="s">
        <v>7442</v>
      </c>
      <c r="Y262" s="336"/>
      <c r="Z262" s="290"/>
      <c r="AA262" s="304"/>
      <c r="AB262" s="290"/>
      <c r="AC262" s="291"/>
      <c r="AD262" s="291"/>
      <c r="AE262" s="291"/>
      <c r="AF262" s="291"/>
      <c r="AG262" s="291"/>
      <c r="AH262" s="291"/>
      <c r="AI262" s="291"/>
      <c r="AJ262" s="291"/>
      <c r="AK262" s="291"/>
      <c r="AL262" s="291"/>
      <c r="AM262" s="291"/>
      <c r="AN262" s="291"/>
      <c r="AO262" s="291"/>
      <c r="AP262" s="292"/>
      <c r="AQ262" s="292"/>
      <c r="AR262" s="292"/>
      <c r="AS262" s="292"/>
      <c r="AT262" s="292"/>
      <c r="AU262" s="292"/>
      <c r="AV262" s="292"/>
      <c r="AW262" s="292"/>
      <c r="AX262" s="292"/>
      <c r="AY262" s="292"/>
      <c r="AZ262" s="292"/>
      <c r="BA262" s="292"/>
      <c r="BB262" s="292"/>
      <c r="BC262" s="292"/>
      <c r="BD262" s="292"/>
      <c r="BE262" s="292"/>
      <c r="BF262" s="292"/>
      <c r="BG262" s="292"/>
      <c r="BH262" s="292"/>
      <c r="BI262" s="292"/>
      <c r="BJ262" s="292"/>
      <c r="BK262" s="292"/>
      <c r="BL262" s="292"/>
      <c r="BM262" s="292"/>
      <c r="BN262" s="292"/>
    </row>
    <row r="263" spans="1:66" s="293" customFormat="1" ht="50.1" customHeight="1">
      <c r="A263" s="31" t="s">
        <v>7443</v>
      </c>
      <c r="B263" s="31" t="s">
        <v>32</v>
      </c>
      <c r="C263" s="56" t="s">
        <v>990</v>
      </c>
      <c r="D263" s="56" t="s">
        <v>991</v>
      </c>
      <c r="E263" s="56" t="s">
        <v>992</v>
      </c>
      <c r="F263" s="56" t="s">
        <v>993</v>
      </c>
      <c r="G263" s="31" t="s">
        <v>36</v>
      </c>
      <c r="H263" s="31">
        <v>0</v>
      </c>
      <c r="I263" s="31">
        <v>590000000</v>
      </c>
      <c r="J263" s="31" t="s">
        <v>37</v>
      </c>
      <c r="K263" s="43" t="s">
        <v>7444</v>
      </c>
      <c r="L263" s="45" t="s">
        <v>6278</v>
      </c>
      <c r="M263" s="31" t="s">
        <v>98</v>
      </c>
      <c r="N263" s="31" t="s">
        <v>1963</v>
      </c>
      <c r="O263" s="31" t="s">
        <v>91</v>
      </c>
      <c r="P263" s="31">
        <v>166</v>
      </c>
      <c r="Q263" s="31" t="s">
        <v>100</v>
      </c>
      <c r="R263" s="145">
        <v>110</v>
      </c>
      <c r="S263" s="145">
        <v>520</v>
      </c>
      <c r="T263" s="48">
        <f>S263*R263</f>
        <v>57200</v>
      </c>
      <c r="U263" s="65">
        <f>T263*1.12</f>
        <v>64064.000000000007</v>
      </c>
      <c r="V263" s="78"/>
      <c r="W263" s="31">
        <v>2017</v>
      </c>
      <c r="X263" s="31"/>
      <c r="Y263" s="336"/>
      <c r="Z263" s="290"/>
      <c r="AA263" s="304"/>
      <c r="AB263" s="290"/>
      <c r="AC263" s="291"/>
      <c r="AD263" s="291"/>
      <c r="AE263" s="291"/>
      <c r="AF263" s="291"/>
      <c r="AG263" s="291"/>
      <c r="AH263" s="291"/>
      <c r="AI263" s="291"/>
      <c r="AJ263" s="291"/>
      <c r="AK263" s="291"/>
      <c r="AL263" s="291"/>
      <c r="AM263" s="291"/>
      <c r="AN263" s="291"/>
      <c r="AO263" s="291"/>
      <c r="AP263" s="292"/>
      <c r="AQ263" s="292"/>
      <c r="AR263" s="292"/>
      <c r="AS263" s="292"/>
      <c r="AT263" s="292"/>
      <c r="AU263" s="292"/>
      <c r="AV263" s="292"/>
      <c r="AW263" s="292"/>
      <c r="AX263" s="292"/>
      <c r="AY263" s="292"/>
      <c r="AZ263" s="292"/>
      <c r="BA263" s="292"/>
      <c r="BB263" s="292"/>
      <c r="BC263" s="292"/>
      <c r="BD263" s="292"/>
      <c r="BE263" s="292"/>
      <c r="BF263" s="292"/>
      <c r="BG263" s="292"/>
      <c r="BH263" s="292"/>
      <c r="BI263" s="292"/>
      <c r="BJ263" s="292"/>
      <c r="BK263" s="292"/>
      <c r="BL263" s="292"/>
      <c r="BM263" s="292"/>
      <c r="BN263" s="292"/>
    </row>
    <row r="264" spans="1:66" ht="50.1" customHeight="1">
      <c r="A264" s="30" t="s">
        <v>996</v>
      </c>
      <c r="B264" s="30" t="s">
        <v>32</v>
      </c>
      <c r="C264" s="31" t="s">
        <v>997</v>
      </c>
      <c r="D264" s="314" t="s">
        <v>998</v>
      </c>
      <c r="E264" s="32" t="s">
        <v>999</v>
      </c>
      <c r="F264" s="32" t="s">
        <v>1000</v>
      </c>
      <c r="G264" s="30" t="s">
        <v>36</v>
      </c>
      <c r="H264" s="30">
        <v>0</v>
      </c>
      <c r="I264" s="30">
        <v>590000000</v>
      </c>
      <c r="J264" s="31" t="s">
        <v>50</v>
      </c>
      <c r="K264" s="31" t="s">
        <v>235</v>
      </c>
      <c r="L264" s="30" t="s">
        <v>80</v>
      </c>
      <c r="M264" s="30" t="s">
        <v>81</v>
      </c>
      <c r="N264" s="30" t="s">
        <v>140</v>
      </c>
      <c r="O264" s="45" t="s">
        <v>182</v>
      </c>
      <c r="P264" s="30">
        <v>796</v>
      </c>
      <c r="Q264" s="30" t="s">
        <v>43</v>
      </c>
      <c r="R264" s="34">
        <v>16</v>
      </c>
      <c r="S264" s="39">
        <v>6210</v>
      </c>
      <c r="T264" s="58">
        <f t="shared" si="8"/>
        <v>99360</v>
      </c>
      <c r="U264" s="59">
        <f t="shared" si="7"/>
        <v>111283.20000000001</v>
      </c>
      <c r="V264" s="30"/>
      <c r="W264" s="30">
        <v>2017</v>
      </c>
      <c r="X264" s="60"/>
      <c r="Y264" s="303"/>
    </row>
    <row r="265" spans="1:66" ht="50.1" customHeight="1">
      <c r="A265" s="30" t="s">
        <v>1001</v>
      </c>
      <c r="B265" s="30" t="s">
        <v>32</v>
      </c>
      <c r="C265" s="31" t="s">
        <v>997</v>
      </c>
      <c r="D265" s="314" t="s">
        <v>998</v>
      </c>
      <c r="E265" s="32" t="s">
        <v>999</v>
      </c>
      <c r="F265" s="32" t="s">
        <v>1002</v>
      </c>
      <c r="G265" s="30" t="s">
        <v>36</v>
      </c>
      <c r="H265" s="30">
        <v>0</v>
      </c>
      <c r="I265" s="30">
        <v>590000000</v>
      </c>
      <c r="J265" s="31" t="s">
        <v>50</v>
      </c>
      <c r="K265" s="30" t="s">
        <v>1003</v>
      </c>
      <c r="L265" s="30" t="s">
        <v>80</v>
      </c>
      <c r="M265" s="30" t="s">
        <v>81</v>
      </c>
      <c r="N265" s="30" t="s">
        <v>140</v>
      </c>
      <c r="O265" s="45" t="s">
        <v>182</v>
      </c>
      <c r="P265" s="30">
        <v>796</v>
      </c>
      <c r="Q265" s="30" t="s">
        <v>43</v>
      </c>
      <c r="R265" s="34">
        <v>10</v>
      </c>
      <c r="S265" s="39">
        <v>6210</v>
      </c>
      <c r="T265" s="58">
        <f t="shared" si="8"/>
        <v>62100</v>
      </c>
      <c r="U265" s="59">
        <f t="shared" si="7"/>
        <v>69552</v>
      </c>
      <c r="V265" s="40"/>
      <c r="W265" s="30">
        <v>2017</v>
      </c>
      <c r="X265" s="60"/>
      <c r="Y265" s="303"/>
    </row>
    <row r="266" spans="1:66" ht="50.1" customHeight="1">
      <c r="A266" s="30" t="s">
        <v>1004</v>
      </c>
      <c r="B266" s="30" t="s">
        <v>32</v>
      </c>
      <c r="C266" s="31" t="s">
        <v>997</v>
      </c>
      <c r="D266" s="314" t="s">
        <v>998</v>
      </c>
      <c r="E266" s="32" t="s">
        <v>999</v>
      </c>
      <c r="F266" s="32" t="s">
        <v>1005</v>
      </c>
      <c r="G266" s="30" t="s">
        <v>36</v>
      </c>
      <c r="H266" s="30">
        <v>0</v>
      </c>
      <c r="I266" s="30">
        <v>590000000</v>
      </c>
      <c r="J266" s="31" t="s">
        <v>50</v>
      </c>
      <c r="K266" s="30" t="s">
        <v>1006</v>
      </c>
      <c r="L266" s="30" t="s">
        <v>80</v>
      </c>
      <c r="M266" s="30" t="s">
        <v>81</v>
      </c>
      <c r="N266" s="30" t="s">
        <v>140</v>
      </c>
      <c r="O266" s="45" t="s">
        <v>182</v>
      </c>
      <c r="P266" s="30">
        <v>796</v>
      </c>
      <c r="Q266" s="30" t="s">
        <v>43</v>
      </c>
      <c r="R266" s="34">
        <v>10</v>
      </c>
      <c r="S266" s="39">
        <v>44000</v>
      </c>
      <c r="T266" s="58">
        <f t="shared" si="8"/>
        <v>440000</v>
      </c>
      <c r="U266" s="59">
        <f t="shared" si="7"/>
        <v>492800.00000000006</v>
      </c>
      <c r="V266" s="30"/>
      <c r="W266" s="30">
        <v>2017</v>
      </c>
      <c r="X266" s="60"/>
      <c r="Y266" s="303"/>
    </row>
    <row r="267" spans="1:66" ht="50.1" customHeight="1">
      <c r="A267" s="30" t="s">
        <v>1007</v>
      </c>
      <c r="B267" s="30" t="s">
        <v>32</v>
      </c>
      <c r="C267" s="31" t="s">
        <v>1008</v>
      </c>
      <c r="D267" s="314" t="s">
        <v>998</v>
      </c>
      <c r="E267" s="32" t="s">
        <v>1009</v>
      </c>
      <c r="F267" s="32" t="s">
        <v>1010</v>
      </c>
      <c r="G267" s="30" t="s">
        <v>36</v>
      </c>
      <c r="H267" s="30">
        <v>0</v>
      </c>
      <c r="I267" s="30">
        <v>590000000</v>
      </c>
      <c r="J267" s="31" t="s">
        <v>50</v>
      </c>
      <c r="K267" s="30" t="s">
        <v>1011</v>
      </c>
      <c r="L267" s="30" t="s">
        <v>80</v>
      </c>
      <c r="M267" s="30" t="s">
        <v>81</v>
      </c>
      <c r="N267" s="30" t="s">
        <v>140</v>
      </c>
      <c r="O267" s="45" t="s">
        <v>182</v>
      </c>
      <c r="P267" s="30">
        <v>796</v>
      </c>
      <c r="Q267" s="30" t="s">
        <v>43</v>
      </c>
      <c r="R267" s="34">
        <v>4</v>
      </c>
      <c r="S267" s="39">
        <v>18150</v>
      </c>
      <c r="T267" s="35">
        <f t="shared" si="8"/>
        <v>72600</v>
      </c>
      <c r="U267" s="36">
        <f t="shared" si="7"/>
        <v>81312.000000000015</v>
      </c>
      <c r="V267" s="40"/>
      <c r="W267" s="30">
        <v>2017</v>
      </c>
      <c r="X267" s="60"/>
      <c r="Y267" s="303"/>
    </row>
    <row r="268" spans="1:66" ht="50.1" customHeight="1">
      <c r="A268" s="30" t="s">
        <v>1012</v>
      </c>
      <c r="B268" s="30" t="s">
        <v>32</v>
      </c>
      <c r="C268" s="31" t="s">
        <v>1013</v>
      </c>
      <c r="D268" s="314" t="s">
        <v>1014</v>
      </c>
      <c r="E268" s="32" t="s">
        <v>1015</v>
      </c>
      <c r="F268" s="32" t="s">
        <v>1016</v>
      </c>
      <c r="G268" s="30" t="s">
        <v>36</v>
      </c>
      <c r="H268" s="30">
        <v>0</v>
      </c>
      <c r="I268" s="30">
        <v>590000000</v>
      </c>
      <c r="J268" s="31" t="s">
        <v>50</v>
      </c>
      <c r="K268" s="30" t="s">
        <v>1017</v>
      </c>
      <c r="L268" s="30" t="s">
        <v>80</v>
      </c>
      <c r="M268" s="30" t="s">
        <v>81</v>
      </c>
      <c r="N268" s="30" t="s">
        <v>569</v>
      </c>
      <c r="O268" s="45" t="s">
        <v>182</v>
      </c>
      <c r="P268" s="30">
        <v>796</v>
      </c>
      <c r="Q268" s="30" t="s">
        <v>43</v>
      </c>
      <c r="R268" s="34">
        <v>4</v>
      </c>
      <c r="S268" s="39">
        <v>4600</v>
      </c>
      <c r="T268" s="58">
        <f t="shared" si="8"/>
        <v>18400</v>
      </c>
      <c r="U268" s="59">
        <f t="shared" si="7"/>
        <v>20608.000000000004</v>
      </c>
      <c r="V268" s="30"/>
      <c r="W268" s="30">
        <v>2017</v>
      </c>
      <c r="X268" s="60"/>
      <c r="Y268" s="303"/>
    </row>
    <row r="269" spans="1:66" ht="50.1" customHeight="1">
      <c r="A269" s="30" t="s">
        <v>1018</v>
      </c>
      <c r="B269" s="30" t="s">
        <v>32</v>
      </c>
      <c r="C269" s="31" t="s">
        <v>1013</v>
      </c>
      <c r="D269" s="314" t="s">
        <v>1014</v>
      </c>
      <c r="E269" s="32" t="s">
        <v>1015</v>
      </c>
      <c r="F269" s="32" t="s">
        <v>1019</v>
      </c>
      <c r="G269" s="30" t="s">
        <v>36</v>
      </c>
      <c r="H269" s="30">
        <v>0</v>
      </c>
      <c r="I269" s="30">
        <v>590000000</v>
      </c>
      <c r="J269" s="31" t="s">
        <v>50</v>
      </c>
      <c r="K269" s="30" t="s">
        <v>1020</v>
      </c>
      <c r="L269" s="30" t="s">
        <v>80</v>
      </c>
      <c r="M269" s="30" t="s">
        <v>81</v>
      </c>
      <c r="N269" s="30" t="s">
        <v>569</v>
      </c>
      <c r="O269" s="45" t="s">
        <v>182</v>
      </c>
      <c r="P269" s="30">
        <v>796</v>
      </c>
      <c r="Q269" s="30" t="s">
        <v>43</v>
      </c>
      <c r="R269" s="34">
        <v>20</v>
      </c>
      <c r="S269" s="39">
        <v>4600</v>
      </c>
      <c r="T269" s="58">
        <f t="shared" si="8"/>
        <v>92000</v>
      </c>
      <c r="U269" s="59">
        <f t="shared" si="7"/>
        <v>103040.00000000001</v>
      </c>
      <c r="V269" s="40"/>
      <c r="W269" s="30">
        <v>2017</v>
      </c>
      <c r="X269" s="60"/>
      <c r="Y269" s="303"/>
    </row>
    <row r="270" spans="1:66" ht="50.1" customHeight="1">
      <c r="A270" s="30" t="s">
        <v>1021</v>
      </c>
      <c r="B270" s="30" t="s">
        <v>32</v>
      </c>
      <c r="C270" s="31" t="s">
        <v>1013</v>
      </c>
      <c r="D270" s="314" t="s">
        <v>1014</v>
      </c>
      <c r="E270" s="32" t="s">
        <v>1015</v>
      </c>
      <c r="F270" s="32" t="s">
        <v>1022</v>
      </c>
      <c r="G270" s="30" t="s">
        <v>36</v>
      </c>
      <c r="H270" s="30">
        <v>0</v>
      </c>
      <c r="I270" s="30">
        <v>590000000</v>
      </c>
      <c r="J270" s="31" t="s">
        <v>50</v>
      </c>
      <c r="K270" s="30" t="s">
        <v>1020</v>
      </c>
      <c r="L270" s="30" t="s">
        <v>80</v>
      </c>
      <c r="M270" s="30" t="s">
        <v>81</v>
      </c>
      <c r="N270" s="30" t="s">
        <v>569</v>
      </c>
      <c r="O270" s="45" t="s">
        <v>182</v>
      </c>
      <c r="P270" s="30">
        <v>796</v>
      </c>
      <c r="Q270" s="30" t="s">
        <v>43</v>
      </c>
      <c r="R270" s="34">
        <v>30</v>
      </c>
      <c r="S270" s="39">
        <v>15600</v>
      </c>
      <c r="T270" s="58">
        <f t="shared" si="8"/>
        <v>468000</v>
      </c>
      <c r="U270" s="59">
        <f t="shared" si="7"/>
        <v>524160.00000000006</v>
      </c>
      <c r="V270" s="30"/>
      <c r="W270" s="30">
        <v>2017</v>
      </c>
      <c r="X270" s="60"/>
      <c r="Y270" s="303"/>
    </row>
    <row r="271" spans="1:66" ht="50.1" customHeight="1">
      <c r="A271" s="30" t="s">
        <v>1023</v>
      </c>
      <c r="B271" s="30" t="s">
        <v>32</v>
      </c>
      <c r="C271" s="31" t="s">
        <v>1024</v>
      </c>
      <c r="D271" s="314" t="s">
        <v>1025</v>
      </c>
      <c r="E271" s="32" t="s">
        <v>1026</v>
      </c>
      <c r="F271" s="32" t="s">
        <v>1027</v>
      </c>
      <c r="G271" s="30" t="s">
        <v>36</v>
      </c>
      <c r="H271" s="30">
        <v>0</v>
      </c>
      <c r="I271" s="30">
        <v>590000000</v>
      </c>
      <c r="J271" s="31" t="s">
        <v>50</v>
      </c>
      <c r="K271" s="30" t="s">
        <v>247</v>
      </c>
      <c r="L271" s="30" t="s">
        <v>80</v>
      </c>
      <c r="M271" s="30" t="s">
        <v>81</v>
      </c>
      <c r="N271" s="30" t="s">
        <v>140</v>
      </c>
      <c r="O271" s="45" t="s">
        <v>182</v>
      </c>
      <c r="P271" s="30">
        <v>796</v>
      </c>
      <c r="Q271" s="30" t="s">
        <v>43</v>
      </c>
      <c r="R271" s="34">
        <v>16</v>
      </c>
      <c r="S271" s="39">
        <v>31000</v>
      </c>
      <c r="T271" s="58">
        <f t="shared" si="8"/>
        <v>496000</v>
      </c>
      <c r="U271" s="59">
        <f t="shared" si="7"/>
        <v>555520</v>
      </c>
      <c r="V271" s="40"/>
      <c r="W271" s="30">
        <v>2017</v>
      </c>
      <c r="X271" s="60"/>
      <c r="Y271" s="303"/>
    </row>
    <row r="272" spans="1:66" ht="50.1" customHeight="1">
      <c r="A272" s="31" t="s">
        <v>1028</v>
      </c>
      <c r="B272" s="31" t="s">
        <v>32</v>
      </c>
      <c r="C272" s="79" t="s">
        <v>1024</v>
      </c>
      <c r="D272" s="310" t="s">
        <v>1025</v>
      </c>
      <c r="E272" s="79" t="s">
        <v>1026</v>
      </c>
      <c r="F272" s="79" t="s">
        <v>1029</v>
      </c>
      <c r="G272" s="31" t="s">
        <v>36</v>
      </c>
      <c r="H272" s="31">
        <v>0</v>
      </c>
      <c r="I272" s="31">
        <v>590000000</v>
      </c>
      <c r="J272" s="31" t="s">
        <v>50</v>
      </c>
      <c r="K272" s="31" t="s">
        <v>1030</v>
      </c>
      <c r="L272" s="31" t="s">
        <v>80</v>
      </c>
      <c r="M272" s="31" t="s">
        <v>81</v>
      </c>
      <c r="N272" s="31" t="s">
        <v>140</v>
      </c>
      <c r="O272" s="45" t="s">
        <v>182</v>
      </c>
      <c r="P272" s="31">
        <v>796</v>
      </c>
      <c r="Q272" s="31" t="s">
        <v>43</v>
      </c>
      <c r="R272" s="47">
        <v>16</v>
      </c>
      <c r="S272" s="64">
        <v>31000</v>
      </c>
      <c r="T272" s="58">
        <v>0</v>
      </c>
      <c r="U272" s="59">
        <f t="shared" si="7"/>
        <v>0</v>
      </c>
      <c r="V272" s="31"/>
      <c r="W272" s="45">
        <v>2017</v>
      </c>
      <c r="X272" s="43">
        <v>18.190000000000001</v>
      </c>
      <c r="Y272" s="303"/>
    </row>
    <row r="273" spans="1:25" ht="50.1" customHeight="1">
      <c r="A273" s="31" t="s">
        <v>1031</v>
      </c>
      <c r="B273" s="71" t="s">
        <v>32</v>
      </c>
      <c r="C273" s="79" t="s">
        <v>1024</v>
      </c>
      <c r="D273" s="310" t="s">
        <v>1025</v>
      </c>
      <c r="E273" s="79" t="s">
        <v>1026</v>
      </c>
      <c r="F273" s="79" t="s">
        <v>1029</v>
      </c>
      <c r="G273" s="43" t="s">
        <v>36</v>
      </c>
      <c r="H273" s="80">
        <v>0</v>
      </c>
      <c r="I273" s="81">
        <v>590000000</v>
      </c>
      <c r="J273" s="45" t="s">
        <v>300</v>
      </c>
      <c r="K273" s="43" t="s">
        <v>475</v>
      </c>
      <c r="L273" s="43" t="s">
        <v>302</v>
      </c>
      <c r="M273" s="43" t="s">
        <v>81</v>
      </c>
      <c r="N273" s="31" t="s">
        <v>140</v>
      </c>
      <c r="O273" s="45" t="s">
        <v>182</v>
      </c>
      <c r="P273" s="43">
        <v>796</v>
      </c>
      <c r="Q273" s="43" t="s">
        <v>43</v>
      </c>
      <c r="R273" s="47">
        <v>28</v>
      </c>
      <c r="S273" s="64">
        <v>33000</v>
      </c>
      <c r="T273" s="48">
        <f>R273*S273</f>
        <v>924000</v>
      </c>
      <c r="U273" s="48">
        <f>T273*1.12</f>
        <v>1034880.0000000001</v>
      </c>
      <c r="V273" s="42"/>
      <c r="W273" s="45">
        <v>2017</v>
      </c>
      <c r="X273" s="43"/>
      <c r="Y273" s="303"/>
    </row>
    <row r="274" spans="1:25" ht="50.1" customHeight="1">
      <c r="A274" s="30" t="s">
        <v>1032</v>
      </c>
      <c r="B274" s="30" t="s">
        <v>32</v>
      </c>
      <c r="C274" s="31" t="s">
        <v>1033</v>
      </c>
      <c r="D274" s="310" t="s">
        <v>1034</v>
      </c>
      <c r="E274" s="31" t="s">
        <v>1035</v>
      </c>
      <c r="F274" s="32" t="s">
        <v>1036</v>
      </c>
      <c r="G274" s="30" t="s">
        <v>36</v>
      </c>
      <c r="H274" s="30">
        <v>0</v>
      </c>
      <c r="I274" s="30">
        <v>590000000</v>
      </c>
      <c r="J274" s="31" t="s">
        <v>37</v>
      </c>
      <c r="K274" s="31" t="s">
        <v>139</v>
      </c>
      <c r="L274" s="37" t="s">
        <v>50</v>
      </c>
      <c r="M274" s="30" t="s">
        <v>40</v>
      </c>
      <c r="N274" s="31" t="s">
        <v>41</v>
      </c>
      <c r="O274" s="30" t="s">
        <v>91</v>
      </c>
      <c r="P274" s="30">
        <v>778</v>
      </c>
      <c r="Q274" s="30" t="s">
        <v>1037</v>
      </c>
      <c r="R274" s="34">
        <v>50</v>
      </c>
      <c r="S274" s="35">
        <v>1550</v>
      </c>
      <c r="T274" s="35">
        <f t="shared" si="8"/>
        <v>77500</v>
      </c>
      <c r="U274" s="36">
        <f t="shared" si="7"/>
        <v>86800.000000000015</v>
      </c>
      <c r="V274" s="40"/>
      <c r="W274" s="30">
        <v>2017</v>
      </c>
      <c r="X274" s="31"/>
      <c r="Y274" s="303"/>
    </row>
    <row r="275" spans="1:25" ht="50.1" customHeight="1">
      <c r="A275" s="30" t="s">
        <v>1038</v>
      </c>
      <c r="B275" s="30" t="s">
        <v>32</v>
      </c>
      <c r="C275" s="31" t="s">
        <v>1039</v>
      </c>
      <c r="D275" s="310" t="s">
        <v>1034</v>
      </c>
      <c r="E275" s="31" t="s">
        <v>1040</v>
      </c>
      <c r="F275" s="32" t="s">
        <v>1041</v>
      </c>
      <c r="G275" s="30" t="s">
        <v>36</v>
      </c>
      <c r="H275" s="30">
        <v>0</v>
      </c>
      <c r="I275" s="30">
        <v>590000000</v>
      </c>
      <c r="J275" s="31" t="s">
        <v>37</v>
      </c>
      <c r="K275" s="31" t="s">
        <v>139</v>
      </c>
      <c r="L275" s="37" t="s">
        <v>50</v>
      </c>
      <c r="M275" s="30" t="s">
        <v>40</v>
      </c>
      <c r="N275" s="31" t="s">
        <v>41</v>
      </c>
      <c r="O275" s="30" t="s">
        <v>91</v>
      </c>
      <c r="P275" s="30" t="s">
        <v>1042</v>
      </c>
      <c r="Q275" s="30" t="s">
        <v>1037</v>
      </c>
      <c r="R275" s="34">
        <v>100</v>
      </c>
      <c r="S275" s="35">
        <v>1610</v>
      </c>
      <c r="T275" s="35">
        <f t="shared" si="8"/>
        <v>161000</v>
      </c>
      <c r="U275" s="36">
        <f t="shared" si="7"/>
        <v>180320.00000000003</v>
      </c>
      <c r="V275" s="30" t="s">
        <v>44</v>
      </c>
      <c r="W275" s="30">
        <v>2017</v>
      </c>
      <c r="X275" s="31"/>
      <c r="Y275" s="303"/>
    </row>
    <row r="276" spans="1:25" ht="50.1" customHeight="1">
      <c r="A276" s="30" t="s">
        <v>1043</v>
      </c>
      <c r="B276" s="30" t="s">
        <v>32</v>
      </c>
      <c r="C276" s="31" t="s">
        <v>1044</v>
      </c>
      <c r="D276" s="310" t="s">
        <v>1034</v>
      </c>
      <c r="E276" s="31" t="s">
        <v>1045</v>
      </c>
      <c r="F276" s="32"/>
      <c r="G276" s="30" t="s">
        <v>36</v>
      </c>
      <c r="H276" s="30">
        <v>0</v>
      </c>
      <c r="I276" s="30">
        <v>590000000</v>
      </c>
      <c r="J276" s="31" t="s">
        <v>37</v>
      </c>
      <c r="K276" s="31" t="s">
        <v>401</v>
      </c>
      <c r="L276" s="31" t="s">
        <v>39</v>
      </c>
      <c r="M276" s="30" t="s">
        <v>40</v>
      </c>
      <c r="N276" s="31" t="s">
        <v>175</v>
      </c>
      <c r="O276" s="30" t="s">
        <v>73</v>
      </c>
      <c r="P276" s="30">
        <v>778</v>
      </c>
      <c r="Q276" s="30" t="s">
        <v>1037</v>
      </c>
      <c r="R276" s="34">
        <v>50</v>
      </c>
      <c r="S276" s="35">
        <v>1140</v>
      </c>
      <c r="T276" s="35">
        <f t="shared" si="8"/>
        <v>57000</v>
      </c>
      <c r="U276" s="36">
        <f t="shared" si="7"/>
        <v>63840.000000000007</v>
      </c>
      <c r="V276" s="40"/>
      <c r="W276" s="30">
        <v>2017</v>
      </c>
      <c r="X276" s="31"/>
      <c r="Y276" s="303"/>
    </row>
    <row r="277" spans="1:25" ht="50.1" customHeight="1">
      <c r="A277" s="30" t="s">
        <v>1046</v>
      </c>
      <c r="B277" s="30" t="s">
        <v>32</v>
      </c>
      <c r="C277" s="31" t="s">
        <v>1044</v>
      </c>
      <c r="D277" s="310" t="s">
        <v>1034</v>
      </c>
      <c r="E277" s="31" t="s">
        <v>1045</v>
      </c>
      <c r="F277" s="32" t="s">
        <v>1047</v>
      </c>
      <c r="G277" s="30" t="s">
        <v>36</v>
      </c>
      <c r="H277" s="30">
        <v>0</v>
      </c>
      <c r="I277" s="30">
        <v>590000000</v>
      </c>
      <c r="J277" s="31" t="s">
        <v>37</v>
      </c>
      <c r="K277" s="31" t="s">
        <v>139</v>
      </c>
      <c r="L277" s="37" t="s">
        <v>50</v>
      </c>
      <c r="M277" s="30" t="s">
        <v>40</v>
      </c>
      <c r="N277" s="31" t="s">
        <v>41</v>
      </c>
      <c r="O277" s="33" t="s">
        <v>42</v>
      </c>
      <c r="P277" s="30">
        <v>778</v>
      </c>
      <c r="Q277" s="30" t="s">
        <v>1037</v>
      </c>
      <c r="R277" s="34">
        <v>50</v>
      </c>
      <c r="S277" s="35">
        <v>800</v>
      </c>
      <c r="T277" s="35">
        <f t="shared" si="8"/>
        <v>40000</v>
      </c>
      <c r="U277" s="36">
        <f t="shared" si="7"/>
        <v>44800.000000000007</v>
      </c>
      <c r="V277" s="30"/>
      <c r="W277" s="30">
        <v>2017</v>
      </c>
      <c r="X277" s="31"/>
      <c r="Y277" s="303"/>
    </row>
    <row r="278" spans="1:25" ht="50.1" customHeight="1">
      <c r="A278" s="30" t="s">
        <v>1048</v>
      </c>
      <c r="B278" s="30" t="s">
        <v>32</v>
      </c>
      <c r="C278" s="31" t="s">
        <v>1049</v>
      </c>
      <c r="D278" s="310" t="s">
        <v>1034</v>
      </c>
      <c r="E278" s="31" t="s">
        <v>1050</v>
      </c>
      <c r="F278" s="32" t="s">
        <v>1051</v>
      </c>
      <c r="G278" s="30" t="s">
        <v>36</v>
      </c>
      <c r="H278" s="30">
        <v>0</v>
      </c>
      <c r="I278" s="30">
        <v>590000000</v>
      </c>
      <c r="J278" s="31" t="s">
        <v>37</v>
      </c>
      <c r="K278" s="31" t="s">
        <v>139</v>
      </c>
      <c r="L278" s="37" t="s">
        <v>50</v>
      </c>
      <c r="M278" s="30" t="s">
        <v>40</v>
      </c>
      <c r="N278" s="31" t="s">
        <v>99</v>
      </c>
      <c r="O278" s="30" t="s">
        <v>91</v>
      </c>
      <c r="P278" s="30">
        <v>778</v>
      </c>
      <c r="Q278" s="30" t="s">
        <v>1037</v>
      </c>
      <c r="R278" s="34">
        <v>5</v>
      </c>
      <c r="S278" s="35">
        <v>1500</v>
      </c>
      <c r="T278" s="35">
        <f t="shared" si="8"/>
        <v>7500</v>
      </c>
      <c r="U278" s="36">
        <f t="shared" si="7"/>
        <v>8400</v>
      </c>
      <c r="V278" s="40"/>
      <c r="W278" s="30">
        <v>2017</v>
      </c>
      <c r="X278" s="31"/>
      <c r="Y278" s="303"/>
    </row>
    <row r="279" spans="1:25" ht="50.1" customHeight="1">
      <c r="A279" s="30" t="s">
        <v>1052</v>
      </c>
      <c r="B279" s="30" t="s">
        <v>32</v>
      </c>
      <c r="C279" s="31" t="s">
        <v>1053</v>
      </c>
      <c r="D279" s="314" t="s">
        <v>1054</v>
      </c>
      <c r="E279" s="32" t="s">
        <v>1055</v>
      </c>
      <c r="F279" s="32" t="s">
        <v>1056</v>
      </c>
      <c r="G279" s="30" t="s">
        <v>36</v>
      </c>
      <c r="H279" s="30">
        <v>0</v>
      </c>
      <c r="I279" s="30">
        <v>590000000</v>
      </c>
      <c r="J279" s="31" t="s">
        <v>50</v>
      </c>
      <c r="K279" s="30" t="s">
        <v>423</v>
      </c>
      <c r="L279" s="30" t="s">
        <v>80</v>
      </c>
      <c r="M279" s="30" t="s">
        <v>81</v>
      </c>
      <c r="N279" s="30" t="s">
        <v>99</v>
      </c>
      <c r="O279" s="31" t="s">
        <v>107</v>
      </c>
      <c r="P279" s="30">
        <v>796</v>
      </c>
      <c r="Q279" s="30" t="s">
        <v>43</v>
      </c>
      <c r="R279" s="34">
        <v>4</v>
      </c>
      <c r="S279" s="57">
        <f>1150/1.12/4</f>
        <v>256.69642857142856</v>
      </c>
      <c r="T279" s="58">
        <f t="shared" si="8"/>
        <v>1026.7857142857142</v>
      </c>
      <c r="U279" s="59">
        <f t="shared" si="7"/>
        <v>1150</v>
      </c>
      <c r="V279" s="30"/>
      <c r="W279" s="30">
        <v>2017</v>
      </c>
      <c r="X279" s="60"/>
      <c r="Y279" s="303"/>
    </row>
    <row r="280" spans="1:25" ht="50.1" customHeight="1">
      <c r="A280" s="30" t="s">
        <v>1057</v>
      </c>
      <c r="B280" s="30" t="s">
        <v>32</v>
      </c>
      <c r="C280" s="31" t="s">
        <v>1053</v>
      </c>
      <c r="D280" s="314" t="s">
        <v>1054</v>
      </c>
      <c r="E280" s="32" t="s">
        <v>1055</v>
      </c>
      <c r="F280" s="32" t="s">
        <v>1058</v>
      </c>
      <c r="G280" s="30" t="s">
        <v>36</v>
      </c>
      <c r="H280" s="30">
        <v>0</v>
      </c>
      <c r="I280" s="30">
        <v>590000000</v>
      </c>
      <c r="J280" s="31" t="s">
        <v>50</v>
      </c>
      <c r="K280" s="30" t="s">
        <v>423</v>
      </c>
      <c r="L280" s="30" t="s">
        <v>80</v>
      </c>
      <c r="M280" s="30" t="s">
        <v>81</v>
      </c>
      <c r="N280" s="30" t="s">
        <v>140</v>
      </c>
      <c r="O280" s="45" t="s">
        <v>182</v>
      </c>
      <c r="P280" s="30">
        <v>796</v>
      </c>
      <c r="Q280" s="30" t="s">
        <v>43</v>
      </c>
      <c r="R280" s="34">
        <v>4</v>
      </c>
      <c r="S280" s="39">
        <v>2500</v>
      </c>
      <c r="T280" s="58">
        <f t="shared" si="8"/>
        <v>10000</v>
      </c>
      <c r="U280" s="59">
        <f t="shared" si="7"/>
        <v>11200.000000000002</v>
      </c>
      <c r="V280" s="40"/>
      <c r="W280" s="30">
        <v>2017</v>
      </c>
      <c r="X280" s="60"/>
      <c r="Y280" s="303"/>
    </row>
    <row r="281" spans="1:25" ht="50.1" customHeight="1">
      <c r="A281" s="30" t="s">
        <v>1059</v>
      </c>
      <c r="B281" s="30" t="s">
        <v>32</v>
      </c>
      <c r="C281" s="31" t="s">
        <v>1053</v>
      </c>
      <c r="D281" s="314" t="s">
        <v>1054</v>
      </c>
      <c r="E281" s="32" t="s">
        <v>1055</v>
      </c>
      <c r="F281" s="32" t="s">
        <v>1060</v>
      </c>
      <c r="G281" s="30" t="s">
        <v>36</v>
      </c>
      <c r="H281" s="30">
        <v>0</v>
      </c>
      <c r="I281" s="30">
        <v>590000000</v>
      </c>
      <c r="J281" s="31" t="s">
        <v>50</v>
      </c>
      <c r="K281" s="30" t="s">
        <v>423</v>
      </c>
      <c r="L281" s="30" t="s">
        <v>80</v>
      </c>
      <c r="M281" s="30" t="s">
        <v>81</v>
      </c>
      <c r="N281" s="30" t="s">
        <v>99</v>
      </c>
      <c r="O281" s="31" t="s">
        <v>107</v>
      </c>
      <c r="P281" s="30">
        <v>796</v>
      </c>
      <c r="Q281" s="30" t="s">
        <v>43</v>
      </c>
      <c r="R281" s="34">
        <v>4</v>
      </c>
      <c r="S281" s="39">
        <v>2700</v>
      </c>
      <c r="T281" s="58">
        <f t="shared" si="8"/>
        <v>10800</v>
      </c>
      <c r="U281" s="59">
        <f t="shared" si="7"/>
        <v>12096.000000000002</v>
      </c>
      <c r="V281" s="30"/>
      <c r="W281" s="30">
        <v>2017</v>
      </c>
      <c r="X281" s="60"/>
      <c r="Y281" s="303"/>
    </row>
    <row r="282" spans="1:25" ht="50.1" customHeight="1">
      <c r="A282" s="30" t="s">
        <v>1061</v>
      </c>
      <c r="B282" s="30" t="s">
        <v>32</v>
      </c>
      <c r="C282" s="31" t="s">
        <v>1053</v>
      </c>
      <c r="D282" s="314" t="s">
        <v>1054</v>
      </c>
      <c r="E282" s="32" t="s">
        <v>1055</v>
      </c>
      <c r="F282" s="32" t="s">
        <v>1062</v>
      </c>
      <c r="G282" s="30" t="s">
        <v>36</v>
      </c>
      <c r="H282" s="30">
        <v>0</v>
      </c>
      <c r="I282" s="30">
        <v>590000000</v>
      </c>
      <c r="J282" s="31" t="s">
        <v>50</v>
      </c>
      <c r="K282" s="30" t="s">
        <v>423</v>
      </c>
      <c r="L282" s="30" t="s">
        <v>80</v>
      </c>
      <c r="M282" s="30" t="s">
        <v>81</v>
      </c>
      <c r="N282" s="30" t="s">
        <v>99</v>
      </c>
      <c r="O282" s="31" t="s">
        <v>107</v>
      </c>
      <c r="P282" s="30">
        <v>796</v>
      </c>
      <c r="Q282" s="30" t="s">
        <v>43</v>
      </c>
      <c r="R282" s="34">
        <v>4</v>
      </c>
      <c r="S282" s="39">
        <v>3000</v>
      </c>
      <c r="T282" s="58">
        <f t="shared" si="8"/>
        <v>12000</v>
      </c>
      <c r="U282" s="59">
        <f t="shared" si="7"/>
        <v>13440.000000000002</v>
      </c>
      <c r="V282" s="40"/>
      <c r="W282" s="30">
        <v>2017</v>
      </c>
      <c r="X282" s="60"/>
      <c r="Y282" s="303"/>
    </row>
    <row r="283" spans="1:25" ht="50.1" customHeight="1">
      <c r="A283" s="30" t="s">
        <v>1063</v>
      </c>
      <c r="B283" s="30" t="s">
        <v>32</v>
      </c>
      <c r="C283" s="31" t="s">
        <v>1053</v>
      </c>
      <c r="D283" s="314" t="s">
        <v>1054</v>
      </c>
      <c r="E283" s="32" t="s">
        <v>1055</v>
      </c>
      <c r="F283" s="32" t="s">
        <v>1064</v>
      </c>
      <c r="G283" s="30" t="s">
        <v>36</v>
      </c>
      <c r="H283" s="30">
        <v>0</v>
      </c>
      <c r="I283" s="30">
        <v>590000000</v>
      </c>
      <c r="J283" s="31" t="s">
        <v>50</v>
      </c>
      <c r="K283" s="30" t="s">
        <v>423</v>
      </c>
      <c r="L283" s="30" t="s">
        <v>80</v>
      </c>
      <c r="M283" s="30" t="s">
        <v>81</v>
      </c>
      <c r="N283" s="30" t="s">
        <v>99</v>
      </c>
      <c r="O283" s="31" t="s">
        <v>107</v>
      </c>
      <c r="P283" s="30">
        <v>796</v>
      </c>
      <c r="Q283" s="30" t="s">
        <v>43</v>
      </c>
      <c r="R283" s="34">
        <v>4</v>
      </c>
      <c r="S283" s="39">
        <v>3500</v>
      </c>
      <c r="T283" s="58">
        <f t="shared" si="8"/>
        <v>14000</v>
      </c>
      <c r="U283" s="59">
        <f t="shared" si="7"/>
        <v>15680.000000000002</v>
      </c>
      <c r="V283" s="30"/>
      <c r="W283" s="30">
        <v>2017</v>
      </c>
      <c r="X283" s="60"/>
      <c r="Y283" s="303"/>
    </row>
    <row r="284" spans="1:25" ht="50.1" customHeight="1">
      <c r="A284" s="30" t="s">
        <v>1065</v>
      </c>
      <c r="B284" s="38" t="s">
        <v>32</v>
      </c>
      <c r="C284" s="43" t="s">
        <v>1066</v>
      </c>
      <c r="D284" s="312" t="s">
        <v>1054</v>
      </c>
      <c r="E284" s="44" t="s">
        <v>1067</v>
      </c>
      <c r="F284" s="44" t="s">
        <v>1068</v>
      </c>
      <c r="G284" s="67" t="s">
        <v>36</v>
      </c>
      <c r="H284" s="67">
        <v>0</v>
      </c>
      <c r="I284" s="30">
        <v>590000000</v>
      </c>
      <c r="J284" s="31" t="s">
        <v>50</v>
      </c>
      <c r="K284" s="43" t="s">
        <v>423</v>
      </c>
      <c r="L284" s="68" t="s">
        <v>80</v>
      </c>
      <c r="M284" s="30" t="s">
        <v>81</v>
      </c>
      <c r="N284" s="69" t="s">
        <v>140</v>
      </c>
      <c r="O284" s="45" t="s">
        <v>182</v>
      </c>
      <c r="P284" s="30">
        <v>796</v>
      </c>
      <c r="Q284" s="30" t="s">
        <v>43</v>
      </c>
      <c r="R284" s="34">
        <v>4</v>
      </c>
      <c r="S284" s="57">
        <v>250</v>
      </c>
      <c r="T284" s="58">
        <f t="shared" si="8"/>
        <v>1000</v>
      </c>
      <c r="U284" s="59">
        <f t="shared" si="7"/>
        <v>1120</v>
      </c>
      <c r="V284" s="40"/>
      <c r="W284" s="30">
        <v>2017</v>
      </c>
      <c r="X284" s="60"/>
      <c r="Y284" s="303"/>
    </row>
    <row r="285" spans="1:25" ht="50.1" customHeight="1">
      <c r="A285" s="30" t="s">
        <v>1069</v>
      </c>
      <c r="B285" s="30" t="s">
        <v>32</v>
      </c>
      <c r="C285" s="31" t="s">
        <v>1070</v>
      </c>
      <c r="D285" s="314" t="s">
        <v>1054</v>
      </c>
      <c r="E285" s="32" t="s">
        <v>1071</v>
      </c>
      <c r="F285" s="32" t="s">
        <v>1072</v>
      </c>
      <c r="G285" s="30" t="s">
        <v>36</v>
      </c>
      <c r="H285" s="30">
        <v>0</v>
      </c>
      <c r="I285" s="30">
        <v>590000000</v>
      </c>
      <c r="J285" s="31" t="s">
        <v>50</v>
      </c>
      <c r="K285" s="30" t="s">
        <v>423</v>
      </c>
      <c r="L285" s="30" t="s">
        <v>80</v>
      </c>
      <c r="M285" s="30" t="s">
        <v>81</v>
      </c>
      <c r="N285" s="30" t="s">
        <v>140</v>
      </c>
      <c r="O285" s="45" t="s">
        <v>182</v>
      </c>
      <c r="P285" s="30">
        <v>796</v>
      </c>
      <c r="Q285" s="30" t="s">
        <v>43</v>
      </c>
      <c r="R285" s="34">
        <v>4</v>
      </c>
      <c r="S285" s="57">
        <f>2500/1.12/4</f>
        <v>558.03571428571422</v>
      </c>
      <c r="T285" s="58">
        <f t="shared" si="8"/>
        <v>2232.1428571428569</v>
      </c>
      <c r="U285" s="59">
        <f t="shared" si="7"/>
        <v>2500</v>
      </c>
      <c r="V285" s="30"/>
      <c r="W285" s="30">
        <v>2017</v>
      </c>
      <c r="X285" s="60"/>
      <c r="Y285" s="303"/>
    </row>
    <row r="286" spans="1:25" ht="50.1" customHeight="1">
      <c r="A286" s="30" t="s">
        <v>1073</v>
      </c>
      <c r="B286" s="30" t="s">
        <v>32</v>
      </c>
      <c r="C286" s="31" t="s">
        <v>1074</v>
      </c>
      <c r="D286" s="314" t="s">
        <v>1054</v>
      </c>
      <c r="E286" s="32" t="s">
        <v>1075</v>
      </c>
      <c r="F286" s="32" t="s">
        <v>1076</v>
      </c>
      <c r="G286" s="30" t="s">
        <v>36</v>
      </c>
      <c r="H286" s="30">
        <v>0</v>
      </c>
      <c r="I286" s="30">
        <v>590000000</v>
      </c>
      <c r="J286" s="31" t="s">
        <v>50</v>
      </c>
      <c r="K286" s="30" t="s">
        <v>423</v>
      </c>
      <c r="L286" s="30" t="s">
        <v>80</v>
      </c>
      <c r="M286" s="30" t="s">
        <v>81</v>
      </c>
      <c r="N286" s="30" t="s">
        <v>140</v>
      </c>
      <c r="O286" s="45" t="s">
        <v>182</v>
      </c>
      <c r="P286" s="30">
        <v>796</v>
      </c>
      <c r="Q286" s="30" t="s">
        <v>43</v>
      </c>
      <c r="R286" s="34">
        <v>4</v>
      </c>
      <c r="S286" s="39">
        <v>550</v>
      </c>
      <c r="T286" s="58">
        <f t="shared" si="8"/>
        <v>2200</v>
      </c>
      <c r="U286" s="59">
        <f t="shared" si="7"/>
        <v>2464.0000000000005</v>
      </c>
      <c r="V286" s="40"/>
      <c r="W286" s="30">
        <v>2017</v>
      </c>
      <c r="X286" s="60"/>
      <c r="Y286" s="303"/>
    </row>
    <row r="287" spans="1:25" ht="50.1" customHeight="1">
      <c r="A287" s="30" t="s">
        <v>1077</v>
      </c>
      <c r="B287" s="30" t="s">
        <v>32</v>
      </c>
      <c r="C287" s="31" t="s">
        <v>1078</v>
      </c>
      <c r="D287" s="314" t="s">
        <v>1054</v>
      </c>
      <c r="E287" s="32" t="s">
        <v>1079</v>
      </c>
      <c r="F287" s="32" t="s">
        <v>1080</v>
      </c>
      <c r="G287" s="30" t="s">
        <v>36</v>
      </c>
      <c r="H287" s="30">
        <v>0</v>
      </c>
      <c r="I287" s="30">
        <v>590000000</v>
      </c>
      <c r="J287" s="31" t="s">
        <v>50</v>
      </c>
      <c r="K287" s="30" t="s">
        <v>423</v>
      </c>
      <c r="L287" s="30" t="s">
        <v>80</v>
      </c>
      <c r="M287" s="30" t="s">
        <v>81</v>
      </c>
      <c r="N287" s="30" t="s">
        <v>140</v>
      </c>
      <c r="O287" s="45" t="s">
        <v>182</v>
      </c>
      <c r="P287" s="30">
        <v>796</v>
      </c>
      <c r="Q287" s="30" t="s">
        <v>43</v>
      </c>
      <c r="R287" s="34">
        <v>4</v>
      </c>
      <c r="S287" s="57">
        <v>655</v>
      </c>
      <c r="T287" s="58">
        <f t="shared" si="8"/>
        <v>2620</v>
      </c>
      <c r="U287" s="59">
        <f t="shared" si="7"/>
        <v>2934.4</v>
      </c>
      <c r="V287" s="30"/>
      <c r="W287" s="30">
        <v>2017</v>
      </c>
      <c r="X287" s="60"/>
      <c r="Y287" s="303"/>
    </row>
    <row r="288" spans="1:25" ht="50.1" customHeight="1">
      <c r="A288" s="30" t="s">
        <v>1081</v>
      </c>
      <c r="B288" s="30" t="s">
        <v>32</v>
      </c>
      <c r="C288" s="31" t="s">
        <v>1082</v>
      </c>
      <c r="D288" s="314" t="s">
        <v>1054</v>
      </c>
      <c r="E288" s="32" t="s">
        <v>1083</v>
      </c>
      <c r="F288" s="32" t="s">
        <v>1084</v>
      </c>
      <c r="G288" s="30" t="s">
        <v>36</v>
      </c>
      <c r="H288" s="30">
        <v>0</v>
      </c>
      <c r="I288" s="30">
        <v>590000000</v>
      </c>
      <c r="J288" s="31" t="s">
        <v>50</v>
      </c>
      <c r="K288" s="30" t="s">
        <v>423</v>
      </c>
      <c r="L288" s="30" t="s">
        <v>80</v>
      </c>
      <c r="M288" s="30" t="s">
        <v>81</v>
      </c>
      <c r="N288" s="30" t="s">
        <v>140</v>
      </c>
      <c r="O288" s="45" t="s">
        <v>182</v>
      </c>
      <c r="P288" s="30">
        <v>796</v>
      </c>
      <c r="Q288" s="30" t="s">
        <v>43</v>
      </c>
      <c r="R288" s="34">
        <v>4</v>
      </c>
      <c r="S288" s="39">
        <v>1250</v>
      </c>
      <c r="T288" s="58">
        <f t="shared" si="8"/>
        <v>5000</v>
      </c>
      <c r="U288" s="59">
        <f t="shared" si="7"/>
        <v>5600.0000000000009</v>
      </c>
      <c r="V288" s="40"/>
      <c r="W288" s="30">
        <v>2017</v>
      </c>
      <c r="X288" s="60"/>
      <c r="Y288" s="303"/>
    </row>
    <row r="289" spans="1:25" ht="50.1" customHeight="1">
      <c r="A289" s="30" t="s">
        <v>1085</v>
      </c>
      <c r="B289" s="30" t="s">
        <v>32</v>
      </c>
      <c r="C289" s="31" t="s">
        <v>1086</v>
      </c>
      <c r="D289" s="314" t="s">
        <v>1054</v>
      </c>
      <c r="E289" s="32" t="s">
        <v>1087</v>
      </c>
      <c r="F289" s="32" t="s">
        <v>1088</v>
      </c>
      <c r="G289" s="30" t="s">
        <v>36</v>
      </c>
      <c r="H289" s="30">
        <v>0</v>
      </c>
      <c r="I289" s="30">
        <v>590000000</v>
      </c>
      <c r="J289" s="31" t="s">
        <v>50</v>
      </c>
      <c r="K289" s="30" t="s">
        <v>423</v>
      </c>
      <c r="L289" s="30" t="s">
        <v>80</v>
      </c>
      <c r="M289" s="30" t="s">
        <v>81</v>
      </c>
      <c r="N289" s="30" t="s">
        <v>140</v>
      </c>
      <c r="O289" s="45" t="s">
        <v>182</v>
      </c>
      <c r="P289" s="30">
        <v>796</v>
      </c>
      <c r="Q289" s="30" t="s">
        <v>43</v>
      </c>
      <c r="R289" s="34">
        <v>4</v>
      </c>
      <c r="S289" s="39">
        <v>1700</v>
      </c>
      <c r="T289" s="58">
        <f t="shared" si="8"/>
        <v>6800</v>
      </c>
      <c r="U289" s="59">
        <f t="shared" si="7"/>
        <v>7616.0000000000009</v>
      </c>
      <c r="V289" s="30"/>
      <c r="W289" s="30">
        <v>2017</v>
      </c>
      <c r="X289" s="60"/>
      <c r="Y289" s="303"/>
    </row>
    <row r="290" spans="1:25" ht="50.1" customHeight="1">
      <c r="A290" s="30" t="s">
        <v>1089</v>
      </c>
      <c r="B290" s="30" t="s">
        <v>32</v>
      </c>
      <c r="C290" s="31" t="s">
        <v>1090</v>
      </c>
      <c r="D290" s="314" t="s">
        <v>1054</v>
      </c>
      <c r="E290" s="32" t="s">
        <v>1091</v>
      </c>
      <c r="F290" s="32" t="s">
        <v>1092</v>
      </c>
      <c r="G290" s="30" t="s">
        <v>36</v>
      </c>
      <c r="H290" s="66">
        <v>0</v>
      </c>
      <c r="I290" s="30">
        <v>590000000</v>
      </c>
      <c r="J290" s="31" t="s">
        <v>50</v>
      </c>
      <c r="K290" s="30" t="s">
        <v>423</v>
      </c>
      <c r="L290" s="30" t="s">
        <v>80</v>
      </c>
      <c r="M290" s="30" t="s">
        <v>81</v>
      </c>
      <c r="N290" s="30" t="s">
        <v>140</v>
      </c>
      <c r="O290" s="45" t="s">
        <v>182</v>
      </c>
      <c r="P290" s="30">
        <v>796</v>
      </c>
      <c r="Q290" s="30" t="s">
        <v>43</v>
      </c>
      <c r="R290" s="34">
        <v>4</v>
      </c>
      <c r="S290" s="39">
        <v>2600</v>
      </c>
      <c r="T290" s="58">
        <f t="shared" si="8"/>
        <v>10400</v>
      </c>
      <c r="U290" s="59">
        <f t="shared" ref="U290:U359" si="15">T290*1.12</f>
        <v>11648.000000000002</v>
      </c>
      <c r="V290" s="40"/>
      <c r="W290" s="30">
        <v>2017</v>
      </c>
      <c r="X290" s="60"/>
      <c r="Y290" s="303"/>
    </row>
    <row r="291" spans="1:25" ht="50.1" customHeight="1">
      <c r="A291" s="30" t="s">
        <v>1093</v>
      </c>
      <c r="B291" s="30" t="s">
        <v>32</v>
      </c>
      <c r="C291" s="31" t="s">
        <v>1094</v>
      </c>
      <c r="D291" s="314" t="s">
        <v>1054</v>
      </c>
      <c r="E291" s="32" t="s">
        <v>1095</v>
      </c>
      <c r="F291" s="32" t="s">
        <v>1096</v>
      </c>
      <c r="G291" s="30" t="s">
        <v>36</v>
      </c>
      <c r="H291" s="30">
        <v>0</v>
      </c>
      <c r="I291" s="30">
        <v>590000000</v>
      </c>
      <c r="J291" s="31" t="s">
        <v>50</v>
      </c>
      <c r="K291" s="30" t="s">
        <v>423</v>
      </c>
      <c r="L291" s="30" t="s">
        <v>80</v>
      </c>
      <c r="M291" s="30" t="s">
        <v>81</v>
      </c>
      <c r="N291" s="30" t="s">
        <v>140</v>
      </c>
      <c r="O291" s="45" t="s">
        <v>182</v>
      </c>
      <c r="P291" s="30">
        <v>796</v>
      </c>
      <c r="Q291" s="30" t="s">
        <v>43</v>
      </c>
      <c r="R291" s="34">
        <v>4</v>
      </c>
      <c r="S291" s="39">
        <v>3700</v>
      </c>
      <c r="T291" s="58">
        <f t="shared" si="8"/>
        <v>14800</v>
      </c>
      <c r="U291" s="59">
        <f t="shared" si="15"/>
        <v>16576</v>
      </c>
      <c r="V291" s="30"/>
      <c r="W291" s="30">
        <v>2017</v>
      </c>
      <c r="X291" s="60"/>
      <c r="Y291" s="303"/>
    </row>
    <row r="292" spans="1:25" ht="50.1" customHeight="1">
      <c r="A292" s="30" t="s">
        <v>1097</v>
      </c>
      <c r="B292" s="38" t="s">
        <v>32</v>
      </c>
      <c r="C292" s="43" t="s">
        <v>1094</v>
      </c>
      <c r="D292" s="312" t="s">
        <v>1054</v>
      </c>
      <c r="E292" s="44" t="s">
        <v>1095</v>
      </c>
      <c r="F292" s="44" t="s">
        <v>1098</v>
      </c>
      <c r="G292" s="67" t="s">
        <v>36</v>
      </c>
      <c r="H292" s="67">
        <v>0</v>
      </c>
      <c r="I292" s="30">
        <v>590000000</v>
      </c>
      <c r="J292" s="31" t="s">
        <v>50</v>
      </c>
      <c r="K292" s="43" t="s">
        <v>423</v>
      </c>
      <c r="L292" s="68" t="s">
        <v>80</v>
      </c>
      <c r="M292" s="30" t="s">
        <v>81</v>
      </c>
      <c r="N292" s="69" t="s">
        <v>140</v>
      </c>
      <c r="O292" s="45" t="s">
        <v>182</v>
      </c>
      <c r="P292" s="30">
        <v>796</v>
      </c>
      <c r="Q292" s="30" t="s">
        <v>43</v>
      </c>
      <c r="R292" s="34">
        <v>4</v>
      </c>
      <c r="S292" s="39">
        <v>3700</v>
      </c>
      <c r="T292" s="58">
        <f t="shared" si="8"/>
        <v>14800</v>
      </c>
      <c r="U292" s="59">
        <f t="shared" si="15"/>
        <v>16576</v>
      </c>
      <c r="V292" s="40"/>
      <c r="W292" s="30">
        <v>2017</v>
      </c>
      <c r="X292" s="60"/>
      <c r="Y292" s="303"/>
    </row>
    <row r="293" spans="1:25" ht="50.1" customHeight="1">
      <c r="A293" s="30" t="s">
        <v>1099</v>
      </c>
      <c r="B293" s="30" t="s">
        <v>32</v>
      </c>
      <c r="C293" s="31" t="s">
        <v>1100</v>
      </c>
      <c r="D293" s="314" t="s">
        <v>1054</v>
      </c>
      <c r="E293" s="32" t="s">
        <v>1101</v>
      </c>
      <c r="F293" s="32" t="s">
        <v>1102</v>
      </c>
      <c r="G293" s="30" t="s">
        <v>36</v>
      </c>
      <c r="H293" s="66">
        <v>0</v>
      </c>
      <c r="I293" s="30">
        <v>590000000</v>
      </c>
      <c r="J293" s="31" t="s">
        <v>50</v>
      </c>
      <c r="K293" s="30" t="s">
        <v>423</v>
      </c>
      <c r="L293" s="30" t="s">
        <v>80</v>
      </c>
      <c r="M293" s="30" t="s">
        <v>81</v>
      </c>
      <c r="N293" s="30" t="s">
        <v>140</v>
      </c>
      <c r="O293" s="45" t="s">
        <v>182</v>
      </c>
      <c r="P293" s="30">
        <v>796</v>
      </c>
      <c r="Q293" s="30" t="s">
        <v>43</v>
      </c>
      <c r="R293" s="34">
        <v>4</v>
      </c>
      <c r="S293" s="39">
        <v>2000</v>
      </c>
      <c r="T293" s="58">
        <f t="shared" si="8"/>
        <v>8000</v>
      </c>
      <c r="U293" s="59">
        <f t="shared" si="15"/>
        <v>8960</v>
      </c>
      <c r="V293" s="30"/>
      <c r="W293" s="30">
        <v>2017</v>
      </c>
      <c r="X293" s="60"/>
      <c r="Y293" s="303"/>
    </row>
    <row r="294" spans="1:25" ht="50.1" customHeight="1">
      <c r="A294" s="30" t="s">
        <v>1103</v>
      </c>
      <c r="B294" s="38" t="s">
        <v>32</v>
      </c>
      <c r="C294" s="43" t="s">
        <v>1104</v>
      </c>
      <c r="D294" s="312" t="s">
        <v>1054</v>
      </c>
      <c r="E294" s="44" t="s">
        <v>1105</v>
      </c>
      <c r="F294" s="44" t="s">
        <v>1106</v>
      </c>
      <c r="G294" s="67" t="s">
        <v>36</v>
      </c>
      <c r="H294" s="67">
        <v>0</v>
      </c>
      <c r="I294" s="30">
        <v>590000000</v>
      </c>
      <c r="J294" s="31" t="s">
        <v>50</v>
      </c>
      <c r="K294" s="43" t="s">
        <v>423</v>
      </c>
      <c r="L294" s="68" t="s">
        <v>80</v>
      </c>
      <c r="M294" s="30" t="s">
        <v>81</v>
      </c>
      <c r="N294" s="69" t="s">
        <v>140</v>
      </c>
      <c r="O294" s="45" t="s">
        <v>182</v>
      </c>
      <c r="P294" s="30">
        <v>796</v>
      </c>
      <c r="Q294" s="30" t="s">
        <v>43</v>
      </c>
      <c r="R294" s="34">
        <v>4</v>
      </c>
      <c r="S294" s="39">
        <v>4000</v>
      </c>
      <c r="T294" s="58">
        <f t="shared" ref="T294:T362" si="16">R294*S294</f>
        <v>16000</v>
      </c>
      <c r="U294" s="59">
        <f t="shared" si="15"/>
        <v>17920</v>
      </c>
      <c r="V294" s="40"/>
      <c r="W294" s="30">
        <v>2017</v>
      </c>
      <c r="X294" s="60"/>
      <c r="Y294" s="303"/>
    </row>
    <row r="295" spans="1:25" ht="50.1" customHeight="1">
      <c r="A295" s="30" t="s">
        <v>1107</v>
      </c>
      <c r="B295" s="30" t="s">
        <v>32</v>
      </c>
      <c r="C295" s="43" t="s">
        <v>1108</v>
      </c>
      <c r="D295" s="310" t="s">
        <v>1054</v>
      </c>
      <c r="E295" s="44" t="s">
        <v>1109</v>
      </c>
      <c r="F295" s="44" t="s">
        <v>1110</v>
      </c>
      <c r="G295" s="67" t="s">
        <v>36</v>
      </c>
      <c r="H295" s="67">
        <v>0</v>
      </c>
      <c r="I295" s="30">
        <v>590000000</v>
      </c>
      <c r="J295" s="31" t="s">
        <v>50</v>
      </c>
      <c r="K295" s="31" t="s">
        <v>423</v>
      </c>
      <c r="L295" s="68" t="s">
        <v>80</v>
      </c>
      <c r="M295" s="30" t="s">
        <v>81</v>
      </c>
      <c r="N295" s="69" t="s">
        <v>140</v>
      </c>
      <c r="O295" s="45" t="s">
        <v>182</v>
      </c>
      <c r="P295" s="30">
        <v>796</v>
      </c>
      <c r="Q295" s="30" t="s">
        <v>43</v>
      </c>
      <c r="R295" s="34">
        <v>4</v>
      </c>
      <c r="S295" s="39">
        <v>125</v>
      </c>
      <c r="T295" s="58">
        <f t="shared" si="16"/>
        <v>500</v>
      </c>
      <c r="U295" s="59">
        <f t="shared" si="15"/>
        <v>560</v>
      </c>
      <c r="V295" s="30"/>
      <c r="W295" s="30">
        <v>2017</v>
      </c>
      <c r="X295" s="60"/>
      <c r="Y295" s="303"/>
    </row>
    <row r="296" spans="1:25" ht="50.1" customHeight="1">
      <c r="A296" s="30" t="s">
        <v>1111</v>
      </c>
      <c r="B296" s="30" t="s">
        <v>32</v>
      </c>
      <c r="C296" s="31" t="s">
        <v>1112</v>
      </c>
      <c r="D296" s="314" t="s">
        <v>1054</v>
      </c>
      <c r="E296" s="32" t="s">
        <v>1113</v>
      </c>
      <c r="F296" s="32" t="s">
        <v>1114</v>
      </c>
      <c r="G296" s="30" t="s">
        <v>36</v>
      </c>
      <c r="H296" s="30">
        <v>0</v>
      </c>
      <c r="I296" s="30">
        <v>590000000</v>
      </c>
      <c r="J296" s="31" t="s">
        <v>50</v>
      </c>
      <c r="K296" s="30" t="s">
        <v>423</v>
      </c>
      <c r="L296" s="30" t="s">
        <v>80</v>
      </c>
      <c r="M296" s="30" t="s">
        <v>81</v>
      </c>
      <c r="N296" s="30" t="s">
        <v>140</v>
      </c>
      <c r="O296" s="45" t="s">
        <v>182</v>
      </c>
      <c r="P296" s="30">
        <v>796</v>
      </c>
      <c r="Q296" s="30" t="s">
        <v>43</v>
      </c>
      <c r="R296" s="34">
        <v>4</v>
      </c>
      <c r="S296" s="39">
        <v>160</v>
      </c>
      <c r="T296" s="58">
        <f t="shared" si="16"/>
        <v>640</v>
      </c>
      <c r="U296" s="59">
        <f t="shared" si="15"/>
        <v>716.80000000000007</v>
      </c>
      <c r="V296" s="40"/>
      <c r="W296" s="30">
        <v>2017</v>
      </c>
      <c r="X296" s="60"/>
      <c r="Y296" s="303"/>
    </row>
    <row r="297" spans="1:25" ht="50.1" customHeight="1">
      <c r="A297" s="30" t="s">
        <v>1115</v>
      </c>
      <c r="B297" s="30" t="s">
        <v>32</v>
      </c>
      <c r="C297" s="31" t="s">
        <v>1116</v>
      </c>
      <c r="D297" s="314" t="s">
        <v>1054</v>
      </c>
      <c r="E297" s="32" t="s">
        <v>1117</v>
      </c>
      <c r="F297" s="32" t="s">
        <v>1118</v>
      </c>
      <c r="G297" s="30" t="s">
        <v>36</v>
      </c>
      <c r="H297" s="30">
        <v>0</v>
      </c>
      <c r="I297" s="30">
        <v>590000000</v>
      </c>
      <c r="J297" s="31" t="s">
        <v>50</v>
      </c>
      <c r="K297" s="30" t="s">
        <v>423</v>
      </c>
      <c r="L297" s="30" t="s">
        <v>80</v>
      </c>
      <c r="M297" s="30" t="s">
        <v>81</v>
      </c>
      <c r="N297" s="30" t="s">
        <v>140</v>
      </c>
      <c r="O297" s="45" t="s">
        <v>182</v>
      </c>
      <c r="P297" s="30">
        <v>796</v>
      </c>
      <c r="Q297" s="30" t="s">
        <v>43</v>
      </c>
      <c r="R297" s="34">
        <v>4</v>
      </c>
      <c r="S297" s="39">
        <v>180</v>
      </c>
      <c r="T297" s="58">
        <f t="shared" si="16"/>
        <v>720</v>
      </c>
      <c r="U297" s="59">
        <f t="shared" si="15"/>
        <v>806.40000000000009</v>
      </c>
      <c r="V297" s="30"/>
      <c r="W297" s="30">
        <v>2017</v>
      </c>
      <c r="X297" s="60"/>
      <c r="Y297" s="303"/>
    </row>
    <row r="298" spans="1:25" ht="50.1" customHeight="1">
      <c r="A298" s="30" t="s">
        <v>1119</v>
      </c>
      <c r="B298" s="30" t="s">
        <v>32</v>
      </c>
      <c r="C298" s="31" t="s">
        <v>1120</v>
      </c>
      <c r="D298" s="314" t="s">
        <v>1054</v>
      </c>
      <c r="E298" s="32" t="s">
        <v>1121</v>
      </c>
      <c r="F298" s="32" t="s">
        <v>1122</v>
      </c>
      <c r="G298" s="30" t="s">
        <v>36</v>
      </c>
      <c r="H298" s="30">
        <v>0</v>
      </c>
      <c r="I298" s="30">
        <v>590000000</v>
      </c>
      <c r="J298" s="31" t="s">
        <v>50</v>
      </c>
      <c r="K298" s="30" t="s">
        <v>423</v>
      </c>
      <c r="L298" s="30" t="s">
        <v>80</v>
      </c>
      <c r="M298" s="30" t="s">
        <v>81</v>
      </c>
      <c r="N298" s="30" t="s">
        <v>140</v>
      </c>
      <c r="O298" s="45" t="s">
        <v>182</v>
      </c>
      <c r="P298" s="30">
        <v>796</v>
      </c>
      <c r="Q298" s="30" t="s">
        <v>43</v>
      </c>
      <c r="R298" s="34">
        <v>4</v>
      </c>
      <c r="S298" s="39">
        <v>160</v>
      </c>
      <c r="T298" s="58">
        <f t="shared" si="16"/>
        <v>640</v>
      </c>
      <c r="U298" s="59">
        <f t="shared" si="15"/>
        <v>716.80000000000007</v>
      </c>
      <c r="V298" s="40"/>
      <c r="W298" s="30">
        <v>2017</v>
      </c>
      <c r="X298" s="60"/>
      <c r="Y298" s="303"/>
    </row>
    <row r="299" spans="1:25" ht="50.1" customHeight="1">
      <c r="A299" s="30" t="s">
        <v>1123</v>
      </c>
      <c r="B299" s="30" t="s">
        <v>32</v>
      </c>
      <c r="C299" s="31" t="s">
        <v>1124</v>
      </c>
      <c r="D299" s="314" t="s">
        <v>1054</v>
      </c>
      <c r="E299" s="32" t="s">
        <v>1125</v>
      </c>
      <c r="F299" s="32" t="s">
        <v>1126</v>
      </c>
      <c r="G299" s="30" t="s">
        <v>36</v>
      </c>
      <c r="H299" s="30">
        <v>0</v>
      </c>
      <c r="I299" s="30">
        <v>590000000</v>
      </c>
      <c r="J299" s="31" t="s">
        <v>50</v>
      </c>
      <c r="K299" s="30" t="s">
        <v>423</v>
      </c>
      <c r="L299" s="30" t="s">
        <v>80</v>
      </c>
      <c r="M299" s="30" t="s">
        <v>81</v>
      </c>
      <c r="N299" s="30" t="s">
        <v>140</v>
      </c>
      <c r="O299" s="45" t="s">
        <v>182</v>
      </c>
      <c r="P299" s="30">
        <v>796</v>
      </c>
      <c r="Q299" s="30" t="s">
        <v>43</v>
      </c>
      <c r="R299" s="34">
        <v>4</v>
      </c>
      <c r="S299" s="39">
        <v>455</v>
      </c>
      <c r="T299" s="58">
        <f t="shared" si="16"/>
        <v>1820</v>
      </c>
      <c r="U299" s="59">
        <f t="shared" si="15"/>
        <v>2038.4</v>
      </c>
      <c r="V299" s="30"/>
      <c r="W299" s="30">
        <v>2017</v>
      </c>
      <c r="X299" s="60"/>
      <c r="Y299" s="303"/>
    </row>
    <row r="300" spans="1:25" ht="50.1" customHeight="1">
      <c r="A300" s="30" t="s">
        <v>1127</v>
      </c>
      <c r="B300" s="30" t="s">
        <v>32</v>
      </c>
      <c r="C300" s="31" t="s">
        <v>1128</v>
      </c>
      <c r="D300" s="314" t="s">
        <v>1054</v>
      </c>
      <c r="E300" s="32" t="s">
        <v>1129</v>
      </c>
      <c r="F300" s="32" t="s">
        <v>1130</v>
      </c>
      <c r="G300" s="30" t="s">
        <v>36</v>
      </c>
      <c r="H300" s="30">
        <v>0</v>
      </c>
      <c r="I300" s="30">
        <v>590000000</v>
      </c>
      <c r="J300" s="31" t="s">
        <v>50</v>
      </c>
      <c r="K300" s="30" t="s">
        <v>423</v>
      </c>
      <c r="L300" s="30" t="s">
        <v>80</v>
      </c>
      <c r="M300" s="30" t="s">
        <v>81</v>
      </c>
      <c r="N300" s="30" t="s">
        <v>140</v>
      </c>
      <c r="O300" s="45" t="s">
        <v>182</v>
      </c>
      <c r="P300" s="30">
        <v>796</v>
      </c>
      <c r="Q300" s="30" t="s">
        <v>43</v>
      </c>
      <c r="R300" s="34">
        <v>4</v>
      </c>
      <c r="S300" s="39">
        <v>500</v>
      </c>
      <c r="T300" s="58">
        <f t="shared" si="16"/>
        <v>2000</v>
      </c>
      <c r="U300" s="59">
        <f t="shared" si="15"/>
        <v>2240</v>
      </c>
      <c r="V300" s="40"/>
      <c r="W300" s="30">
        <v>2017</v>
      </c>
      <c r="X300" s="60"/>
      <c r="Y300" s="303"/>
    </row>
    <row r="301" spans="1:25" ht="50.1" customHeight="1">
      <c r="A301" s="30" t="s">
        <v>1131</v>
      </c>
      <c r="B301" s="30" t="s">
        <v>32</v>
      </c>
      <c r="C301" s="31" t="s">
        <v>1132</v>
      </c>
      <c r="D301" s="314" t="s">
        <v>1054</v>
      </c>
      <c r="E301" s="32" t="s">
        <v>1133</v>
      </c>
      <c r="F301" s="32" t="s">
        <v>1134</v>
      </c>
      <c r="G301" s="30" t="s">
        <v>36</v>
      </c>
      <c r="H301" s="30">
        <v>0</v>
      </c>
      <c r="I301" s="30">
        <v>590000000</v>
      </c>
      <c r="J301" s="31" t="s">
        <v>50</v>
      </c>
      <c r="K301" s="30" t="s">
        <v>423</v>
      </c>
      <c r="L301" s="30" t="s">
        <v>80</v>
      </c>
      <c r="M301" s="30" t="s">
        <v>81</v>
      </c>
      <c r="N301" s="30" t="s">
        <v>140</v>
      </c>
      <c r="O301" s="45" t="s">
        <v>182</v>
      </c>
      <c r="P301" s="30">
        <v>796</v>
      </c>
      <c r="Q301" s="30" t="s">
        <v>43</v>
      </c>
      <c r="R301" s="34">
        <v>4</v>
      </c>
      <c r="S301" s="39">
        <v>660</v>
      </c>
      <c r="T301" s="58">
        <f t="shared" si="16"/>
        <v>2640</v>
      </c>
      <c r="U301" s="59">
        <f t="shared" si="15"/>
        <v>2956.8</v>
      </c>
      <c r="V301" s="30"/>
      <c r="W301" s="30">
        <v>2017</v>
      </c>
      <c r="X301" s="60"/>
      <c r="Y301" s="303"/>
    </row>
    <row r="302" spans="1:25" ht="50.1" customHeight="1">
      <c r="A302" s="30" t="s">
        <v>1135</v>
      </c>
      <c r="B302" s="30" t="s">
        <v>32</v>
      </c>
      <c r="C302" s="31" t="s">
        <v>1136</v>
      </c>
      <c r="D302" s="314" t="s">
        <v>1054</v>
      </c>
      <c r="E302" s="32" t="s">
        <v>1137</v>
      </c>
      <c r="F302" s="32" t="s">
        <v>1138</v>
      </c>
      <c r="G302" s="30" t="s">
        <v>36</v>
      </c>
      <c r="H302" s="30">
        <v>0</v>
      </c>
      <c r="I302" s="30">
        <v>590000000</v>
      </c>
      <c r="J302" s="31" t="s">
        <v>50</v>
      </c>
      <c r="K302" s="30" t="s">
        <v>423</v>
      </c>
      <c r="L302" s="30" t="s">
        <v>80</v>
      </c>
      <c r="M302" s="30" t="s">
        <v>81</v>
      </c>
      <c r="N302" s="30" t="s">
        <v>140</v>
      </c>
      <c r="O302" s="45" t="s">
        <v>182</v>
      </c>
      <c r="P302" s="30">
        <v>796</v>
      </c>
      <c r="Q302" s="30" t="s">
        <v>43</v>
      </c>
      <c r="R302" s="34">
        <v>4</v>
      </c>
      <c r="S302" s="39">
        <v>1500</v>
      </c>
      <c r="T302" s="58">
        <f t="shared" si="16"/>
        <v>6000</v>
      </c>
      <c r="U302" s="59">
        <f t="shared" si="15"/>
        <v>6720.0000000000009</v>
      </c>
      <c r="V302" s="40"/>
      <c r="W302" s="30">
        <v>2017</v>
      </c>
      <c r="X302" s="60"/>
      <c r="Y302" s="303"/>
    </row>
    <row r="303" spans="1:25" ht="50.1" customHeight="1">
      <c r="A303" s="30" t="s">
        <v>1139</v>
      </c>
      <c r="B303" s="30" t="s">
        <v>32</v>
      </c>
      <c r="C303" s="31" t="s">
        <v>1140</v>
      </c>
      <c r="D303" s="314" t="s">
        <v>1054</v>
      </c>
      <c r="E303" s="32" t="s">
        <v>1141</v>
      </c>
      <c r="F303" s="32" t="s">
        <v>1142</v>
      </c>
      <c r="G303" s="30" t="s">
        <v>36</v>
      </c>
      <c r="H303" s="30">
        <v>0</v>
      </c>
      <c r="I303" s="30">
        <v>590000000</v>
      </c>
      <c r="J303" s="31" t="s">
        <v>50</v>
      </c>
      <c r="K303" s="30" t="s">
        <v>423</v>
      </c>
      <c r="L303" s="30" t="s">
        <v>80</v>
      </c>
      <c r="M303" s="30" t="s">
        <v>81</v>
      </c>
      <c r="N303" s="30" t="s">
        <v>140</v>
      </c>
      <c r="O303" s="45" t="s">
        <v>182</v>
      </c>
      <c r="P303" s="30">
        <v>796</v>
      </c>
      <c r="Q303" s="30" t="s">
        <v>43</v>
      </c>
      <c r="R303" s="34">
        <v>4</v>
      </c>
      <c r="S303" s="39">
        <v>1300</v>
      </c>
      <c r="T303" s="58">
        <f t="shared" si="16"/>
        <v>5200</v>
      </c>
      <c r="U303" s="59">
        <f t="shared" si="15"/>
        <v>5824.0000000000009</v>
      </c>
      <c r="V303" s="30"/>
      <c r="W303" s="30">
        <v>2017</v>
      </c>
      <c r="X303" s="60"/>
      <c r="Y303" s="303"/>
    </row>
    <row r="304" spans="1:25" ht="50.1" customHeight="1">
      <c r="A304" s="30" t="s">
        <v>1143</v>
      </c>
      <c r="B304" s="30" t="s">
        <v>32</v>
      </c>
      <c r="C304" s="31" t="s">
        <v>1144</v>
      </c>
      <c r="D304" s="314" t="s">
        <v>1054</v>
      </c>
      <c r="E304" s="32" t="s">
        <v>1145</v>
      </c>
      <c r="F304" s="32" t="s">
        <v>1146</v>
      </c>
      <c r="G304" s="30" t="s">
        <v>36</v>
      </c>
      <c r="H304" s="66">
        <v>0</v>
      </c>
      <c r="I304" s="30">
        <v>590000000</v>
      </c>
      <c r="J304" s="31" t="s">
        <v>50</v>
      </c>
      <c r="K304" s="30" t="s">
        <v>423</v>
      </c>
      <c r="L304" s="30" t="s">
        <v>80</v>
      </c>
      <c r="M304" s="30" t="s">
        <v>81</v>
      </c>
      <c r="N304" s="30" t="s">
        <v>140</v>
      </c>
      <c r="O304" s="45" t="s">
        <v>182</v>
      </c>
      <c r="P304" s="30">
        <v>796</v>
      </c>
      <c r="Q304" s="30" t="s">
        <v>43</v>
      </c>
      <c r="R304" s="34">
        <v>4</v>
      </c>
      <c r="S304" s="39">
        <v>2400</v>
      </c>
      <c r="T304" s="58">
        <f t="shared" si="16"/>
        <v>9600</v>
      </c>
      <c r="U304" s="59">
        <f t="shared" si="15"/>
        <v>10752.000000000002</v>
      </c>
      <c r="V304" s="40"/>
      <c r="W304" s="30">
        <v>2017</v>
      </c>
      <c r="X304" s="60"/>
      <c r="Y304" s="303"/>
    </row>
    <row r="305" spans="1:25" ht="50.1" customHeight="1">
      <c r="A305" s="30" t="s">
        <v>1147</v>
      </c>
      <c r="B305" s="30" t="s">
        <v>32</v>
      </c>
      <c r="C305" s="31" t="s">
        <v>1148</v>
      </c>
      <c r="D305" s="314" t="s">
        <v>1149</v>
      </c>
      <c r="E305" s="32" t="s">
        <v>1150</v>
      </c>
      <c r="F305" s="32" t="s">
        <v>1151</v>
      </c>
      <c r="G305" s="30" t="s">
        <v>89</v>
      </c>
      <c r="H305" s="30">
        <v>0</v>
      </c>
      <c r="I305" s="30">
        <v>590000000</v>
      </c>
      <c r="J305" s="31" t="s">
        <v>50</v>
      </c>
      <c r="K305" s="30" t="s">
        <v>725</v>
      </c>
      <c r="L305" s="30" t="s">
        <v>80</v>
      </c>
      <c r="M305" s="30" t="s">
        <v>81</v>
      </c>
      <c r="N305" s="30" t="s">
        <v>140</v>
      </c>
      <c r="O305" s="45" t="s">
        <v>182</v>
      </c>
      <c r="P305" s="30">
        <v>796</v>
      </c>
      <c r="Q305" s="30" t="s">
        <v>43</v>
      </c>
      <c r="R305" s="34">
        <v>12</v>
      </c>
      <c r="S305" s="39">
        <v>1310000</v>
      </c>
      <c r="T305" s="58">
        <f t="shared" si="16"/>
        <v>15720000</v>
      </c>
      <c r="U305" s="59">
        <f t="shared" si="15"/>
        <v>17606400</v>
      </c>
      <c r="V305" s="30"/>
      <c r="W305" s="30">
        <v>2017</v>
      </c>
      <c r="X305" s="60"/>
      <c r="Y305" s="303"/>
    </row>
    <row r="306" spans="1:25" ht="50.1" customHeight="1">
      <c r="A306" s="30" t="s">
        <v>1152</v>
      </c>
      <c r="B306" s="30" t="s">
        <v>32</v>
      </c>
      <c r="C306" s="31" t="s">
        <v>1153</v>
      </c>
      <c r="D306" s="314" t="s">
        <v>1154</v>
      </c>
      <c r="E306" s="32" t="s">
        <v>1155</v>
      </c>
      <c r="F306" s="32" t="s">
        <v>1156</v>
      </c>
      <c r="G306" s="30" t="s">
        <v>36</v>
      </c>
      <c r="H306" s="30">
        <v>0</v>
      </c>
      <c r="I306" s="30">
        <v>590000000</v>
      </c>
      <c r="J306" s="31" t="s">
        <v>50</v>
      </c>
      <c r="K306" s="30" t="s">
        <v>557</v>
      </c>
      <c r="L306" s="30" t="s">
        <v>80</v>
      </c>
      <c r="M306" s="30" t="s">
        <v>81</v>
      </c>
      <c r="N306" s="30" t="s">
        <v>140</v>
      </c>
      <c r="O306" s="45" t="s">
        <v>182</v>
      </c>
      <c r="P306" s="30">
        <v>796</v>
      </c>
      <c r="Q306" s="30" t="s">
        <v>43</v>
      </c>
      <c r="R306" s="34">
        <v>3</v>
      </c>
      <c r="S306" s="39">
        <v>880</v>
      </c>
      <c r="T306" s="58">
        <f t="shared" si="16"/>
        <v>2640</v>
      </c>
      <c r="U306" s="59">
        <f t="shared" si="15"/>
        <v>2956.8</v>
      </c>
      <c r="V306" s="40"/>
      <c r="W306" s="30">
        <v>2017</v>
      </c>
      <c r="X306" s="60"/>
      <c r="Y306" s="303"/>
    </row>
    <row r="307" spans="1:25" ht="50.1" customHeight="1">
      <c r="A307" s="30" t="s">
        <v>1157</v>
      </c>
      <c r="B307" s="30" t="s">
        <v>32</v>
      </c>
      <c r="C307" s="31" t="s">
        <v>1153</v>
      </c>
      <c r="D307" s="314" t="s">
        <v>1154</v>
      </c>
      <c r="E307" s="32" t="s">
        <v>1155</v>
      </c>
      <c r="F307" s="32" t="s">
        <v>1158</v>
      </c>
      <c r="G307" s="30" t="s">
        <v>36</v>
      </c>
      <c r="H307" s="30">
        <v>0</v>
      </c>
      <c r="I307" s="30">
        <v>590000000</v>
      </c>
      <c r="J307" s="31" t="s">
        <v>50</v>
      </c>
      <c r="K307" s="30" t="s">
        <v>1020</v>
      </c>
      <c r="L307" s="30" t="s">
        <v>80</v>
      </c>
      <c r="M307" s="30" t="s">
        <v>81</v>
      </c>
      <c r="N307" s="30" t="s">
        <v>140</v>
      </c>
      <c r="O307" s="45" t="s">
        <v>182</v>
      </c>
      <c r="P307" s="30">
        <v>796</v>
      </c>
      <c r="Q307" s="30" t="s">
        <v>43</v>
      </c>
      <c r="R307" s="34">
        <v>20</v>
      </c>
      <c r="S307" s="39">
        <v>880</v>
      </c>
      <c r="T307" s="58">
        <f t="shared" si="16"/>
        <v>17600</v>
      </c>
      <c r="U307" s="59">
        <f t="shared" si="15"/>
        <v>19712.000000000004</v>
      </c>
      <c r="V307" s="30"/>
      <c r="W307" s="30">
        <v>2017</v>
      </c>
      <c r="X307" s="60"/>
      <c r="Y307" s="303"/>
    </row>
    <row r="308" spans="1:25" ht="50.1" customHeight="1">
      <c r="A308" s="30" t="s">
        <v>1159</v>
      </c>
      <c r="B308" s="30" t="s">
        <v>32</v>
      </c>
      <c r="C308" s="31" t="s">
        <v>1160</v>
      </c>
      <c r="D308" s="310" t="s">
        <v>1161</v>
      </c>
      <c r="E308" s="31" t="s">
        <v>1162</v>
      </c>
      <c r="F308" s="32" t="s">
        <v>1163</v>
      </c>
      <c r="G308" s="30" t="s">
        <v>36</v>
      </c>
      <c r="H308" s="30">
        <v>0</v>
      </c>
      <c r="I308" s="30">
        <v>590000000</v>
      </c>
      <c r="J308" s="31" t="s">
        <v>37</v>
      </c>
      <c r="K308" s="31" t="s">
        <v>139</v>
      </c>
      <c r="L308" s="37" t="s">
        <v>50</v>
      </c>
      <c r="M308" s="30" t="s">
        <v>40</v>
      </c>
      <c r="N308" s="31" t="s">
        <v>99</v>
      </c>
      <c r="O308" s="30" t="s">
        <v>91</v>
      </c>
      <c r="P308" s="30">
        <v>796</v>
      </c>
      <c r="Q308" s="30" t="s">
        <v>43</v>
      </c>
      <c r="R308" s="34">
        <v>40</v>
      </c>
      <c r="S308" s="35">
        <v>1520</v>
      </c>
      <c r="T308" s="35">
        <f t="shared" si="16"/>
        <v>60800</v>
      </c>
      <c r="U308" s="36">
        <f t="shared" si="15"/>
        <v>68096</v>
      </c>
      <c r="V308" s="40"/>
      <c r="W308" s="30">
        <v>2017</v>
      </c>
      <c r="X308" s="31"/>
      <c r="Y308" s="303"/>
    </row>
    <row r="309" spans="1:25" ht="50.1" customHeight="1">
      <c r="A309" s="31" t="s">
        <v>1164</v>
      </c>
      <c r="B309" s="31" t="s">
        <v>32</v>
      </c>
      <c r="C309" s="79" t="s">
        <v>1165</v>
      </c>
      <c r="D309" s="310" t="s">
        <v>1166</v>
      </c>
      <c r="E309" s="79" t="s">
        <v>1167</v>
      </c>
      <c r="F309" s="79" t="s">
        <v>1168</v>
      </c>
      <c r="G309" s="31" t="s">
        <v>36</v>
      </c>
      <c r="H309" s="31">
        <v>0</v>
      </c>
      <c r="I309" s="31">
        <v>590000000</v>
      </c>
      <c r="J309" s="31" t="s">
        <v>37</v>
      </c>
      <c r="K309" s="31" t="s">
        <v>139</v>
      </c>
      <c r="L309" s="45" t="s">
        <v>50</v>
      </c>
      <c r="M309" s="31" t="s">
        <v>81</v>
      </c>
      <c r="N309" s="31" t="s">
        <v>1169</v>
      </c>
      <c r="O309" s="43" t="s">
        <v>42</v>
      </c>
      <c r="P309" s="31">
        <v>796</v>
      </c>
      <c r="Q309" s="31" t="s">
        <v>43</v>
      </c>
      <c r="R309" s="47">
        <v>1700</v>
      </c>
      <c r="S309" s="64">
        <v>1160</v>
      </c>
      <c r="T309" s="48">
        <v>0</v>
      </c>
      <c r="U309" s="65">
        <f t="shared" si="15"/>
        <v>0</v>
      </c>
      <c r="V309" s="31" t="s">
        <v>44</v>
      </c>
      <c r="W309" s="31">
        <v>2017</v>
      </c>
      <c r="X309" s="43" t="s">
        <v>1170</v>
      </c>
      <c r="Y309" s="303"/>
    </row>
    <row r="310" spans="1:25" ht="50.1" customHeight="1">
      <c r="A310" s="43" t="s">
        <v>1171</v>
      </c>
      <c r="B310" s="43" t="s">
        <v>32</v>
      </c>
      <c r="C310" s="33" t="s">
        <v>1165</v>
      </c>
      <c r="D310" s="312" t="s">
        <v>1166</v>
      </c>
      <c r="E310" s="33" t="s">
        <v>1167</v>
      </c>
      <c r="F310" s="33" t="s">
        <v>1172</v>
      </c>
      <c r="G310" s="43" t="s">
        <v>36</v>
      </c>
      <c r="H310" s="43">
        <v>0</v>
      </c>
      <c r="I310" s="43">
        <v>590000000</v>
      </c>
      <c r="J310" s="43" t="s">
        <v>37</v>
      </c>
      <c r="K310" s="43" t="s">
        <v>788</v>
      </c>
      <c r="L310" s="43" t="s">
        <v>50</v>
      </c>
      <c r="M310" s="43" t="s">
        <v>81</v>
      </c>
      <c r="N310" s="43" t="s">
        <v>1169</v>
      </c>
      <c r="O310" s="43" t="s">
        <v>42</v>
      </c>
      <c r="P310" s="43">
        <v>796</v>
      </c>
      <c r="Q310" s="43" t="s">
        <v>43</v>
      </c>
      <c r="R310" s="47">
        <v>1000</v>
      </c>
      <c r="S310" s="64">
        <v>1082</v>
      </c>
      <c r="T310" s="48">
        <f>R310*S310</f>
        <v>1082000</v>
      </c>
      <c r="U310" s="48">
        <f t="shared" si="15"/>
        <v>1211840</v>
      </c>
      <c r="V310" s="43"/>
      <c r="W310" s="43">
        <v>2017</v>
      </c>
      <c r="X310" s="43"/>
      <c r="Y310" s="303"/>
    </row>
    <row r="311" spans="1:25" ht="50.1" customHeight="1">
      <c r="A311" s="30" t="s">
        <v>1173</v>
      </c>
      <c r="B311" s="30" t="s">
        <v>32</v>
      </c>
      <c r="C311" s="31" t="s">
        <v>1174</v>
      </c>
      <c r="D311" s="314" t="s">
        <v>1175</v>
      </c>
      <c r="E311" s="32" t="s">
        <v>1176</v>
      </c>
      <c r="F311" s="32" t="s">
        <v>1177</v>
      </c>
      <c r="G311" s="30" t="s">
        <v>36</v>
      </c>
      <c r="H311" s="30">
        <v>0</v>
      </c>
      <c r="I311" s="30">
        <v>590000000</v>
      </c>
      <c r="J311" s="31" t="s">
        <v>50</v>
      </c>
      <c r="K311" s="30" t="s">
        <v>1178</v>
      </c>
      <c r="L311" s="30" t="s">
        <v>80</v>
      </c>
      <c r="M311" s="30" t="s">
        <v>81</v>
      </c>
      <c r="N311" s="30" t="s">
        <v>140</v>
      </c>
      <c r="O311" s="45" t="s">
        <v>182</v>
      </c>
      <c r="P311" s="30">
        <v>796</v>
      </c>
      <c r="Q311" s="30" t="s">
        <v>43</v>
      </c>
      <c r="R311" s="34">
        <v>10</v>
      </c>
      <c r="S311" s="39">
        <v>500</v>
      </c>
      <c r="T311" s="58">
        <f t="shared" si="16"/>
        <v>5000</v>
      </c>
      <c r="U311" s="59">
        <f t="shared" si="15"/>
        <v>5600.0000000000009</v>
      </c>
      <c r="V311" s="40"/>
      <c r="W311" s="30">
        <v>2017</v>
      </c>
      <c r="X311" s="60"/>
      <c r="Y311" s="303"/>
    </row>
    <row r="312" spans="1:25" ht="50.1" customHeight="1">
      <c r="A312" s="30" t="s">
        <v>1179</v>
      </c>
      <c r="B312" s="30" t="s">
        <v>32</v>
      </c>
      <c r="C312" s="31" t="s">
        <v>1174</v>
      </c>
      <c r="D312" s="314" t="s">
        <v>1175</v>
      </c>
      <c r="E312" s="32" t="s">
        <v>1176</v>
      </c>
      <c r="F312" s="32" t="s">
        <v>1180</v>
      </c>
      <c r="G312" s="30" t="s">
        <v>36</v>
      </c>
      <c r="H312" s="30">
        <v>0</v>
      </c>
      <c r="I312" s="30">
        <v>590000000</v>
      </c>
      <c r="J312" s="31" t="s">
        <v>50</v>
      </c>
      <c r="K312" s="30" t="s">
        <v>1181</v>
      </c>
      <c r="L312" s="30" t="s">
        <v>80</v>
      </c>
      <c r="M312" s="30" t="s">
        <v>81</v>
      </c>
      <c r="N312" s="30" t="s">
        <v>140</v>
      </c>
      <c r="O312" s="45" t="s">
        <v>182</v>
      </c>
      <c r="P312" s="30">
        <v>796</v>
      </c>
      <c r="Q312" s="30" t="s">
        <v>43</v>
      </c>
      <c r="R312" s="34">
        <v>4</v>
      </c>
      <c r="S312" s="39">
        <v>350</v>
      </c>
      <c r="T312" s="58">
        <f t="shared" si="16"/>
        <v>1400</v>
      </c>
      <c r="U312" s="59">
        <f t="shared" si="15"/>
        <v>1568.0000000000002</v>
      </c>
      <c r="V312" s="30"/>
      <c r="W312" s="30">
        <v>2017</v>
      </c>
      <c r="X312" s="60"/>
      <c r="Y312" s="303"/>
    </row>
    <row r="313" spans="1:25" ht="50.1" customHeight="1">
      <c r="A313" s="30" t="s">
        <v>1182</v>
      </c>
      <c r="B313" s="30" t="s">
        <v>32</v>
      </c>
      <c r="C313" s="31" t="s">
        <v>1174</v>
      </c>
      <c r="D313" s="314" t="s">
        <v>1175</v>
      </c>
      <c r="E313" s="32" t="s">
        <v>1176</v>
      </c>
      <c r="F313" s="32" t="s">
        <v>1183</v>
      </c>
      <c r="G313" s="30" t="s">
        <v>36</v>
      </c>
      <c r="H313" s="30">
        <v>0</v>
      </c>
      <c r="I313" s="30">
        <v>590000000</v>
      </c>
      <c r="J313" s="31" t="s">
        <v>50</v>
      </c>
      <c r="K313" s="30" t="s">
        <v>1178</v>
      </c>
      <c r="L313" s="30" t="s">
        <v>80</v>
      </c>
      <c r="M313" s="30" t="s">
        <v>81</v>
      </c>
      <c r="N313" s="30" t="s">
        <v>140</v>
      </c>
      <c r="O313" s="45" t="s">
        <v>182</v>
      </c>
      <c r="P313" s="30">
        <v>796</v>
      </c>
      <c r="Q313" s="30" t="s">
        <v>43</v>
      </c>
      <c r="R313" s="34">
        <v>10</v>
      </c>
      <c r="S313" s="39">
        <v>500</v>
      </c>
      <c r="T313" s="58">
        <f t="shared" si="16"/>
        <v>5000</v>
      </c>
      <c r="U313" s="59">
        <f t="shared" si="15"/>
        <v>5600.0000000000009</v>
      </c>
      <c r="V313" s="40"/>
      <c r="W313" s="30">
        <v>2017</v>
      </c>
      <c r="X313" s="60"/>
      <c r="Y313" s="303"/>
    </row>
    <row r="314" spans="1:25" ht="50.1" customHeight="1">
      <c r="A314" s="30" t="s">
        <v>1184</v>
      </c>
      <c r="B314" s="30" t="s">
        <v>32</v>
      </c>
      <c r="C314" s="31" t="s">
        <v>1174</v>
      </c>
      <c r="D314" s="314" t="s">
        <v>1175</v>
      </c>
      <c r="E314" s="32" t="s">
        <v>1176</v>
      </c>
      <c r="F314" s="32" t="s">
        <v>1185</v>
      </c>
      <c r="G314" s="30" t="s">
        <v>36</v>
      </c>
      <c r="H314" s="30">
        <v>0</v>
      </c>
      <c r="I314" s="30">
        <v>590000000</v>
      </c>
      <c r="J314" s="31" t="s">
        <v>50</v>
      </c>
      <c r="K314" s="30" t="s">
        <v>1181</v>
      </c>
      <c r="L314" s="30" t="s">
        <v>80</v>
      </c>
      <c r="M314" s="30" t="s">
        <v>81</v>
      </c>
      <c r="N314" s="30" t="s">
        <v>140</v>
      </c>
      <c r="O314" s="45" t="s">
        <v>182</v>
      </c>
      <c r="P314" s="30">
        <v>796</v>
      </c>
      <c r="Q314" s="30" t="s">
        <v>43</v>
      </c>
      <c r="R314" s="34">
        <v>4</v>
      </c>
      <c r="S314" s="57">
        <f>1550/1.12/4</f>
        <v>345.98214285714283</v>
      </c>
      <c r="T314" s="58">
        <f t="shared" si="16"/>
        <v>1383.9285714285713</v>
      </c>
      <c r="U314" s="59">
        <f t="shared" si="15"/>
        <v>1550</v>
      </c>
      <c r="V314" s="30"/>
      <c r="W314" s="30">
        <v>2017</v>
      </c>
      <c r="X314" s="60"/>
      <c r="Y314" s="303"/>
    </row>
    <row r="315" spans="1:25" ht="50.1" customHeight="1">
      <c r="A315" s="30" t="s">
        <v>1186</v>
      </c>
      <c r="B315" s="30" t="s">
        <v>32</v>
      </c>
      <c r="C315" s="31" t="s">
        <v>1174</v>
      </c>
      <c r="D315" s="314" t="s">
        <v>1175</v>
      </c>
      <c r="E315" s="32" t="s">
        <v>1176</v>
      </c>
      <c r="F315" s="32" t="s">
        <v>1187</v>
      </c>
      <c r="G315" s="30" t="s">
        <v>36</v>
      </c>
      <c r="H315" s="30">
        <v>0</v>
      </c>
      <c r="I315" s="30">
        <v>590000000</v>
      </c>
      <c r="J315" s="31" t="s">
        <v>50</v>
      </c>
      <c r="K315" s="30" t="s">
        <v>955</v>
      </c>
      <c r="L315" s="30" t="s">
        <v>80</v>
      </c>
      <c r="M315" s="30" t="s">
        <v>81</v>
      </c>
      <c r="N315" s="30" t="s">
        <v>140</v>
      </c>
      <c r="O315" s="45" t="s">
        <v>182</v>
      </c>
      <c r="P315" s="30">
        <v>796</v>
      </c>
      <c r="Q315" s="30" t="s">
        <v>43</v>
      </c>
      <c r="R315" s="34">
        <v>24</v>
      </c>
      <c r="S315" s="39">
        <v>800</v>
      </c>
      <c r="T315" s="58">
        <f t="shared" si="16"/>
        <v>19200</v>
      </c>
      <c r="U315" s="59">
        <f t="shared" si="15"/>
        <v>21504.000000000004</v>
      </c>
      <c r="V315" s="40"/>
      <c r="W315" s="30">
        <v>2017</v>
      </c>
      <c r="X315" s="60"/>
      <c r="Y315" s="303"/>
    </row>
    <row r="316" spans="1:25" ht="50.1" customHeight="1">
      <c r="A316" s="30" t="s">
        <v>1188</v>
      </c>
      <c r="B316" s="30" t="s">
        <v>32</v>
      </c>
      <c r="C316" s="31" t="s">
        <v>1189</v>
      </c>
      <c r="D316" s="310" t="s">
        <v>1190</v>
      </c>
      <c r="E316" s="31" t="s">
        <v>1191</v>
      </c>
      <c r="F316" s="32" t="s">
        <v>1192</v>
      </c>
      <c r="G316" s="30" t="s">
        <v>36</v>
      </c>
      <c r="H316" s="30">
        <v>0</v>
      </c>
      <c r="I316" s="30">
        <v>590000000</v>
      </c>
      <c r="J316" s="31" t="s">
        <v>37</v>
      </c>
      <c r="K316" s="31" t="s">
        <v>401</v>
      </c>
      <c r="L316" s="37" t="s">
        <v>50</v>
      </c>
      <c r="M316" s="30" t="s">
        <v>58</v>
      </c>
      <c r="N316" s="31" t="s">
        <v>517</v>
      </c>
      <c r="O316" s="30" t="s">
        <v>73</v>
      </c>
      <c r="P316" s="30">
        <v>796</v>
      </c>
      <c r="Q316" s="30" t="s">
        <v>43</v>
      </c>
      <c r="R316" s="34">
        <v>10</v>
      </c>
      <c r="S316" s="35">
        <v>3200</v>
      </c>
      <c r="T316" s="35">
        <f t="shared" si="16"/>
        <v>32000</v>
      </c>
      <c r="U316" s="36">
        <f t="shared" si="15"/>
        <v>35840</v>
      </c>
      <c r="V316" s="30"/>
      <c r="W316" s="30">
        <v>2017</v>
      </c>
      <c r="X316" s="31"/>
      <c r="Y316" s="303"/>
    </row>
    <row r="317" spans="1:25" ht="50.1" customHeight="1">
      <c r="A317" s="31" t="s">
        <v>1193</v>
      </c>
      <c r="B317" s="41" t="s">
        <v>32</v>
      </c>
      <c r="C317" s="44" t="s">
        <v>1194</v>
      </c>
      <c r="D317" s="312" t="s">
        <v>1195</v>
      </c>
      <c r="E317" s="44" t="s">
        <v>1191</v>
      </c>
      <c r="F317" s="44" t="s">
        <v>1196</v>
      </c>
      <c r="G317" s="45" t="s">
        <v>36</v>
      </c>
      <c r="H317" s="46">
        <v>0</v>
      </c>
      <c r="I317" s="31">
        <v>590000000</v>
      </c>
      <c r="J317" s="31" t="s">
        <v>37</v>
      </c>
      <c r="K317" s="41" t="s">
        <v>401</v>
      </c>
      <c r="L317" s="45" t="s">
        <v>50</v>
      </c>
      <c r="M317" s="41" t="s">
        <v>58</v>
      </c>
      <c r="N317" s="43" t="s">
        <v>517</v>
      </c>
      <c r="O317" s="31" t="s">
        <v>73</v>
      </c>
      <c r="P317" s="31">
        <v>796</v>
      </c>
      <c r="Q317" s="100" t="s">
        <v>43</v>
      </c>
      <c r="R317" s="47">
        <v>10</v>
      </c>
      <c r="S317" s="64">
        <v>4330</v>
      </c>
      <c r="T317" s="48">
        <v>0</v>
      </c>
      <c r="U317" s="65">
        <f t="shared" si="15"/>
        <v>0</v>
      </c>
      <c r="V317" s="61"/>
      <c r="W317" s="41">
        <v>2017</v>
      </c>
      <c r="X317" s="38">
        <v>11.14</v>
      </c>
      <c r="Y317" s="303"/>
    </row>
    <row r="318" spans="1:25" ht="50.1" customHeight="1">
      <c r="A318" s="30" t="s">
        <v>1197</v>
      </c>
      <c r="B318" s="31" t="s">
        <v>32</v>
      </c>
      <c r="C318" s="44" t="s">
        <v>1194</v>
      </c>
      <c r="D318" s="312" t="s">
        <v>1195</v>
      </c>
      <c r="E318" s="44" t="s">
        <v>1191</v>
      </c>
      <c r="F318" s="44" t="s">
        <v>1196</v>
      </c>
      <c r="G318" s="43" t="s">
        <v>36</v>
      </c>
      <c r="H318" s="30">
        <v>0</v>
      </c>
      <c r="I318" s="66">
        <v>590000000</v>
      </c>
      <c r="J318" s="43" t="s">
        <v>1198</v>
      </c>
      <c r="K318" s="31" t="s">
        <v>788</v>
      </c>
      <c r="L318" s="43" t="s">
        <v>1198</v>
      </c>
      <c r="M318" s="30" t="s">
        <v>58</v>
      </c>
      <c r="N318" s="43" t="s">
        <v>1199</v>
      </c>
      <c r="O318" s="43" t="s">
        <v>1200</v>
      </c>
      <c r="P318" s="31">
        <v>796</v>
      </c>
      <c r="Q318" s="43" t="s">
        <v>43</v>
      </c>
      <c r="R318" s="47">
        <v>10</v>
      </c>
      <c r="S318" s="114">
        <v>4330</v>
      </c>
      <c r="T318" s="35">
        <f>S318*R318</f>
        <v>43300</v>
      </c>
      <c r="U318" s="36">
        <f>T318*1.12</f>
        <v>48496.000000000007</v>
      </c>
      <c r="V318" s="30"/>
      <c r="W318" s="30">
        <v>2017</v>
      </c>
      <c r="X318" s="138"/>
      <c r="Y318" s="303"/>
    </row>
    <row r="319" spans="1:25" ht="50.1" customHeight="1">
      <c r="A319" s="31" t="s">
        <v>1201</v>
      </c>
      <c r="B319" s="31" t="s">
        <v>32</v>
      </c>
      <c r="C319" s="56" t="s">
        <v>1194</v>
      </c>
      <c r="D319" s="310" t="s">
        <v>1195</v>
      </c>
      <c r="E319" s="56" t="s">
        <v>1191</v>
      </c>
      <c r="F319" s="56" t="s">
        <v>1202</v>
      </c>
      <c r="G319" s="31" t="s">
        <v>36</v>
      </c>
      <c r="H319" s="31">
        <v>0</v>
      </c>
      <c r="I319" s="31">
        <v>590000000</v>
      </c>
      <c r="J319" s="31" t="s">
        <v>37</v>
      </c>
      <c r="K319" s="31" t="s">
        <v>401</v>
      </c>
      <c r="L319" s="45" t="s">
        <v>50</v>
      </c>
      <c r="M319" s="31" t="s">
        <v>58</v>
      </c>
      <c r="N319" s="31" t="s">
        <v>517</v>
      </c>
      <c r="O319" s="31" t="s">
        <v>73</v>
      </c>
      <c r="P319" s="31">
        <v>796</v>
      </c>
      <c r="Q319" s="31" t="s">
        <v>43</v>
      </c>
      <c r="R319" s="47">
        <v>10</v>
      </c>
      <c r="S319" s="64">
        <v>4330</v>
      </c>
      <c r="T319" s="48">
        <v>0</v>
      </c>
      <c r="U319" s="65">
        <f t="shared" ref="U319" si="17">T319*1.12</f>
        <v>0</v>
      </c>
      <c r="V319" s="31"/>
      <c r="W319" s="31">
        <v>2017</v>
      </c>
      <c r="X319" s="38">
        <v>11.14</v>
      </c>
      <c r="Y319" s="303"/>
    </row>
    <row r="320" spans="1:25" ht="50.1" customHeight="1">
      <c r="A320" s="30" t="s">
        <v>1203</v>
      </c>
      <c r="B320" s="31" t="s">
        <v>32</v>
      </c>
      <c r="C320" s="56" t="s">
        <v>1194</v>
      </c>
      <c r="D320" s="310" t="s">
        <v>1195</v>
      </c>
      <c r="E320" s="56" t="s">
        <v>1191</v>
      </c>
      <c r="F320" s="56" t="s">
        <v>1202</v>
      </c>
      <c r="G320" s="43" t="s">
        <v>36</v>
      </c>
      <c r="H320" s="338">
        <v>0</v>
      </c>
      <c r="I320" s="30">
        <v>590000000</v>
      </c>
      <c r="J320" s="43" t="s">
        <v>1198</v>
      </c>
      <c r="K320" s="31" t="s">
        <v>788</v>
      </c>
      <c r="L320" s="43" t="s">
        <v>1198</v>
      </c>
      <c r="M320" s="30" t="s">
        <v>58</v>
      </c>
      <c r="N320" s="43" t="s">
        <v>1199</v>
      </c>
      <c r="O320" s="43" t="s">
        <v>1200</v>
      </c>
      <c r="P320" s="31">
        <v>796</v>
      </c>
      <c r="Q320" s="43" t="s">
        <v>43</v>
      </c>
      <c r="R320" s="47">
        <v>10</v>
      </c>
      <c r="S320" s="114">
        <v>4330</v>
      </c>
      <c r="T320" s="35">
        <f>S320*R320</f>
        <v>43300</v>
      </c>
      <c r="U320" s="36">
        <f>T320*1.12</f>
        <v>48496.000000000007</v>
      </c>
      <c r="V320" s="61"/>
      <c r="W320" s="49">
        <v>2017</v>
      </c>
      <c r="X320" s="138"/>
      <c r="Y320" s="303"/>
    </row>
    <row r="321" spans="1:25" ht="50.1" customHeight="1">
      <c r="A321" s="30" t="s">
        <v>1204</v>
      </c>
      <c r="B321" s="30" t="s">
        <v>32</v>
      </c>
      <c r="C321" s="31" t="s">
        <v>1205</v>
      </c>
      <c r="D321" s="314" t="s">
        <v>1206</v>
      </c>
      <c r="E321" s="32" t="s">
        <v>1207</v>
      </c>
      <c r="F321" s="32" t="s">
        <v>1208</v>
      </c>
      <c r="G321" s="30" t="s">
        <v>36</v>
      </c>
      <c r="H321" s="30">
        <v>0</v>
      </c>
      <c r="I321" s="30">
        <v>590000000</v>
      </c>
      <c r="J321" s="31" t="s">
        <v>50</v>
      </c>
      <c r="K321" s="30" t="s">
        <v>1178</v>
      </c>
      <c r="L321" s="30" t="s">
        <v>80</v>
      </c>
      <c r="M321" s="30" t="s">
        <v>81</v>
      </c>
      <c r="N321" s="30" t="s">
        <v>140</v>
      </c>
      <c r="O321" s="45" t="s">
        <v>182</v>
      </c>
      <c r="P321" s="30">
        <v>796</v>
      </c>
      <c r="Q321" s="30" t="s">
        <v>43</v>
      </c>
      <c r="R321" s="34">
        <v>20</v>
      </c>
      <c r="S321" s="39">
        <v>1000</v>
      </c>
      <c r="T321" s="58">
        <f t="shared" si="16"/>
        <v>20000</v>
      </c>
      <c r="U321" s="59">
        <f t="shared" si="15"/>
        <v>22400.000000000004</v>
      </c>
      <c r="V321" s="40"/>
      <c r="W321" s="30">
        <v>2017</v>
      </c>
      <c r="X321" s="60"/>
      <c r="Y321" s="303"/>
    </row>
    <row r="322" spans="1:25" ht="50.1" customHeight="1">
      <c r="A322" s="30" t="s">
        <v>1209</v>
      </c>
      <c r="B322" s="45" t="s">
        <v>32</v>
      </c>
      <c r="C322" s="43" t="s">
        <v>1210</v>
      </c>
      <c r="D322" s="312" t="s">
        <v>1211</v>
      </c>
      <c r="E322" s="67" t="s">
        <v>1212</v>
      </c>
      <c r="F322" s="31" t="s">
        <v>1213</v>
      </c>
      <c r="G322" s="43" t="s">
        <v>36</v>
      </c>
      <c r="H322" s="100">
        <v>0</v>
      </c>
      <c r="I322" s="30">
        <v>590000000</v>
      </c>
      <c r="J322" s="45" t="s">
        <v>50</v>
      </c>
      <c r="K322" s="31" t="s">
        <v>1214</v>
      </c>
      <c r="L322" s="45" t="s">
        <v>80</v>
      </c>
      <c r="M322" s="45" t="s">
        <v>81</v>
      </c>
      <c r="N322" s="45" t="s">
        <v>236</v>
      </c>
      <c r="O322" s="45" t="s">
        <v>1215</v>
      </c>
      <c r="P322" s="45">
        <v>839</v>
      </c>
      <c r="Q322" s="45" t="s">
        <v>570</v>
      </c>
      <c r="R322" s="47">
        <v>127</v>
      </c>
      <c r="S322" s="47">
        <v>7600</v>
      </c>
      <c r="T322" s="35">
        <f t="shared" si="16"/>
        <v>965200</v>
      </c>
      <c r="U322" s="36">
        <f t="shared" si="15"/>
        <v>1081024</v>
      </c>
      <c r="V322" s="31"/>
      <c r="W322" s="31">
        <v>2017</v>
      </c>
      <c r="X322" s="30"/>
      <c r="Y322" s="303"/>
    </row>
    <row r="323" spans="1:25" ht="50.1" customHeight="1">
      <c r="A323" s="30" t="s">
        <v>1216</v>
      </c>
      <c r="B323" s="41" t="s">
        <v>1217</v>
      </c>
      <c r="C323" s="42" t="s">
        <v>1218</v>
      </c>
      <c r="D323" s="311" t="s">
        <v>1219</v>
      </c>
      <c r="E323" s="43" t="s">
        <v>1220</v>
      </c>
      <c r="F323" s="44" t="s">
        <v>1221</v>
      </c>
      <c r="G323" s="45" t="s">
        <v>36</v>
      </c>
      <c r="H323" s="46" t="s">
        <v>1222</v>
      </c>
      <c r="I323" s="30">
        <v>590000000</v>
      </c>
      <c r="J323" s="31" t="s">
        <v>37</v>
      </c>
      <c r="K323" s="41" t="s">
        <v>1223</v>
      </c>
      <c r="L323" s="37" t="s">
        <v>50</v>
      </c>
      <c r="M323" s="41" t="s">
        <v>58</v>
      </c>
      <c r="N323" s="43" t="s">
        <v>1224</v>
      </c>
      <c r="O323" s="33" t="s">
        <v>42</v>
      </c>
      <c r="P323" s="38">
        <v>839</v>
      </c>
      <c r="Q323" s="38" t="s">
        <v>570</v>
      </c>
      <c r="R323" s="55">
        <v>2</v>
      </c>
      <c r="S323" s="48">
        <v>50000</v>
      </c>
      <c r="T323" s="35">
        <f t="shared" si="16"/>
        <v>100000</v>
      </c>
      <c r="U323" s="36">
        <f t="shared" si="15"/>
        <v>112000.00000000001</v>
      </c>
      <c r="V323" s="61"/>
      <c r="W323" s="30">
        <v>2017</v>
      </c>
      <c r="X323" s="41"/>
      <c r="Y323" s="303"/>
    </row>
    <row r="324" spans="1:25" ht="50.1" customHeight="1">
      <c r="A324" s="30" t="s">
        <v>1225</v>
      </c>
      <c r="B324" s="30" t="s">
        <v>32</v>
      </c>
      <c r="C324" s="31" t="s">
        <v>1218</v>
      </c>
      <c r="D324" s="310" t="s">
        <v>1219</v>
      </c>
      <c r="E324" s="31" t="s">
        <v>1220</v>
      </c>
      <c r="F324" s="32"/>
      <c r="G324" s="30" t="s">
        <v>36</v>
      </c>
      <c r="H324" s="30">
        <v>0</v>
      </c>
      <c r="I324" s="30">
        <v>590000000</v>
      </c>
      <c r="J324" s="31" t="s">
        <v>37</v>
      </c>
      <c r="K324" s="31" t="s">
        <v>1226</v>
      </c>
      <c r="L324" s="37" t="s">
        <v>50</v>
      </c>
      <c r="M324" s="30" t="s">
        <v>58</v>
      </c>
      <c r="N324" s="31" t="s">
        <v>1227</v>
      </c>
      <c r="O324" s="31" t="s">
        <v>107</v>
      </c>
      <c r="P324" s="30">
        <v>839</v>
      </c>
      <c r="Q324" s="30" t="s">
        <v>570</v>
      </c>
      <c r="R324" s="39">
        <v>2</v>
      </c>
      <c r="S324" s="35">
        <v>22400</v>
      </c>
      <c r="T324" s="35">
        <f t="shared" si="16"/>
        <v>44800</v>
      </c>
      <c r="U324" s="36">
        <f t="shared" si="15"/>
        <v>50176.000000000007</v>
      </c>
      <c r="V324" s="30"/>
      <c r="W324" s="30">
        <v>2017</v>
      </c>
      <c r="X324" s="31"/>
      <c r="Y324" s="303"/>
    </row>
    <row r="325" spans="1:25" ht="50.1" customHeight="1">
      <c r="A325" s="30" t="s">
        <v>1228</v>
      </c>
      <c r="B325" s="30" t="s">
        <v>32</v>
      </c>
      <c r="C325" s="31" t="s">
        <v>1229</v>
      </c>
      <c r="D325" s="314" t="s">
        <v>1230</v>
      </c>
      <c r="E325" s="32" t="s">
        <v>1231</v>
      </c>
      <c r="F325" s="32" t="s">
        <v>1232</v>
      </c>
      <c r="G325" s="30" t="s">
        <v>36</v>
      </c>
      <c r="H325" s="30">
        <v>0</v>
      </c>
      <c r="I325" s="30">
        <v>590000000</v>
      </c>
      <c r="J325" s="31" t="s">
        <v>50</v>
      </c>
      <c r="K325" s="30" t="s">
        <v>1233</v>
      </c>
      <c r="L325" s="30" t="s">
        <v>80</v>
      </c>
      <c r="M325" s="30" t="s">
        <v>81</v>
      </c>
      <c r="N325" s="30" t="s">
        <v>140</v>
      </c>
      <c r="O325" s="45" t="s">
        <v>182</v>
      </c>
      <c r="P325" s="30">
        <v>796</v>
      </c>
      <c r="Q325" s="30" t="s">
        <v>43</v>
      </c>
      <c r="R325" s="34">
        <v>4</v>
      </c>
      <c r="S325" s="39">
        <v>33250</v>
      </c>
      <c r="T325" s="58">
        <f t="shared" si="16"/>
        <v>133000</v>
      </c>
      <c r="U325" s="59">
        <f t="shared" si="15"/>
        <v>148960</v>
      </c>
      <c r="V325" s="40"/>
      <c r="W325" s="30">
        <v>2017</v>
      </c>
      <c r="X325" s="60"/>
      <c r="Y325" s="303"/>
    </row>
    <row r="326" spans="1:25" ht="50.1" customHeight="1">
      <c r="A326" s="30" t="s">
        <v>1234</v>
      </c>
      <c r="B326" s="30" t="s">
        <v>32</v>
      </c>
      <c r="C326" s="31" t="s">
        <v>1235</v>
      </c>
      <c r="D326" s="310" t="s">
        <v>1236</v>
      </c>
      <c r="E326" s="31" t="s">
        <v>1237</v>
      </c>
      <c r="F326" s="32" t="s">
        <v>1238</v>
      </c>
      <c r="G326" s="30" t="s">
        <v>36</v>
      </c>
      <c r="H326" s="30">
        <v>0</v>
      </c>
      <c r="I326" s="30">
        <v>590000000</v>
      </c>
      <c r="J326" s="31" t="s">
        <v>37</v>
      </c>
      <c r="K326" s="31" t="s">
        <v>38</v>
      </c>
      <c r="L326" s="31" t="s">
        <v>39</v>
      </c>
      <c r="M326" s="30" t="s">
        <v>40</v>
      </c>
      <c r="N326" s="31" t="s">
        <v>72</v>
      </c>
      <c r="O326" s="30" t="s">
        <v>73</v>
      </c>
      <c r="P326" s="30">
        <v>796</v>
      </c>
      <c r="Q326" s="30" t="s">
        <v>43</v>
      </c>
      <c r="R326" s="34">
        <v>2000</v>
      </c>
      <c r="S326" s="35">
        <v>15</v>
      </c>
      <c r="T326" s="35">
        <f t="shared" si="16"/>
        <v>30000</v>
      </c>
      <c r="U326" s="36">
        <f t="shared" si="15"/>
        <v>33600</v>
      </c>
      <c r="V326" s="30" t="s">
        <v>44</v>
      </c>
      <c r="W326" s="30">
        <v>2017</v>
      </c>
      <c r="X326" s="31"/>
      <c r="Y326" s="303"/>
    </row>
    <row r="327" spans="1:25" ht="50.1" customHeight="1">
      <c r="A327" s="30" t="s">
        <v>1239</v>
      </c>
      <c r="B327" s="30" t="s">
        <v>32</v>
      </c>
      <c r="C327" s="31" t="s">
        <v>1240</v>
      </c>
      <c r="D327" s="310" t="s">
        <v>1236</v>
      </c>
      <c r="E327" s="31" t="s">
        <v>1241</v>
      </c>
      <c r="F327" s="32" t="s">
        <v>1242</v>
      </c>
      <c r="G327" s="30" t="s">
        <v>36</v>
      </c>
      <c r="H327" s="30">
        <v>0</v>
      </c>
      <c r="I327" s="30">
        <v>590000000</v>
      </c>
      <c r="J327" s="31" t="s">
        <v>37</v>
      </c>
      <c r="K327" s="31" t="s">
        <v>38</v>
      </c>
      <c r="L327" s="31" t="s">
        <v>39</v>
      </c>
      <c r="M327" s="30" t="s">
        <v>40</v>
      </c>
      <c r="N327" s="31" t="s">
        <v>72</v>
      </c>
      <c r="O327" s="30" t="s">
        <v>73</v>
      </c>
      <c r="P327" s="30">
        <v>796</v>
      </c>
      <c r="Q327" s="30" t="s">
        <v>43</v>
      </c>
      <c r="R327" s="34">
        <v>2000</v>
      </c>
      <c r="S327" s="35">
        <v>25</v>
      </c>
      <c r="T327" s="35">
        <f t="shared" si="16"/>
        <v>50000</v>
      </c>
      <c r="U327" s="36">
        <f t="shared" si="15"/>
        <v>56000.000000000007</v>
      </c>
      <c r="V327" s="40" t="s">
        <v>44</v>
      </c>
      <c r="W327" s="30">
        <v>2017</v>
      </c>
      <c r="X327" s="31"/>
      <c r="Y327" s="303"/>
    </row>
    <row r="328" spans="1:25" ht="50.1" customHeight="1">
      <c r="A328" s="30" t="s">
        <v>1243</v>
      </c>
      <c r="B328" s="30" t="s">
        <v>32</v>
      </c>
      <c r="C328" s="31" t="s">
        <v>1244</v>
      </c>
      <c r="D328" s="310" t="s">
        <v>1245</v>
      </c>
      <c r="E328" s="31" t="s">
        <v>1246</v>
      </c>
      <c r="F328" s="32" t="s">
        <v>1247</v>
      </c>
      <c r="G328" s="30" t="s">
        <v>36</v>
      </c>
      <c r="H328" s="30">
        <v>0</v>
      </c>
      <c r="I328" s="30">
        <v>590000000</v>
      </c>
      <c r="J328" s="31" t="s">
        <v>37</v>
      </c>
      <c r="K328" s="31" t="s">
        <v>38</v>
      </c>
      <c r="L328" s="31" t="s">
        <v>39</v>
      </c>
      <c r="M328" s="30" t="s">
        <v>40</v>
      </c>
      <c r="N328" s="31" t="s">
        <v>72</v>
      </c>
      <c r="O328" s="30" t="s">
        <v>73</v>
      </c>
      <c r="P328" s="30">
        <v>796</v>
      </c>
      <c r="Q328" s="30" t="s">
        <v>43</v>
      </c>
      <c r="R328" s="34">
        <v>500</v>
      </c>
      <c r="S328" s="35">
        <v>13</v>
      </c>
      <c r="T328" s="35">
        <f t="shared" si="16"/>
        <v>6500</v>
      </c>
      <c r="U328" s="36">
        <f t="shared" si="15"/>
        <v>7280.0000000000009</v>
      </c>
      <c r="V328" s="30" t="s">
        <v>44</v>
      </c>
      <c r="W328" s="30">
        <v>2017</v>
      </c>
      <c r="X328" s="31"/>
      <c r="Y328" s="303"/>
    </row>
    <row r="329" spans="1:25" ht="50.1" customHeight="1">
      <c r="A329" s="30" t="s">
        <v>1248</v>
      </c>
      <c r="B329" s="30" t="s">
        <v>32</v>
      </c>
      <c r="C329" s="31" t="s">
        <v>1249</v>
      </c>
      <c r="D329" s="314" t="s">
        <v>1250</v>
      </c>
      <c r="E329" s="32" t="s">
        <v>1251</v>
      </c>
      <c r="F329" s="32" t="s">
        <v>1252</v>
      </c>
      <c r="G329" s="30" t="s">
        <v>36</v>
      </c>
      <c r="H329" s="30">
        <v>0</v>
      </c>
      <c r="I329" s="30">
        <v>590000000</v>
      </c>
      <c r="J329" s="31" t="s">
        <v>50</v>
      </c>
      <c r="K329" s="30" t="s">
        <v>1253</v>
      </c>
      <c r="L329" s="30" t="s">
        <v>80</v>
      </c>
      <c r="M329" s="30" t="s">
        <v>81</v>
      </c>
      <c r="N329" s="30" t="s">
        <v>140</v>
      </c>
      <c r="O329" s="45" t="s">
        <v>182</v>
      </c>
      <c r="P329" s="30">
        <v>796</v>
      </c>
      <c r="Q329" s="30" t="s">
        <v>43</v>
      </c>
      <c r="R329" s="34">
        <v>12</v>
      </c>
      <c r="S329" s="39">
        <v>910</v>
      </c>
      <c r="T329" s="58">
        <f t="shared" si="16"/>
        <v>10920</v>
      </c>
      <c r="U329" s="59">
        <f t="shared" si="15"/>
        <v>12230.400000000001</v>
      </c>
      <c r="V329" s="40"/>
      <c r="W329" s="30">
        <v>2017</v>
      </c>
      <c r="X329" s="60"/>
      <c r="Y329" s="303"/>
    </row>
    <row r="330" spans="1:25" ht="50.1" customHeight="1">
      <c r="A330" s="30" t="s">
        <v>1254</v>
      </c>
      <c r="B330" s="30" t="s">
        <v>32</v>
      </c>
      <c r="C330" s="31" t="s">
        <v>1255</v>
      </c>
      <c r="D330" s="314" t="s">
        <v>1256</v>
      </c>
      <c r="E330" s="32" t="s">
        <v>1257</v>
      </c>
      <c r="F330" s="32" t="s">
        <v>1258</v>
      </c>
      <c r="G330" s="30" t="s">
        <v>36</v>
      </c>
      <c r="H330" s="30">
        <v>0</v>
      </c>
      <c r="I330" s="30">
        <v>590000000</v>
      </c>
      <c r="J330" s="31" t="s">
        <v>50</v>
      </c>
      <c r="K330" s="30" t="s">
        <v>1259</v>
      </c>
      <c r="L330" s="30" t="s">
        <v>80</v>
      </c>
      <c r="M330" s="30" t="s">
        <v>81</v>
      </c>
      <c r="N330" s="30" t="s">
        <v>140</v>
      </c>
      <c r="O330" s="45" t="s">
        <v>182</v>
      </c>
      <c r="P330" s="30">
        <v>796</v>
      </c>
      <c r="Q330" s="30" t="s">
        <v>43</v>
      </c>
      <c r="R330" s="34">
        <v>38</v>
      </c>
      <c r="S330" s="39">
        <v>40</v>
      </c>
      <c r="T330" s="58">
        <f t="shared" si="16"/>
        <v>1520</v>
      </c>
      <c r="U330" s="59">
        <f t="shared" si="15"/>
        <v>1702.4</v>
      </c>
      <c r="V330" s="30"/>
      <c r="W330" s="30">
        <v>2017</v>
      </c>
      <c r="X330" s="60"/>
      <c r="Y330" s="303"/>
    </row>
    <row r="331" spans="1:25" ht="50.1" customHeight="1">
      <c r="A331" s="30" t="s">
        <v>1260</v>
      </c>
      <c r="B331" s="30" t="s">
        <v>32</v>
      </c>
      <c r="C331" s="31" t="s">
        <v>1255</v>
      </c>
      <c r="D331" s="314" t="s">
        <v>1256</v>
      </c>
      <c r="E331" s="32" t="s">
        <v>1257</v>
      </c>
      <c r="F331" s="32" t="s">
        <v>1261</v>
      </c>
      <c r="G331" s="30" t="s">
        <v>36</v>
      </c>
      <c r="H331" s="30">
        <v>0</v>
      </c>
      <c r="I331" s="30">
        <v>590000000</v>
      </c>
      <c r="J331" s="31" t="s">
        <v>50</v>
      </c>
      <c r="K331" s="30" t="s">
        <v>1262</v>
      </c>
      <c r="L331" s="30" t="s">
        <v>80</v>
      </c>
      <c r="M331" s="30" t="s">
        <v>81</v>
      </c>
      <c r="N331" s="30" t="s">
        <v>140</v>
      </c>
      <c r="O331" s="45" t="s">
        <v>182</v>
      </c>
      <c r="P331" s="30">
        <v>796</v>
      </c>
      <c r="Q331" s="30" t="s">
        <v>43</v>
      </c>
      <c r="R331" s="34">
        <v>8</v>
      </c>
      <c r="S331" s="39">
        <v>40</v>
      </c>
      <c r="T331" s="58">
        <f t="shared" si="16"/>
        <v>320</v>
      </c>
      <c r="U331" s="59">
        <f t="shared" si="15"/>
        <v>358.40000000000003</v>
      </c>
      <c r="V331" s="40"/>
      <c r="W331" s="30">
        <v>2017</v>
      </c>
      <c r="X331" s="60"/>
      <c r="Y331" s="303"/>
    </row>
    <row r="332" spans="1:25" ht="50.1" customHeight="1">
      <c r="A332" s="30" t="s">
        <v>1263</v>
      </c>
      <c r="B332" s="30" t="s">
        <v>32</v>
      </c>
      <c r="C332" s="31" t="s">
        <v>1255</v>
      </c>
      <c r="D332" s="314" t="s">
        <v>1256</v>
      </c>
      <c r="E332" s="32" t="s">
        <v>1257</v>
      </c>
      <c r="F332" s="32" t="s">
        <v>1264</v>
      </c>
      <c r="G332" s="30" t="s">
        <v>36</v>
      </c>
      <c r="H332" s="30">
        <v>0</v>
      </c>
      <c r="I332" s="30">
        <v>590000000</v>
      </c>
      <c r="J332" s="31" t="s">
        <v>50</v>
      </c>
      <c r="K332" s="30" t="s">
        <v>1265</v>
      </c>
      <c r="L332" s="30" t="s">
        <v>80</v>
      </c>
      <c r="M332" s="30" t="s">
        <v>81</v>
      </c>
      <c r="N332" s="30" t="s">
        <v>140</v>
      </c>
      <c r="O332" s="45" t="s">
        <v>182</v>
      </c>
      <c r="P332" s="30">
        <v>796</v>
      </c>
      <c r="Q332" s="30" t="s">
        <v>43</v>
      </c>
      <c r="R332" s="34">
        <v>8</v>
      </c>
      <c r="S332" s="39">
        <v>40</v>
      </c>
      <c r="T332" s="58">
        <f t="shared" si="16"/>
        <v>320</v>
      </c>
      <c r="U332" s="59">
        <f t="shared" si="15"/>
        <v>358.40000000000003</v>
      </c>
      <c r="V332" s="30"/>
      <c r="W332" s="30">
        <v>2017</v>
      </c>
      <c r="X332" s="60"/>
      <c r="Y332" s="303"/>
    </row>
    <row r="333" spans="1:25" ht="50.1" customHeight="1">
      <c r="A333" s="30" t="s">
        <v>1266</v>
      </c>
      <c r="B333" s="41" t="s">
        <v>32</v>
      </c>
      <c r="C333" s="42" t="s">
        <v>1267</v>
      </c>
      <c r="D333" s="311" t="s">
        <v>1256</v>
      </c>
      <c r="E333" s="43" t="s">
        <v>1268</v>
      </c>
      <c r="F333" s="44" t="s">
        <v>1269</v>
      </c>
      <c r="G333" s="45" t="s">
        <v>36</v>
      </c>
      <c r="H333" s="46">
        <v>0</v>
      </c>
      <c r="I333" s="30">
        <v>590000000</v>
      </c>
      <c r="J333" s="31" t="s">
        <v>37</v>
      </c>
      <c r="K333" s="41" t="s">
        <v>211</v>
      </c>
      <c r="L333" s="37" t="s">
        <v>50</v>
      </c>
      <c r="M333" s="41" t="s">
        <v>58</v>
      </c>
      <c r="N333" s="43" t="s">
        <v>528</v>
      </c>
      <c r="O333" s="30" t="s">
        <v>73</v>
      </c>
      <c r="P333" s="30">
        <v>796</v>
      </c>
      <c r="Q333" s="38" t="s">
        <v>43</v>
      </c>
      <c r="R333" s="47">
        <v>7</v>
      </c>
      <c r="S333" s="48">
        <v>3030</v>
      </c>
      <c r="T333" s="35">
        <f t="shared" si="16"/>
        <v>21210</v>
      </c>
      <c r="U333" s="36">
        <f t="shared" si="15"/>
        <v>23755.200000000001</v>
      </c>
      <c r="V333" s="61"/>
      <c r="W333" s="49">
        <v>2017</v>
      </c>
      <c r="X333" s="31"/>
      <c r="Y333" s="303"/>
    </row>
    <row r="334" spans="1:25" ht="50.1" customHeight="1">
      <c r="A334" s="30" t="s">
        <v>1270</v>
      </c>
      <c r="B334" s="41" t="s">
        <v>32</v>
      </c>
      <c r="C334" s="42" t="s">
        <v>1271</v>
      </c>
      <c r="D334" s="311" t="s">
        <v>1272</v>
      </c>
      <c r="E334" s="43" t="s">
        <v>1273</v>
      </c>
      <c r="F334" s="44" t="s">
        <v>1274</v>
      </c>
      <c r="G334" s="45" t="s">
        <v>36</v>
      </c>
      <c r="H334" s="46">
        <v>0</v>
      </c>
      <c r="I334" s="30">
        <v>590000000</v>
      </c>
      <c r="J334" s="31" t="s">
        <v>37</v>
      </c>
      <c r="K334" s="41" t="s">
        <v>401</v>
      </c>
      <c r="L334" s="31" t="s">
        <v>39</v>
      </c>
      <c r="M334" s="41" t="s">
        <v>40</v>
      </c>
      <c r="N334" s="43" t="s">
        <v>528</v>
      </c>
      <c r="O334" s="30" t="s">
        <v>73</v>
      </c>
      <c r="P334" s="30">
        <v>796</v>
      </c>
      <c r="Q334" s="38" t="s">
        <v>43</v>
      </c>
      <c r="R334" s="47">
        <v>24</v>
      </c>
      <c r="S334" s="48">
        <v>150</v>
      </c>
      <c r="T334" s="35">
        <f t="shared" si="16"/>
        <v>3600</v>
      </c>
      <c r="U334" s="36">
        <f t="shared" si="15"/>
        <v>4032.0000000000005</v>
      </c>
      <c r="V334" s="41"/>
      <c r="W334" s="49">
        <v>2017</v>
      </c>
      <c r="X334" s="31"/>
      <c r="Y334" s="303"/>
    </row>
    <row r="335" spans="1:25" ht="50.1" customHeight="1">
      <c r="A335" s="30" t="s">
        <v>1275</v>
      </c>
      <c r="B335" s="30" t="s">
        <v>32</v>
      </c>
      <c r="C335" s="31" t="s">
        <v>1271</v>
      </c>
      <c r="D335" s="310" t="s">
        <v>1272</v>
      </c>
      <c r="E335" s="31" t="s">
        <v>1273</v>
      </c>
      <c r="F335" s="32" t="s">
        <v>1276</v>
      </c>
      <c r="G335" s="30" t="s">
        <v>36</v>
      </c>
      <c r="H335" s="30">
        <v>0</v>
      </c>
      <c r="I335" s="30">
        <v>590000000</v>
      </c>
      <c r="J335" s="31" t="s">
        <v>37</v>
      </c>
      <c r="K335" s="31" t="s">
        <v>401</v>
      </c>
      <c r="L335" s="31" t="s">
        <v>39</v>
      </c>
      <c r="M335" s="30" t="s">
        <v>40</v>
      </c>
      <c r="N335" s="43" t="s">
        <v>528</v>
      </c>
      <c r="O335" s="30" t="s">
        <v>73</v>
      </c>
      <c r="P335" s="30">
        <v>796</v>
      </c>
      <c r="Q335" s="30" t="s">
        <v>43</v>
      </c>
      <c r="R335" s="34">
        <v>24</v>
      </c>
      <c r="S335" s="35">
        <v>95</v>
      </c>
      <c r="T335" s="35">
        <f t="shared" si="16"/>
        <v>2280</v>
      </c>
      <c r="U335" s="36">
        <f t="shared" si="15"/>
        <v>2553.6000000000004</v>
      </c>
      <c r="V335" s="40"/>
      <c r="W335" s="30">
        <v>2017</v>
      </c>
      <c r="X335" s="31"/>
      <c r="Y335" s="303"/>
    </row>
    <row r="336" spans="1:25" ht="50.1" customHeight="1">
      <c r="A336" s="30" t="s">
        <v>1277</v>
      </c>
      <c r="B336" s="41" t="s">
        <v>32</v>
      </c>
      <c r="C336" s="42" t="s">
        <v>1271</v>
      </c>
      <c r="D336" s="311" t="s">
        <v>1272</v>
      </c>
      <c r="E336" s="43" t="s">
        <v>1273</v>
      </c>
      <c r="F336" s="44" t="s">
        <v>1278</v>
      </c>
      <c r="G336" s="45" t="s">
        <v>36</v>
      </c>
      <c r="H336" s="46">
        <v>0</v>
      </c>
      <c r="I336" s="30">
        <v>590000000</v>
      </c>
      <c r="J336" s="31" t="s">
        <v>37</v>
      </c>
      <c r="K336" s="41" t="s">
        <v>401</v>
      </c>
      <c r="L336" s="31" t="s">
        <v>39</v>
      </c>
      <c r="M336" s="41" t="s">
        <v>40</v>
      </c>
      <c r="N336" s="43" t="s">
        <v>528</v>
      </c>
      <c r="O336" s="30" t="s">
        <v>73</v>
      </c>
      <c r="P336" s="30">
        <v>796</v>
      </c>
      <c r="Q336" s="38" t="s">
        <v>43</v>
      </c>
      <c r="R336" s="47">
        <v>24</v>
      </c>
      <c r="S336" s="48">
        <v>75</v>
      </c>
      <c r="T336" s="35">
        <f t="shared" si="16"/>
        <v>1800</v>
      </c>
      <c r="U336" s="36">
        <f t="shared" si="15"/>
        <v>2016.0000000000002</v>
      </c>
      <c r="V336" s="41"/>
      <c r="W336" s="49">
        <v>2017</v>
      </c>
      <c r="X336" s="31"/>
      <c r="Y336" s="303"/>
    </row>
    <row r="337" spans="1:25" ht="50.1" customHeight="1">
      <c r="A337" s="30" t="s">
        <v>1279</v>
      </c>
      <c r="B337" s="30" t="s">
        <v>32</v>
      </c>
      <c r="C337" s="31" t="s">
        <v>1271</v>
      </c>
      <c r="D337" s="310" t="s">
        <v>1272</v>
      </c>
      <c r="E337" s="31" t="s">
        <v>1273</v>
      </c>
      <c r="F337" s="32" t="s">
        <v>1280</v>
      </c>
      <c r="G337" s="30" t="s">
        <v>36</v>
      </c>
      <c r="H337" s="30">
        <v>0</v>
      </c>
      <c r="I337" s="30">
        <v>590000000</v>
      </c>
      <c r="J337" s="31" t="s">
        <v>37</v>
      </c>
      <c r="K337" s="31" t="s">
        <v>401</v>
      </c>
      <c r="L337" s="31" t="s">
        <v>39</v>
      </c>
      <c r="M337" s="30" t="s">
        <v>40</v>
      </c>
      <c r="N337" s="43" t="s">
        <v>528</v>
      </c>
      <c r="O337" s="30" t="s">
        <v>73</v>
      </c>
      <c r="P337" s="30">
        <v>796</v>
      </c>
      <c r="Q337" s="30" t="s">
        <v>43</v>
      </c>
      <c r="R337" s="34">
        <v>24</v>
      </c>
      <c r="S337" s="35">
        <v>75</v>
      </c>
      <c r="T337" s="35">
        <f t="shared" si="16"/>
        <v>1800</v>
      </c>
      <c r="U337" s="36">
        <f t="shared" si="15"/>
        <v>2016.0000000000002</v>
      </c>
      <c r="V337" s="40"/>
      <c r="W337" s="30">
        <v>2017</v>
      </c>
      <c r="X337" s="31"/>
      <c r="Y337" s="303"/>
    </row>
    <row r="338" spans="1:25" ht="50.1" customHeight="1">
      <c r="A338" s="30" t="s">
        <v>1281</v>
      </c>
      <c r="B338" s="41" t="s">
        <v>32</v>
      </c>
      <c r="C338" s="42" t="s">
        <v>1282</v>
      </c>
      <c r="D338" s="311" t="s">
        <v>1283</v>
      </c>
      <c r="E338" s="43" t="s">
        <v>1284</v>
      </c>
      <c r="F338" s="44"/>
      <c r="G338" s="45" t="s">
        <v>36</v>
      </c>
      <c r="H338" s="46">
        <v>0</v>
      </c>
      <c r="I338" s="30">
        <v>590000000</v>
      </c>
      <c r="J338" s="31" t="s">
        <v>37</v>
      </c>
      <c r="K338" s="41" t="s">
        <v>288</v>
      </c>
      <c r="L338" s="31" t="s">
        <v>39</v>
      </c>
      <c r="M338" s="41" t="s">
        <v>40</v>
      </c>
      <c r="N338" s="43" t="s">
        <v>389</v>
      </c>
      <c r="O338" s="30" t="s">
        <v>73</v>
      </c>
      <c r="P338" s="30">
        <v>796</v>
      </c>
      <c r="Q338" s="38" t="s">
        <v>43</v>
      </c>
      <c r="R338" s="47">
        <v>14</v>
      </c>
      <c r="S338" s="48">
        <v>200</v>
      </c>
      <c r="T338" s="35">
        <f t="shared" si="16"/>
        <v>2800</v>
      </c>
      <c r="U338" s="36">
        <f t="shared" si="15"/>
        <v>3136.0000000000005</v>
      </c>
      <c r="V338" s="41"/>
      <c r="W338" s="49">
        <v>2017</v>
      </c>
      <c r="X338" s="31"/>
      <c r="Y338" s="303"/>
    </row>
    <row r="339" spans="1:25" ht="50.1" customHeight="1">
      <c r="A339" s="30" t="s">
        <v>1285</v>
      </c>
      <c r="B339" s="30" t="s">
        <v>32</v>
      </c>
      <c r="C339" s="31" t="s">
        <v>1286</v>
      </c>
      <c r="D339" s="314" t="s">
        <v>1283</v>
      </c>
      <c r="E339" s="32" t="s">
        <v>1287</v>
      </c>
      <c r="F339" s="32" t="s">
        <v>1288</v>
      </c>
      <c r="G339" s="30" t="s">
        <v>36</v>
      </c>
      <c r="H339" s="30">
        <v>0</v>
      </c>
      <c r="I339" s="30">
        <v>590000000</v>
      </c>
      <c r="J339" s="31" t="s">
        <v>50</v>
      </c>
      <c r="K339" s="30" t="s">
        <v>1262</v>
      </c>
      <c r="L339" s="30" t="s">
        <v>80</v>
      </c>
      <c r="M339" s="30" t="s">
        <v>81</v>
      </c>
      <c r="N339" s="30" t="s">
        <v>140</v>
      </c>
      <c r="O339" s="45" t="s">
        <v>182</v>
      </c>
      <c r="P339" s="30">
        <v>796</v>
      </c>
      <c r="Q339" s="30" t="s">
        <v>43</v>
      </c>
      <c r="R339" s="34">
        <v>12</v>
      </c>
      <c r="S339" s="39">
        <v>12000</v>
      </c>
      <c r="T339" s="58">
        <f t="shared" si="16"/>
        <v>144000</v>
      </c>
      <c r="U339" s="59">
        <f t="shared" si="15"/>
        <v>161280.00000000003</v>
      </c>
      <c r="V339" s="40"/>
      <c r="W339" s="30">
        <v>2017</v>
      </c>
      <c r="X339" s="60"/>
      <c r="Y339" s="303"/>
    </row>
    <row r="340" spans="1:25" ht="50.1" customHeight="1">
      <c r="A340" s="30" t="s">
        <v>1289</v>
      </c>
      <c r="B340" s="30" t="s">
        <v>32</v>
      </c>
      <c r="C340" s="31" t="s">
        <v>1286</v>
      </c>
      <c r="D340" s="314" t="s">
        <v>1283</v>
      </c>
      <c r="E340" s="32" t="s">
        <v>1287</v>
      </c>
      <c r="F340" s="32" t="s">
        <v>1290</v>
      </c>
      <c r="G340" s="30" t="s">
        <v>36</v>
      </c>
      <c r="H340" s="30">
        <v>0</v>
      </c>
      <c r="I340" s="30">
        <v>590000000</v>
      </c>
      <c r="J340" s="31" t="s">
        <v>50</v>
      </c>
      <c r="K340" s="30" t="s">
        <v>1265</v>
      </c>
      <c r="L340" s="30" t="s">
        <v>80</v>
      </c>
      <c r="M340" s="30" t="s">
        <v>81</v>
      </c>
      <c r="N340" s="30" t="s">
        <v>140</v>
      </c>
      <c r="O340" s="45" t="s">
        <v>182</v>
      </c>
      <c r="P340" s="30">
        <v>796</v>
      </c>
      <c r="Q340" s="30" t="s">
        <v>43</v>
      </c>
      <c r="R340" s="34">
        <v>16</v>
      </c>
      <c r="S340" s="39">
        <v>12000</v>
      </c>
      <c r="T340" s="58">
        <f t="shared" si="16"/>
        <v>192000</v>
      </c>
      <c r="U340" s="59">
        <f t="shared" si="15"/>
        <v>215040.00000000003</v>
      </c>
      <c r="V340" s="30"/>
      <c r="W340" s="30">
        <v>2017</v>
      </c>
      <c r="X340" s="60"/>
      <c r="Y340" s="303"/>
    </row>
    <row r="341" spans="1:25" ht="50.1" customHeight="1">
      <c r="A341" s="30" t="s">
        <v>1291</v>
      </c>
      <c r="B341" s="30" t="s">
        <v>32</v>
      </c>
      <c r="C341" s="31" t="s">
        <v>1286</v>
      </c>
      <c r="D341" s="314" t="s">
        <v>1283</v>
      </c>
      <c r="E341" s="32" t="s">
        <v>1287</v>
      </c>
      <c r="F341" s="32" t="s">
        <v>1292</v>
      </c>
      <c r="G341" s="30" t="s">
        <v>36</v>
      </c>
      <c r="H341" s="30">
        <v>0</v>
      </c>
      <c r="I341" s="30">
        <v>590000000</v>
      </c>
      <c r="J341" s="31" t="s">
        <v>50</v>
      </c>
      <c r="K341" s="30" t="s">
        <v>1178</v>
      </c>
      <c r="L341" s="30" t="s">
        <v>80</v>
      </c>
      <c r="M341" s="30" t="s">
        <v>81</v>
      </c>
      <c r="N341" s="30" t="s">
        <v>140</v>
      </c>
      <c r="O341" s="45" t="s">
        <v>182</v>
      </c>
      <c r="P341" s="30">
        <v>796</v>
      </c>
      <c r="Q341" s="30" t="s">
        <v>43</v>
      </c>
      <c r="R341" s="34">
        <v>28</v>
      </c>
      <c r="S341" s="39">
        <v>12000</v>
      </c>
      <c r="T341" s="58">
        <f t="shared" si="16"/>
        <v>336000</v>
      </c>
      <c r="U341" s="59">
        <f t="shared" si="15"/>
        <v>376320.00000000006</v>
      </c>
      <c r="V341" s="40"/>
      <c r="W341" s="30">
        <v>2017</v>
      </c>
      <c r="X341" s="60"/>
      <c r="Y341" s="303"/>
    </row>
    <row r="342" spans="1:25" ht="50.1" customHeight="1">
      <c r="A342" s="30" t="s">
        <v>1293</v>
      </c>
      <c r="B342" s="30" t="s">
        <v>32</v>
      </c>
      <c r="C342" s="31" t="s">
        <v>1286</v>
      </c>
      <c r="D342" s="314" t="s">
        <v>1283</v>
      </c>
      <c r="E342" s="32" t="s">
        <v>1287</v>
      </c>
      <c r="F342" s="32" t="s">
        <v>1294</v>
      </c>
      <c r="G342" s="30" t="s">
        <v>36</v>
      </c>
      <c r="H342" s="30">
        <v>0</v>
      </c>
      <c r="I342" s="30">
        <v>590000000</v>
      </c>
      <c r="J342" s="31" t="s">
        <v>50</v>
      </c>
      <c r="K342" s="30" t="s">
        <v>1265</v>
      </c>
      <c r="L342" s="30" t="s">
        <v>80</v>
      </c>
      <c r="M342" s="30" t="s">
        <v>81</v>
      </c>
      <c r="N342" s="30" t="s">
        <v>140</v>
      </c>
      <c r="O342" s="45" t="s">
        <v>182</v>
      </c>
      <c r="P342" s="30">
        <v>796</v>
      </c>
      <c r="Q342" s="30" t="s">
        <v>43</v>
      </c>
      <c r="R342" s="34">
        <v>24</v>
      </c>
      <c r="S342" s="39">
        <v>12000</v>
      </c>
      <c r="T342" s="58">
        <f t="shared" si="16"/>
        <v>288000</v>
      </c>
      <c r="U342" s="59">
        <f t="shared" si="15"/>
        <v>322560.00000000006</v>
      </c>
      <c r="V342" s="40"/>
      <c r="W342" s="30">
        <v>2017</v>
      </c>
      <c r="X342" s="60"/>
      <c r="Y342" s="303"/>
    </row>
    <row r="343" spans="1:25" ht="50.1" customHeight="1">
      <c r="A343" s="30" t="s">
        <v>1295</v>
      </c>
      <c r="B343" s="30" t="s">
        <v>32</v>
      </c>
      <c r="C343" s="31" t="s">
        <v>1286</v>
      </c>
      <c r="D343" s="314" t="s">
        <v>1283</v>
      </c>
      <c r="E343" s="32" t="s">
        <v>1287</v>
      </c>
      <c r="F343" s="32" t="s">
        <v>1296</v>
      </c>
      <c r="G343" s="30" t="s">
        <v>36</v>
      </c>
      <c r="H343" s="30">
        <v>0</v>
      </c>
      <c r="I343" s="30">
        <v>590000000</v>
      </c>
      <c r="J343" s="31" t="s">
        <v>50</v>
      </c>
      <c r="K343" s="30" t="s">
        <v>1262</v>
      </c>
      <c r="L343" s="30" t="s">
        <v>80</v>
      </c>
      <c r="M343" s="30" t="s">
        <v>81</v>
      </c>
      <c r="N343" s="30" t="s">
        <v>140</v>
      </c>
      <c r="O343" s="45" t="s">
        <v>182</v>
      </c>
      <c r="P343" s="30">
        <v>796</v>
      </c>
      <c r="Q343" s="30" t="s">
        <v>43</v>
      </c>
      <c r="R343" s="34">
        <v>4</v>
      </c>
      <c r="S343" s="39">
        <v>12000</v>
      </c>
      <c r="T343" s="58">
        <f t="shared" si="16"/>
        <v>48000</v>
      </c>
      <c r="U343" s="59">
        <f t="shared" si="15"/>
        <v>53760.000000000007</v>
      </c>
      <c r="V343" s="30"/>
      <c r="W343" s="30">
        <v>2017</v>
      </c>
      <c r="X343" s="60"/>
      <c r="Y343" s="303"/>
    </row>
    <row r="344" spans="1:25" ht="50.1" customHeight="1">
      <c r="A344" s="30" t="s">
        <v>1297</v>
      </c>
      <c r="B344" s="30" t="s">
        <v>32</v>
      </c>
      <c r="C344" s="31" t="s">
        <v>1286</v>
      </c>
      <c r="D344" s="314" t="s">
        <v>1283</v>
      </c>
      <c r="E344" s="32" t="s">
        <v>1287</v>
      </c>
      <c r="F344" s="32" t="s">
        <v>1298</v>
      </c>
      <c r="G344" s="30" t="s">
        <v>36</v>
      </c>
      <c r="H344" s="30">
        <v>0</v>
      </c>
      <c r="I344" s="30">
        <v>590000000</v>
      </c>
      <c r="J344" s="31" t="s">
        <v>50</v>
      </c>
      <c r="K344" s="30" t="s">
        <v>1265</v>
      </c>
      <c r="L344" s="30" t="s">
        <v>80</v>
      </c>
      <c r="M344" s="30" t="s">
        <v>81</v>
      </c>
      <c r="N344" s="30" t="s">
        <v>140</v>
      </c>
      <c r="O344" s="45" t="s">
        <v>182</v>
      </c>
      <c r="P344" s="30">
        <v>796</v>
      </c>
      <c r="Q344" s="30" t="s">
        <v>43</v>
      </c>
      <c r="R344" s="34">
        <v>8</v>
      </c>
      <c r="S344" s="39">
        <v>12000</v>
      </c>
      <c r="T344" s="58">
        <f t="shared" si="16"/>
        <v>96000</v>
      </c>
      <c r="U344" s="59">
        <f t="shared" si="15"/>
        <v>107520.00000000001</v>
      </c>
      <c r="V344" s="40"/>
      <c r="W344" s="30">
        <v>2017</v>
      </c>
      <c r="X344" s="60"/>
      <c r="Y344" s="303"/>
    </row>
    <row r="345" spans="1:25" ht="50.1" customHeight="1">
      <c r="A345" s="30" t="s">
        <v>1299</v>
      </c>
      <c r="B345" s="30" t="s">
        <v>32</v>
      </c>
      <c r="C345" s="31" t="s">
        <v>1300</v>
      </c>
      <c r="D345" s="314" t="s">
        <v>1283</v>
      </c>
      <c r="E345" s="32" t="s">
        <v>1301</v>
      </c>
      <c r="F345" s="32" t="s">
        <v>1302</v>
      </c>
      <c r="G345" s="30" t="s">
        <v>36</v>
      </c>
      <c r="H345" s="30">
        <v>0</v>
      </c>
      <c r="I345" s="30">
        <v>590000000</v>
      </c>
      <c r="J345" s="31" t="s">
        <v>50</v>
      </c>
      <c r="K345" s="30" t="s">
        <v>79</v>
      </c>
      <c r="L345" s="30" t="s">
        <v>80</v>
      </c>
      <c r="M345" s="30" t="s">
        <v>81</v>
      </c>
      <c r="N345" s="30" t="s">
        <v>140</v>
      </c>
      <c r="O345" s="45" t="s">
        <v>182</v>
      </c>
      <c r="P345" s="30">
        <v>796</v>
      </c>
      <c r="Q345" s="30" t="s">
        <v>43</v>
      </c>
      <c r="R345" s="34">
        <v>1</v>
      </c>
      <c r="S345" s="39">
        <v>500</v>
      </c>
      <c r="T345" s="58">
        <f t="shared" si="16"/>
        <v>500</v>
      </c>
      <c r="U345" s="59">
        <f t="shared" si="15"/>
        <v>560</v>
      </c>
      <c r="V345" s="30"/>
      <c r="W345" s="30">
        <v>2017</v>
      </c>
      <c r="X345" s="60"/>
      <c r="Y345" s="303"/>
    </row>
    <row r="346" spans="1:25" ht="50.1" customHeight="1">
      <c r="A346" s="30" t="s">
        <v>1303</v>
      </c>
      <c r="B346" s="91" t="s">
        <v>32</v>
      </c>
      <c r="C346" s="31" t="s">
        <v>1304</v>
      </c>
      <c r="D346" s="314" t="s">
        <v>1305</v>
      </c>
      <c r="E346" s="32" t="s">
        <v>1306</v>
      </c>
      <c r="F346" s="32" t="s">
        <v>1307</v>
      </c>
      <c r="G346" s="91" t="s">
        <v>188</v>
      </c>
      <c r="H346" s="91">
        <v>0</v>
      </c>
      <c r="I346" s="30">
        <v>590000000</v>
      </c>
      <c r="J346" s="31" t="s">
        <v>50</v>
      </c>
      <c r="K346" s="91" t="s">
        <v>1308</v>
      </c>
      <c r="L346" s="30" t="s">
        <v>80</v>
      </c>
      <c r="M346" s="91" t="s">
        <v>81</v>
      </c>
      <c r="N346" s="30" t="s">
        <v>140</v>
      </c>
      <c r="O346" s="45" t="s">
        <v>182</v>
      </c>
      <c r="P346" s="30">
        <v>796</v>
      </c>
      <c r="Q346" s="30" t="s">
        <v>43</v>
      </c>
      <c r="R346" s="34">
        <v>4</v>
      </c>
      <c r="S346" s="39">
        <v>1250000</v>
      </c>
      <c r="T346" s="58">
        <f t="shared" si="16"/>
        <v>5000000</v>
      </c>
      <c r="U346" s="59">
        <f t="shared" si="15"/>
        <v>5600000.0000000009</v>
      </c>
      <c r="V346" s="30"/>
      <c r="W346" s="30">
        <v>2017</v>
      </c>
      <c r="X346" s="60"/>
      <c r="Y346" s="303"/>
    </row>
    <row r="347" spans="1:25" ht="50.1" customHeight="1">
      <c r="A347" s="30" t="s">
        <v>1309</v>
      </c>
      <c r="B347" s="43" t="s">
        <v>32</v>
      </c>
      <c r="C347" s="101" t="s">
        <v>1310</v>
      </c>
      <c r="D347" s="312" t="s">
        <v>1311</v>
      </c>
      <c r="E347" s="43" t="s">
        <v>1312</v>
      </c>
      <c r="F347" s="43" t="s">
        <v>1313</v>
      </c>
      <c r="G347" s="43" t="s">
        <v>36</v>
      </c>
      <c r="H347" s="43">
        <v>0</v>
      </c>
      <c r="I347" s="30">
        <v>590000000</v>
      </c>
      <c r="J347" s="31" t="s">
        <v>37</v>
      </c>
      <c r="K347" s="43" t="s">
        <v>79</v>
      </c>
      <c r="L347" s="43" t="s">
        <v>80</v>
      </c>
      <c r="M347" s="43" t="s">
        <v>81</v>
      </c>
      <c r="N347" s="43" t="s">
        <v>82</v>
      </c>
      <c r="O347" s="43" t="s">
        <v>83</v>
      </c>
      <c r="P347" s="43">
        <v>796</v>
      </c>
      <c r="Q347" s="43" t="s">
        <v>43</v>
      </c>
      <c r="R347" s="97">
        <v>1</v>
      </c>
      <c r="S347" s="50">
        <v>2100</v>
      </c>
      <c r="T347" s="35">
        <f t="shared" si="16"/>
        <v>2100</v>
      </c>
      <c r="U347" s="36">
        <f t="shared" si="15"/>
        <v>2352</v>
      </c>
      <c r="V347" s="38"/>
      <c r="W347" s="43">
        <v>2017</v>
      </c>
      <c r="X347" s="43"/>
      <c r="Y347" s="303"/>
    </row>
    <row r="348" spans="1:25" ht="50.1" customHeight="1">
      <c r="A348" s="31" t="s">
        <v>1314</v>
      </c>
      <c r="B348" s="31" t="s">
        <v>32</v>
      </c>
      <c r="C348" s="56" t="s">
        <v>1315</v>
      </c>
      <c r="D348" s="310" t="s">
        <v>1316</v>
      </c>
      <c r="E348" s="56" t="s">
        <v>1317</v>
      </c>
      <c r="F348" s="56" t="s">
        <v>1318</v>
      </c>
      <c r="G348" s="31" t="s">
        <v>188</v>
      </c>
      <c r="H348" s="31">
        <v>87.5</v>
      </c>
      <c r="I348" s="31">
        <v>590000000</v>
      </c>
      <c r="J348" s="31" t="s">
        <v>37</v>
      </c>
      <c r="K348" s="31" t="s">
        <v>189</v>
      </c>
      <c r="L348" s="31" t="s">
        <v>39</v>
      </c>
      <c r="M348" s="31" t="s">
        <v>58</v>
      </c>
      <c r="N348" s="31" t="s">
        <v>190</v>
      </c>
      <c r="O348" s="31" t="s">
        <v>91</v>
      </c>
      <c r="P348" s="31">
        <v>839</v>
      </c>
      <c r="Q348" s="31" t="s">
        <v>570</v>
      </c>
      <c r="R348" s="65">
        <v>713</v>
      </c>
      <c r="S348" s="64">
        <v>4100</v>
      </c>
      <c r="T348" s="48">
        <v>0</v>
      </c>
      <c r="U348" s="65">
        <f>T348*1.12</f>
        <v>0</v>
      </c>
      <c r="V348" s="31"/>
      <c r="W348" s="31">
        <v>2017</v>
      </c>
      <c r="X348" s="45" t="s">
        <v>1319</v>
      </c>
      <c r="Y348" s="303"/>
    </row>
    <row r="349" spans="1:25" ht="50.1" customHeight="1">
      <c r="A349" s="31" t="s">
        <v>1320</v>
      </c>
      <c r="B349" s="381" t="s">
        <v>32</v>
      </c>
      <c r="C349" s="44" t="s">
        <v>1315</v>
      </c>
      <c r="D349" s="312" t="s">
        <v>1316</v>
      </c>
      <c r="E349" s="44" t="s">
        <v>1317</v>
      </c>
      <c r="F349" s="44" t="s">
        <v>1318</v>
      </c>
      <c r="G349" s="45" t="s">
        <v>36</v>
      </c>
      <c r="H349" s="31">
        <v>87.5</v>
      </c>
      <c r="I349" s="100">
        <v>590000000</v>
      </c>
      <c r="J349" s="45" t="s">
        <v>50</v>
      </c>
      <c r="K349" s="45" t="s">
        <v>1321</v>
      </c>
      <c r="L349" s="45" t="s">
        <v>50</v>
      </c>
      <c r="M349" s="45" t="s">
        <v>58</v>
      </c>
      <c r="N349" s="43" t="s">
        <v>140</v>
      </c>
      <c r="O349" s="43" t="s">
        <v>476</v>
      </c>
      <c r="P349" s="45">
        <v>839</v>
      </c>
      <c r="Q349" s="43" t="s">
        <v>570</v>
      </c>
      <c r="R349" s="48">
        <v>598</v>
      </c>
      <c r="S349" s="64">
        <v>12000</v>
      </c>
      <c r="T349" s="174">
        <f>R349*S349</f>
        <v>7176000</v>
      </c>
      <c r="U349" s="174">
        <f>T349*1.12</f>
        <v>8037120.0000000009</v>
      </c>
      <c r="V349" s="45"/>
      <c r="W349" s="100">
        <v>2017</v>
      </c>
      <c r="X349" s="175"/>
      <c r="Y349" s="303"/>
    </row>
    <row r="350" spans="1:25" ht="50.1" customHeight="1">
      <c r="A350" s="31" t="s">
        <v>1322</v>
      </c>
      <c r="B350" s="31" t="s">
        <v>32</v>
      </c>
      <c r="C350" s="56" t="s">
        <v>1323</v>
      </c>
      <c r="D350" s="310" t="s">
        <v>1316</v>
      </c>
      <c r="E350" s="56" t="s">
        <v>1324</v>
      </c>
      <c r="F350" s="56" t="s">
        <v>1325</v>
      </c>
      <c r="G350" s="31" t="s">
        <v>188</v>
      </c>
      <c r="H350" s="31">
        <v>90.5</v>
      </c>
      <c r="I350" s="31">
        <v>590000000</v>
      </c>
      <c r="J350" s="31" t="s">
        <v>37</v>
      </c>
      <c r="K350" s="31" t="s">
        <v>189</v>
      </c>
      <c r="L350" s="31" t="s">
        <v>39</v>
      </c>
      <c r="M350" s="31" t="s">
        <v>58</v>
      </c>
      <c r="N350" s="31" t="s">
        <v>190</v>
      </c>
      <c r="O350" s="31" t="s">
        <v>91</v>
      </c>
      <c r="P350" s="31">
        <v>839</v>
      </c>
      <c r="Q350" s="31" t="s">
        <v>570</v>
      </c>
      <c r="R350" s="48">
        <v>12</v>
      </c>
      <c r="S350" s="64">
        <v>6500</v>
      </c>
      <c r="T350" s="48">
        <v>0</v>
      </c>
      <c r="U350" s="65">
        <f>T350*1.12</f>
        <v>0</v>
      </c>
      <c r="V350" s="78"/>
      <c r="W350" s="31">
        <v>2017</v>
      </c>
      <c r="X350" s="45" t="s">
        <v>1326</v>
      </c>
      <c r="Y350" s="303"/>
    </row>
    <row r="351" spans="1:25" ht="50.1" customHeight="1">
      <c r="A351" s="31" t="s">
        <v>1327</v>
      </c>
      <c r="B351" s="381" t="s">
        <v>32</v>
      </c>
      <c r="C351" s="56" t="s">
        <v>1323</v>
      </c>
      <c r="D351" s="310" t="s">
        <v>1316</v>
      </c>
      <c r="E351" s="56" t="s">
        <v>1324</v>
      </c>
      <c r="F351" s="56" t="s">
        <v>1325</v>
      </c>
      <c r="G351" s="45" t="s">
        <v>36</v>
      </c>
      <c r="H351" s="45">
        <v>90.5</v>
      </c>
      <c r="I351" s="100">
        <v>590000000</v>
      </c>
      <c r="J351" s="45" t="s">
        <v>50</v>
      </c>
      <c r="K351" s="45" t="s">
        <v>1328</v>
      </c>
      <c r="L351" s="45" t="s">
        <v>50</v>
      </c>
      <c r="M351" s="45" t="s">
        <v>58</v>
      </c>
      <c r="N351" s="43" t="s">
        <v>140</v>
      </c>
      <c r="O351" s="43" t="s">
        <v>476</v>
      </c>
      <c r="P351" s="31">
        <v>839</v>
      </c>
      <c r="Q351" s="31" t="s">
        <v>570</v>
      </c>
      <c r="R351" s="48">
        <v>12</v>
      </c>
      <c r="S351" s="64">
        <v>10500</v>
      </c>
      <c r="T351" s="48">
        <f>R351*S351</f>
        <v>126000</v>
      </c>
      <c r="U351" s="48">
        <f>T351*1.12</f>
        <v>141120</v>
      </c>
      <c r="V351" s="45"/>
      <c r="W351" s="100">
        <v>2017</v>
      </c>
      <c r="X351" s="175"/>
      <c r="Y351" s="303"/>
    </row>
    <row r="352" spans="1:25" ht="50.1" customHeight="1">
      <c r="A352" s="30" t="s">
        <v>1329</v>
      </c>
      <c r="B352" s="41" t="s">
        <v>32</v>
      </c>
      <c r="C352" s="42" t="s">
        <v>1330</v>
      </c>
      <c r="D352" s="311" t="s">
        <v>1316</v>
      </c>
      <c r="E352" s="43" t="s">
        <v>1331</v>
      </c>
      <c r="F352" s="44" t="s">
        <v>1332</v>
      </c>
      <c r="G352" s="45" t="s">
        <v>188</v>
      </c>
      <c r="H352" s="46">
        <v>45</v>
      </c>
      <c r="I352" s="30">
        <v>590000000</v>
      </c>
      <c r="J352" s="31" t="s">
        <v>37</v>
      </c>
      <c r="K352" s="41" t="s">
        <v>189</v>
      </c>
      <c r="L352" s="31" t="s">
        <v>39</v>
      </c>
      <c r="M352" s="41" t="s">
        <v>58</v>
      </c>
      <c r="N352" s="43" t="s">
        <v>190</v>
      </c>
      <c r="O352" s="30" t="s">
        <v>91</v>
      </c>
      <c r="P352" s="38">
        <v>839</v>
      </c>
      <c r="Q352" s="38" t="s">
        <v>570</v>
      </c>
      <c r="R352" s="55">
        <v>76</v>
      </c>
      <c r="S352" s="48">
        <v>7450</v>
      </c>
      <c r="T352" s="35">
        <f t="shared" si="16"/>
        <v>566200</v>
      </c>
      <c r="U352" s="36">
        <f t="shared" si="15"/>
        <v>634144.00000000012</v>
      </c>
      <c r="V352" s="41"/>
      <c r="W352" s="49">
        <v>2017</v>
      </c>
      <c r="X352" s="62"/>
      <c r="Y352" s="303"/>
    </row>
    <row r="353" spans="1:25" ht="50.1" customHeight="1">
      <c r="A353" s="30" t="s">
        <v>1333</v>
      </c>
      <c r="B353" s="91" t="s">
        <v>32</v>
      </c>
      <c r="C353" s="31" t="s">
        <v>1334</v>
      </c>
      <c r="D353" s="314" t="s">
        <v>1335</v>
      </c>
      <c r="E353" s="32" t="s">
        <v>1336</v>
      </c>
      <c r="F353" s="32" t="s">
        <v>1337</v>
      </c>
      <c r="G353" s="91" t="s">
        <v>36</v>
      </c>
      <c r="H353" s="91">
        <v>0</v>
      </c>
      <c r="I353" s="30">
        <v>590000000</v>
      </c>
      <c r="J353" s="31" t="s">
        <v>50</v>
      </c>
      <c r="K353" s="91" t="s">
        <v>1338</v>
      </c>
      <c r="L353" s="30" t="s">
        <v>80</v>
      </c>
      <c r="M353" s="91" t="s">
        <v>81</v>
      </c>
      <c r="N353" s="30" t="s">
        <v>140</v>
      </c>
      <c r="O353" s="45" t="s">
        <v>182</v>
      </c>
      <c r="P353" s="30">
        <v>796</v>
      </c>
      <c r="Q353" s="30" t="s">
        <v>43</v>
      </c>
      <c r="R353" s="34">
        <v>56</v>
      </c>
      <c r="S353" s="39">
        <v>360</v>
      </c>
      <c r="T353" s="58">
        <f t="shared" si="16"/>
        <v>20160</v>
      </c>
      <c r="U353" s="59">
        <f t="shared" si="15"/>
        <v>22579.200000000001</v>
      </c>
      <c r="V353" s="30"/>
      <c r="W353" s="30">
        <v>2017</v>
      </c>
      <c r="X353" s="60"/>
      <c r="Y353" s="303"/>
    </row>
    <row r="354" spans="1:25" ht="50.1" customHeight="1">
      <c r="A354" s="30" t="s">
        <v>1339</v>
      </c>
      <c r="B354" s="30" t="s">
        <v>32</v>
      </c>
      <c r="C354" s="88" t="s">
        <v>1340</v>
      </c>
      <c r="D354" s="314" t="s">
        <v>1335</v>
      </c>
      <c r="E354" s="32" t="s">
        <v>1341</v>
      </c>
      <c r="F354" s="32" t="s">
        <v>1342</v>
      </c>
      <c r="G354" s="30" t="s">
        <v>36</v>
      </c>
      <c r="H354" s="30">
        <v>0</v>
      </c>
      <c r="I354" s="30">
        <v>590000000</v>
      </c>
      <c r="J354" s="31" t="s">
        <v>50</v>
      </c>
      <c r="K354" s="30" t="s">
        <v>1338</v>
      </c>
      <c r="L354" s="30" t="s">
        <v>80</v>
      </c>
      <c r="M354" s="30" t="s">
        <v>81</v>
      </c>
      <c r="N354" s="30" t="s">
        <v>140</v>
      </c>
      <c r="O354" s="45" t="s">
        <v>182</v>
      </c>
      <c r="P354" s="30">
        <v>796</v>
      </c>
      <c r="Q354" s="30" t="s">
        <v>43</v>
      </c>
      <c r="R354" s="93">
        <v>204</v>
      </c>
      <c r="S354" s="39">
        <v>550</v>
      </c>
      <c r="T354" s="58">
        <f t="shared" si="16"/>
        <v>112200</v>
      </c>
      <c r="U354" s="59">
        <f t="shared" si="15"/>
        <v>125664.00000000001</v>
      </c>
      <c r="V354" s="30"/>
      <c r="W354" s="30">
        <v>2017</v>
      </c>
      <c r="X354" s="60"/>
      <c r="Y354" s="303"/>
    </row>
    <row r="355" spans="1:25" ht="50.1" customHeight="1">
      <c r="A355" s="30" t="s">
        <v>1343</v>
      </c>
      <c r="B355" s="30" t="s">
        <v>32</v>
      </c>
      <c r="C355" s="31" t="s">
        <v>1344</v>
      </c>
      <c r="D355" s="314" t="s">
        <v>1345</v>
      </c>
      <c r="E355" s="32" t="s">
        <v>1346</v>
      </c>
      <c r="F355" s="32" t="s">
        <v>1347</v>
      </c>
      <c r="G355" s="30" t="s">
        <v>36</v>
      </c>
      <c r="H355" s="30">
        <v>0</v>
      </c>
      <c r="I355" s="30">
        <v>590000000</v>
      </c>
      <c r="J355" s="31" t="s">
        <v>50</v>
      </c>
      <c r="K355" s="30" t="s">
        <v>247</v>
      </c>
      <c r="L355" s="30" t="s">
        <v>80</v>
      </c>
      <c r="M355" s="30" t="s">
        <v>81</v>
      </c>
      <c r="N355" s="30" t="s">
        <v>140</v>
      </c>
      <c r="O355" s="45" t="s">
        <v>182</v>
      </c>
      <c r="P355" s="30">
        <v>796</v>
      </c>
      <c r="Q355" s="30" t="s">
        <v>43</v>
      </c>
      <c r="R355" s="93">
        <v>9</v>
      </c>
      <c r="S355" s="39">
        <v>7100</v>
      </c>
      <c r="T355" s="58">
        <f t="shared" si="16"/>
        <v>63900</v>
      </c>
      <c r="U355" s="59">
        <f t="shared" si="15"/>
        <v>71568</v>
      </c>
      <c r="V355" s="30"/>
      <c r="W355" s="30">
        <v>2017</v>
      </c>
      <c r="X355" s="60"/>
      <c r="Y355" s="303"/>
    </row>
    <row r="356" spans="1:25" ht="50.1" customHeight="1">
      <c r="A356" s="30" t="s">
        <v>1348</v>
      </c>
      <c r="B356" s="30" t="s">
        <v>32</v>
      </c>
      <c r="C356" s="31" t="s">
        <v>1344</v>
      </c>
      <c r="D356" s="314" t="s">
        <v>1345</v>
      </c>
      <c r="E356" s="32" t="s">
        <v>1346</v>
      </c>
      <c r="F356" s="32" t="s">
        <v>1349</v>
      </c>
      <c r="G356" s="30" t="s">
        <v>36</v>
      </c>
      <c r="H356" s="30">
        <v>0</v>
      </c>
      <c r="I356" s="30">
        <v>590000000</v>
      </c>
      <c r="J356" s="31" t="s">
        <v>50</v>
      </c>
      <c r="K356" s="30" t="s">
        <v>1350</v>
      </c>
      <c r="L356" s="30" t="s">
        <v>80</v>
      </c>
      <c r="M356" s="30" t="s">
        <v>81</v>
      </c>
      <c r="N356" s="30" t="s">
        <v>140</v>
      </c>
      <c r="O356" s="45" t="s">
        <v>182</v>
      </c>
      <c r="P356" s="30">
        <v>796</v>
      </c>
      <c r="Q356" s="30" t="s">
        <v>43</v>
      </c>
      <c r="R356" s="34">
        <v>8</v>
      </c>
      <c r="S356" s="39">
        <v>14200</v>
      </c>
      <c r="T356" s="58">
        <f t="shared" si="16"/>
        <v>113600</v>
      </c>
      <c r="U356" s="59">
        <f t="shared" si="15"/>
        <v>127232.00000000001</v>
      </c>
      <c r="V356" s="40"/>
      <c r="W356" s="30">
        <v>2017</v>
      </c>
      <c r="X356" s="60"/>
      <c r="Y356" s="303"/>
    </row>
    <row r="357" spans="1:25" ht="50.1" customHeight="1">
      <c r="A357" s="31" t="s">
        <v>1351</v>
      </c>
      <c r="B357" s="31" t="s">
        <v>32</v>
      </c>
      <c r="C357" s="56" t="s">
        <v>1352</v>
      </c>
      <c r="D357" s="310" t="s">
        <v>1345</v>
      </c>
      <c r="E357" s="56" t="s">
        <v>1353</v>
      </c>
      <c r="F357" s="56"/>
      <c r="G357" s="31" t="s">
        <v>36</v>
      </c>
      <c r="H357" s="31">
        <v>0</v>
      </c>
      <c r="I357" s="31">
        <v>590000000</v>
      </c>
      <c r="J357" s="31" t="s">
        <v>37</v>
      </c>
      <c r="K357" s="31" t="s">
        <v>288</v>
      </c>
      <c r="L357" s="31" t="s">
        <v>39</v>
      </c>
      <c r="M357" s="31" t="s">
        <v>40</v>
      </c>
      <c r="N357" s="43" t="s">
        <v>528</v>
      </c>
      <c r="O357" s="31" t="s">
        <v>73</v>
      </c>
      <c r="P357" s="31">
        <v>796</v>
      </c>
      <c r="Q357" s="31" t="s">
        <v>43</v>
      </c>
      <c r="R357" s="64">
        <v>7</v>
      </c>
      <c r="S357" s="64">
        <v>700</v>
      </c>
      <c r="T357" s="48">
        <v>0</v>
      </c>
      <c r="U357" s="65">
        <f>T357*1.12</f>
        <v>0</v>
      </c>
      <c r="V357" s="31"/>
      <c r="W357" s="31">
        <v>2017</v>
      </c>
      <c r="X357" s="31" t="s">
        <v>7161</v>
      </c>
      <c r="Y357" s="303"/>
    </row>
    <row r="358" spans="1:25" ht="50.1" customHeight="1">
      <c r="A358" s="38" t="s">
        <v>7162</v>
      </c>
      <c r="B358" s="43" t="s">
        <v>32</v>
      </c>
      <c r="C358" s="56" t="s">
        <v>1352</v>
      </c>
      <c r="D358" s="310" t="s">
        <v>1345</v>
      </c>
      <c r="E358" s="56" t="s">
        <v>1353</v>
      </c>
      <c r="F358" s="44" t="s">
        <v>7163</v>
      </c>
      <c r="G358" s="43" t="s">
        <v>36</v>
      </c>
      <c r="H358" s="43">
        <v>0</v>
      </c>
      <c r="I358" s="31">
        <v>590000000</v>
      </c>
      <c r="J358" s="31" t="s">
        <v>1198</v>
      </c>
      <c r="K358" s="43" t="s">
        <v>2488</v>
      </c>
      <c r="L358" s="31" t="s">
        <v>4983</v>
      </c>
      <c r="M358" s="43" t="s">
        <v>40</v>
      </c>
      <c r="N358" s="43" t="s">
        <v>219</v>
      </c>
      <c r="O358" s="43" t="s">
        <v>2489</v>
      </c>
      <c r="P358" s="31">
        <v>796</v>
      </c>
      <c r="Q358" s="43" t="s">
        <v>43</v>
      </c>
      <c r="R358" s="64">
        <v>21</v>
      </c>
      <c r="S358" s="64">
        <v>700</v>
      </c>
      <c r="T358" s="48">
        <f t="shared" ref="T358" si="18">R358*S358</f>
        <v>14700</v>
      </c>
      <c r="U358" s="48">
        <f>T358*1.12</f>
        <v>16464</v>
      </c>
      <c r="V358" s="103"/>
      <c r="W358" s="31">
        <v>2017</v>
      </c>
      <c r="X358" s="38"/>
      <c r="Y358" s="303"/>
    </row>
    <row r="359" spans="1:25" ht="50.1" customHeight="1">
      <c r="A359" s="30" t="s">
        <v>1354</v>
      </c>
      <c r="B359" s="91" t="s">
        <v>32</v>
      </c>
      <c r="C359" s="31" t="s">
        <v>1355</v>
      </c>
      <c r="D359" s="314" t="s">
        <v>1345</v>
      </c>
      <c r="E359" s="32" t="s">
        <v>1356</v>
      </c>
      <c r="F359" s="32" t="s">
        <v>1357</v>
      </c>
      <c r="G359" s="91" t="s">
        <v>36</v>
      </c>
      <c r="H359" s="91">
        <v>0</v>
      </c>
      <c r="I359" s="30">
        <v>590000000</v>
      </c>
      <c r="J359" s="31" t="s">
        <v>50</v>
      </c>
      <c r="K359" s="91" t="s">
        <v>247</v>
      </c>
      <c r="L359" s="30" t="s">
        <v>80</v>
      </c>
      <c r="M359" s="91" t="s">
        <v>81</v>
      </c>
      <c r="N359" s="30" t="s">
        <v>140</v>
      </c>
      <c r="O359" s="45" t="s">
        <v>182</v>
      </c>
      <c r="P359" s="30">
        <v>796</v>
      </c>
      <c r="Q359" s="30" t="s">
        <v>43</v>
      </c>
      <c r="R359" s="34">
        <v>4</v>
      </c>
      <c r="S359" s="39">
        <v>23000</v>
      </c>
      <c r="T359" s="58">
        <f t="shared" si="16"/>
        <v>92000</v>
      </c>
      <c r="U359" s="59">
        <f t="shared" si="15"/>
        <v>103040.00000000001</v>
      </c>
      <c r="V359" s="30"/>
      <c r="W359" s="30">
        <v>2017</v>
      </c>
      <c r="X359" s="60"/>
      <c r="Y359" s="303"/>
    </row>
    <row r="360" spans="1:25" ht="50.1" customHeight="1">
      <c r="A360" s="30" t="s">
        <v>1358</v>
      </c>
      <c r="B360" s="30" t="s">
        <v>32</v>
      </c>
      <c r="C360" s="88" t="s">
        <v>1359</v>
      </c>
      <c r="D360" s="314" t="s">
        <v>1345</v>
      </c>
      <c r="E360" s="32" t="s">
        <v>1360</v>
      </c>
      <c r="F360" s="32" t="s">
        <v>1361</v>
      </c>
      <c r="G360" s="30" t="s">
        <v>36</v>
      </c>
      <c r="H360" s="30">
        <v>0</v>
      </c>
      <c r="I360" s="30">
        <v>590000000</v>
      </c>
      <c r="J360" s="31" t="s">
        <v>50</v>
      </c>
      <c r="K360" s="30" t="s">
        <v>79</v>
      </c>
      <c r="L360" s="30" t="s">
        <v>80</v>
      </c>
      <c r="M360" s="30" t="s">
        <v>81</v>
      </c>
      <c r="N360" s="30" t="s">
        <v>140</v>
      </c>
      <c r="O360" s="45" t="s">
        <v>182</v>
      </c>
      <c r="P360" s="30">
        <v>796</v>
      </c>
      <c r="Q360" s="30" t="s">
        <v>43</v>
      </c>
      <c r="R360" s="93">
        <v>1</v>
      </c>
      <c r="S360" s="39">
        <v>1000</v>
      </c>
      <c r="T360" s="58">
        <f t="shared" si="16"/>
        <v>1000</v>
      </c>
      <c r="U360" s="59">
        <f t="shared" ref="U360:U422" si="19">T360*1.12</f>
        <v>1120</v>
      </c>
      <c r="V360" s="30"/>
      <c r="W360" s="30">
        <v>2017</v>
      </c>
      <c r="X360" s="60"/>
      <c r="Y360" s="303"/>
    </row>
    <row r="361" spans="1:25" ht="50.1" customHeight="1">
      <c r="A361" s="30" t="s">
        <v>1362</v>
      </c>
      <c r="B361" s="41" t="s">
        <v>32</v>
      </c>
      <c r="C361" s="42" t="s">
        <v>1363</v>
      </c>
      <c r="D361" s="311" t="s">
        <v>1345</v>
      </c>
      <c r="E361" s="43" t="s">
        <v>1364</v>
      </c>
      <c r="F361" s="44" t="s">
        <v>1365</v>
      </c>
      <c r="G361" s="45" t="s">
        <v>36</v>
      </c>
      <c r="H361" s="46">
        <v>0</v>
      </c>
      <c r="I361" s="30">
        <v>590000000</v>
      </c>
      <c r="J361" s="31" t="s">
        <v>37</v>
      </c>
      <c r="K361" s="41" t="s">
        <v>401</v>
      </c>
      <c r="L361" s="31" t="s">
        <v>39</v>
      </c>
      <c r="M361" s="41" t="s">
        <v>58</v>
      </c>
      <c r="N361" s="43" t="s">
        <v>1366</v>
      </c>
      <c r="O361" s="30" t="s">
        <v>73</v>
      </c>
      <c r="P361" s="30">
        <v>796</v>
      </c>
      <c r="Q361" s="38" t="s">
        <v>43</v>
      </c>
      <c r="R361" s="97">
        <v>40</v>
      </c>
      <c r="S361" s="48">
        <v>715</v>
      </c>
      <c r="T361" s="35">
        <f t="shared" si="16"/>
        <v>28600</v>
      </c>
      <c r="U361" s="36">
        <f t="shared" si="19"/>
        <v>32032.000000000004</v>
      </c>
      <c r="V361" s="41"/>
      <c r="W361" s="49">
        <v>2017</v>
      </c>
      <c r="X361" s="31"/>
      <c r="Y361" s="303"/>
    </row>
    <row r="362" spans="1:25" ht="50.1" customHeight="1">
      <c r="A362" s="30" t="s">
        <v>1367</v>
      </c>
      <c r="B362" s="30" t="s">
        <v>32</v>
      </c>
      <c r="C362" s="31" t="s">
        <v>1363</v>
      </c>
      <c r="D362" s="310" t="s">
        <v>1345</v>
      </c>
      <c r="E362" s="31" t="s">
        <v>1364</v>
      </c>
      <c r="F362" s="32" t="s">
        <v>1368</v>
      </c>
      <c r="G362" s="30" t="s">
        <v>36</v>
      </c>
      <c r="H362" s="30">
        <v>0</v>
      </c>
      <c r="I362" s="30">
        <v>590000000</v>
      </c>
      <c r="J362" s="31" t="s">
        <v>37</v>
      </c>
      <c r="K362" s="31" t="s">
        <v>401</v>
      </c>
      <c r="L362" s="31" t="s">
        <v>39</v>
      </c>
      <c r="M362" s="30" t="s">
        <v>58</v>
      </c>
      <c r="N362" s="31" t="s">
        <v>1366</v>
      </c>
      <c r="O362" s="30" t="s">
        <v>73</v>
      </c>
      <c r="P362" s="30">
        <v>796</v>
      </c>
      <c r="Q362" s="30" t="s">
        <v>43</v>
      </c>
      <c r="R362" s="34">
        <v>15</v>
      </c>
      <c r="S362" s="35">
        <v>1165</v>
      </c>
      <c r="T362" s="35">
        <f t="shared" si="16"/>
        <v>17475</v>
      </c>
      <c r="U362" s="36">
        <f t="shared" si="19"/>
        <v>19572.000000000004</v>
      </c>
      <c r="V362" s="40"/>
      <c r="W362" s="30">
        <v>2017</v>
      </c>
      <c r="X362" s="31"/>
      <c r="Y362" s="303"/>
    </row>
    <row r="363" spans="1:25" ht="50.1" customHeight="1">
      <c r="A363" s="30" t="s">
        <v>1369</v>
      </c>
      <c r="B363" s="41" t="s">
        <v>32</v>
      </c>
      <c r="C363" s="44" t="s">
        <v>1363</v>
      </c>
      <c r="D363" s="311" t="s">
        <v>1345</v>
      </c>
      <c r="E363" s="44" t="s">
        <v>1364</v>
      </c>
      <c r="F363" s="44" t="s">
        <v>1370</v>
      </c>
      <c r="G363" s="45" t="s">
        <v>36</v>
      </c>
      <c r="H363" s="46">
        <v>0</v>
      </c>
      <c r="I363" s="102">
        <v>590000000</v>
      </c>
      <c r="J363" s="31" t="s">
        <v>37</v>
      </c>
      <c r="K363" s="41" t="s">
        <v>401</v>
      </c>
      <c r="L363" s="31" t="s">
        <v>39</v>
      </c>
      <c r="M363" s="41" t="s">
        <v>58</v>
      </c>
      <c r="N363" s="43" t="s">
        <v>1366</v>
      </c>
      <c r="O363" s="31" t="s">
        <v>1371</v>
      </c>
      <c r="P363" s="30">
        <v>796</v>
      </c>
      <c r="Q363" s="38" t="s">
        <v>43</v>
      </c>
      <c r="R363" s="47">
        <v>32</v>
      </c>
      <c r="S363" s="64">
        <v>2180</v>
      </c>
      <c r="T363" s="35">
        <v>0</v>
      </c>
      <c r="U363" s="36">
        <f>T363*1.12</f>
        <v>0</v>
      </c>
      <c r="V363" s="41"/>
      <c r="W363" s="49">
        <v>2017</v>
      </c>
      <c r="X363" s="31" t="s">
        <v>785</v>
      </c>
      <c r="Y363" s="303"/>
    </row>
    <row r="364" spans="1:25" ht="50.1" customHeight="1">
      <c r="A364" s="38" t="s">
        <v>1372</v>
      </c>
      <c r="B364" s="43" t="s">
        <v>32</v>
      </c>
      <c r="C364" s="44" t="s">
        <v>1363</v>
      </c>
      <c r="D364" s="312" t="s">
        <v>1345</v>
      </c>
      <c r="E364" s="44" t="s">
        <v>1364</v>
      </c>
      <c r="F364" s="44" t="s">
        <v>1373</v>
      </c>
      <c r="G364" s="45" t="s">
        <v>36</v>
      </c>
      <c r="H364" s="43">
        <v>0</v>
      </c>
      <c r="I364" s="56">
        <v>590000000</v>
      </c>
      <c r="J364" s="31" t="s">
        <v>39</v>
      </c>
      <c r="K364" s="43" t="s">
        <v>1374</v>
      </c>
      <c r="L364" s="31" t="s">
        <v>39</v>
      </c>
      <c r="M364" s="43" t="s">
        <v>40</v>
      </c>
      <c r="N364" s="43" t="s">
        <v>1366</v>
      </c>
      <c r="O364" s="31" t="s">
        <v>220</v>
      </c>
      <c r="P364" s="31">
        <v>796</v>
      </c>
      <c r="Q364" s="38" t="s">
        <v>43</v>
      </c>
      <c r="R364" s="47">
        <v>10</v>
      </c>
      <c r="S364" s="64">
        <v>2180</v>
      </c>
      <c r="T364" s="35">
        <f t="shared" ref="T364:T422" si="20">R364*S364</f>
        <v>21800</v>
      </c>
      <c r="U364" s="36">
        <f>T364*1.12</f>
        <v>24416.000000000004</v>
      </c>
      <c r="V364" s="103"/>
      <c r="W364" s="31">
        <v>2017</v>
      </c>
      <c r="X364" s="43"/>
      <c r="Y364" s="303"/>
    </row>
    <row r="365" spans="1:25" ht="50.1" customHeight="1">
      <c r="A365" s="30" t="s">
        <v>1375</v>
      </c>
      <c r="B365" s="91" t="s">
        <v>32</v>
      </c>
      <c r="C365" s="31" t="s">
        <v>1363</v>
      </c>
      <c r="D365" s="310" t="s">
        <v>1345</v>
      </c>
      <c r="E365" s="31" t="s">
        <v>1364</v>
      </c>
      <c r="F365" s="32" t="s">
        <v>1376</v>
      </c>
      <c r="G365" s="91" t="s">
        <v>36</v>
      </c>
      <c r="H365" s="91">
        <v>0</v>
      </c>
      <c r="I365" s="30">
        <v>590000000</v>
      </c>
      <c r="J365" s="31" t="s">
        <v>37</v>
      </c>
      <c r="K365" s="92" t="s">
        <v>401</v>
      </c>
      <c r="L365" s="31" t="s">
        <v>39</v>
      </c>
      <c r="M365" s="91" t="s">
        <v>58</v>
      </c>
      <c r="N365" s="31" t="s">
        <v>1366</v>
      </c>
      <c r="O365" s="30" t="s">
        <v>73</v>
      </c>
      <c r="P365" s="30">
        <v>796</v>
      </c>
      <c r="Q365" s="30" t="s">
        <v>43</v>
      </c>
      <c r="R365" s="34">
        <v>8</v>
      </c>
      <c r="S365" s="35">
        <v>5675</v>
      </c>
      <c r="T365" s="35">
        <f t="shared" si="20"/>
        <v>45400</v>
      </c>
      <c r="U365" s="36">
        <f t="shared" si="19"/>
        <v>50848.000000000007</v>
      </c>
      <c r="V365" s="30"/>
      <c r="W365" s="30">
        <v>2017</v>
      </c>
      <c r="X365" s="31"/>
      <c r="Y365" s="303"/>
    </row>
    <row r="366" spans="1:25" ht="50.1" customHeight="1">
      <c r="A366" s="30" t="s">
        <v>1377</v>
      </c>
      <c r="B366" s="41" t="s">
        <v>32</v>
      </c>
      <c r="C366" s="96" t="s">
        <v>1363</v>
      </c>
      <c r="D366" s="311" t="s">
        <v>1345</v>
      </c>
      <c r="E366" s="43" t="s">
        <v>1364</v>
      </c>
      <c r="F366" s="44"/>
      <c r="G366" s="45" t="s">
        <v>36</v>
      </c>
      <c r="H366" s="46">
        <v>0</v>
      </c>
      <c r="I366" s="30">
        <v>590000000</v>
      </c>
      <c r="J366" s="31" t="s">
        <v>37</v>
      </c>
      <c r="K366" s="41" t="s">
        <v>288</v>
      </c>
      <c r="L366" s="31" t="s">
        <v>39</v>
      </c>
      <c r="M366" s="41" t="s">
        <v>40</v>
      </c>
      <c r="N366" s="43" t="s">
        <v>528</v>
      </c>
      <c r="O366" s="30" t="s">
        <v>73</v>
      </c>
      <c r="P366" s="30">
        <v>796</v>
      </c>
      <c r="Q366" s="38" t="s">
        <v>43</v>
      </c>
      <c r="R366" s="97">
        <v>5</v>
      </c>
      <c r="S366" s="48">
        <v>715</v>
      </c>
      <c r="T366" s="35">
        <f t="shared" si="20"/>
        <v>3575</v>
      </c>
      <c r="U366" s="36">
        <f t="shared" si="19"/>
        <v>4004.0000000000005</v>
      </c>
      <c r="V366" s="41"/>
      <c r="W366" s="49">
        <v>2017</v>
      </c>
      <c r="X366" s="31"/>
      <c r="Y366" s="303"/>
    </row>
    <row r="367" spans="1:25" ht="50.1" customHeight="1">
      <c r="A367" s="30" t="s">
        <v>1378</v>
      </c>
      <c r="B367" s="30" t="s">
        <v>32</v>
      </c>
      <c r="C367" s="31" t="s">
        <v>1379</v>
      </c>
      <c r="D367" s="314" t="s">
        <v>1345</v>
      </c>
      <c r="E367" s="32" t="s">
        <v>1380</v>
      </c>
      <c r="F367" s="32" t="s">
        <v>1365</v>
      </c>
      <c r="G367" s="30" t="s">
        <v>36</v>
      </c>
      <c r="H367" s="30">
        <v>0</v>
      </c>
      <c r="I367" s="30">
        <v>590000000</v>
      </c>
      <c r="J367" s="31" t="s">
        <v>50</v>
      </c>
      <c r="K367" s="30" t="s">
        <v>1020</v>
      </c>
      <c r="L367" s="30" t="s">
        <v>80</v>
      </c>
      <c r="M367" s="30" t="s">
        <v>81</v>
      </c>
      <c r="N367" s="30" t="s">
        <v>140</v>
      </c>
      <c r="O367" s="45" t="s">
        <v>182</v>
      </c>
      <c r="P367" s="30">
        <v>796</v>
      </c>
      <c r="Q367" s="30" t="s">
        <v>43</v>
      </c>
      <c r="R367" s="93">
        <v>50</v>
      </c>
      <c r="S367" s="39">
        <v>900</v>
      </c>
      <c r="T367" s="58">
        <f t="shared" si="20"/>
        <v>45000</v>
      </c>
      <c r="U367" s="59">
        <f t="shared" si="19"/>
        <v>50400.000000000007</v>
      </c>
      <c r="V367" s="30"/>
      <c r="W367" s="30">
        <v>2017</v>
      </c>
      <c r="X367" s="60"/>
      <c r="Y367" s="303"/>
    </row>
    <row r="368" spans="1:25" ht="50.1" customHeight="1">
      <c r="A368" s="30" t="s">
        <v>1381</v>
      </c>
      <c r="B368" s="30" t="s">
        <v>32</v>
      </c>
      <c r="C368" s="31" t="s">
        <v>1379</v>
      </c>
      <c r="D368" s="314" t="s">
        <v>1345</v>
      </c>
      <c r="E368" s="32" t="s">
        <v>1380</v>
      </c>
      <c r="F368" s="32" t="s">
        <v>1382</v>
      </c>
      <c r="G368" s="30" t="s">
        <v>36</v>
      </c>
      <c r="H368" s="30">
        <v>0</v>
      </c>
      <c r="I368" s="30">
        <v>590000000</v>
      </c>
      <c r="J368" s="31" t="s">
        <v>50</v>
      </c>
      <c r="K368" s="30" t="s">
        <v>1020</v>
      </c>
      <c r="L368" s="30" t="s">
        <v>80</v>
      </c>
      <c r="M368" s="30" t="s">
        <v>81</v>
      </c>
      <c r="N368" s="30" t="s">
        <v>140</v>
      </c>
      <c r="O368" s="45" t="s">
        <v>182</v>
      </c>
      <c r="P368" s="30">
        <v>796</v>
      </c>
      <c r="Q368" s="30" t="s">
        <v>43</v>
      </c>
      <c r="R368" s="34">
        <v>10</v>
      </c>
      <c r="S368" s="39">
        <v>5000</v>
      </c>
      <c r="T368" s="58">
        <f t="shared" si="20"/>
        <v>50000</v>
      </c>
      <c r="U368" s="59">
        <f t="shared" si="19"/>
        <v>56000.000000000007</v>
      </c>
      <c r="V368" s="40"/>
      <c r="W368" s="30">
        <v>2017</v>
      </c>
      <c r="X368" s="60"/>
      <c r="Y368" s="303"/>
    </row>
    <row r="369" spans="1:25" ht="50.1" customHeight="1">
      <c r="A369" s="30" t="s">
        <v>1383</v>
      </c>
      <c r="B369" s="30" t="s">
        <v>32</v>
      </c>
      <c r="C369" s="31" t="s">
        <v>1379</v>
      </c>
      <c r="D369" s="314" t="s">
        <v>1345</v>
      </c>
      <c r="E369" s="32" t="s">
        <v>1380</v>
      </c>
      <c r="F369" s="32" t="s">
        <v>1384</v>
      </c>
      <c r="G369" s="30" t="s">
        <v>36</v>
      </c>
      <c r="H369" s="30">
        <v>0</v>
      </c>
      <c r="I369" s="30">
        <v>590000000</v>
      </c>
      <c r="J369" s="31" t="s">
        <v>50</v>
      </c>
      <c r="K369" s="30" t="s">
        <v>1020</v>
      </c>
      <c r="L369" s="30" t="s">
        <v>80</v>
      </c>
      <c r="M369" s="30" t="s">
        <v>81</v>
      </c>
      <c r="N369" s="30" t="s">
        <v>140</v>
      </c>
      <c r="O369" s="45" t="s">
        <v>182</v>
      </c>
      <c r="P369" s="30">
        <v>796</v>
      </c>
      <c r="Q369" s="30" t="s">
        <v>43</v>
      </c>
      <c r="R369" s="34">
        <v>10</v>
      </c>
      <c r="S369" s="39">
        <v>7000</v>
      </c>
      <c r="T369" s="58">
        <f t="shared" si="20"/>
        <v>70000</v>
      </c>
      <c r="U369" s="59">
        <f t="shared" si="19"/>
        <v>78400.000000000015</v>
      </c>
      <c r="V369" s="30"/>
      <c r="W369" s="30">
        <v>2017</v>
      </c>
      <c r="X369" s="60"/>
      <c r="Y369" s="303"/>
    </row>
    <row r="370" spans="1:25" ht="50.1" customHeight="1">
      <c r="A370" s="30" t="s">
        <v>1385</v>
      </c>
      <c r="B370" s="91" t="s">
        <v>32</v>
      </c>
      <c r="C370" s="31" t="s">
        <v>1379</v>
      </c>
      <c r="D370" s="314" t="s">
        <v>1345</v>
      </c>
      <c r="E370" s="32" t="s">
        <v>1380</v>
      </c>
      <c r="F370" s="32" t="s">
        <v>1386</v>
      </c>
      <c r="G370" s="91" t="s">
        <v>36</v>
      </c>
      <c r="H370" s="91">
        <v>0</v>
      </c>
      <c r="I370" s="30">
        <v>590000000</v>
      </c>
      <c r="J370" s="31" t="s">
        <v>50</v>
      </c>
      <c r="K370" s="91" t="s">
        <v>811</v>
      </c>
      <c r="L370" s="30" t="s">
        <v>80</v>
      </c>
      <c r="M370" s="91" t="s">
        <v>81</v>
      </c>
      <c r="N370" s="30" t="s">
        <v>140</v>
      </c>
      <c r="O370" s="45" t="s">
        <v>182</v>
      </c>
      <c r="P370" s="30">
        <v>796</v>
      </c>
      <c r="Q370" s="30" t="s">
        <v>43</v>
      </c>
      <c r="R370" s="34">
        <v>8</v>
      </c>
      <c r="S370" s="39">
        <v>1000</v>
      </c>
      <c r="T370" s="58">
        <f t="shared" si="20"/>
        <v>8000</v>
      </c>
      <c r="U370" s="59">
        <f t="shared" si="19"/>
        <v>8960</v>
      </c>
      <c r="V370" s="30"/>
      <c r="W370" s="30">
        <v>2017</v>
      </c>
      <c r="X370" s="60"/>
      <c r="Y370" s="303"/>
    </row>
    <row r="371" spans="1:25" ht="50.1" customHeight="1">
      <c r="A371" s="30" t="s">
        <v>1387</v>
      </c>
      <c r="B371" s="30" t="s">
        <v>32</v>
      </c>
      <c r="C371" s="88" t="s">
        <v>1388</v>
      </c>
      <c r="D371" s="314" t="s">
        <v>1345</v>
      </c>
      <c r="E371" s="32" t="s">
        <v>1389</v>
      </c>
      <c r="F371" s="32" t="s">
        <v>1390</v>
      </c>
      <c r="G371" s="30" t="s">
        <v>36</v>
      </c>
      <c r="H371" s="30">
        <v>0</v>
      </c>
      <c r="I371" s="30">
        <v>590000000</v>
      </c>
      <c r="J371" s="31" t="s">
        <v>50</v>
      </c>
      <c r="K371" s="30" t="s">
        <v>423</v>
      </c>
      <c r="L371" s="30" t="s">
        <v>80</v>
      </c>
      <c r="M371" s="30" t="s">
        <v>81</v>
      </c>
      <c r="N371" s="30" t="s">
        <v>140</v>
      </c>
      <c r="O371" s="45" t="s">
        <v>182</v>
      </c>
      <c r="P371" s="30">
        <v>796</v>
      </c>
      <c r="Q371" s="30" t="s">
        <v>43</v>
      </c>
      <c r="R371" s="93">
        <v>3</v>
      </c>
      <c r="S371" s="39">
        <v>65000</v>
      </c>
      <c r="T371" s="58">
        <f t="shared" si="20"/>
        <v>195000</v>
      </c>
      <c r="U371" s="59">
        <f t="shared" si="19"/>
        <v>218400.00000000003</v>
      </c>
      <c r="V371" s="30"/>
      <c r="W371" s="30">
        <v>2017</v>
      </c>
      <c r="X371" s="60"/>
      <c r="Y371" s="303"/>
    </row>
    <row r="372" spans="1:25" ht="50.1" customHeight="1">
      <c r="A372" s="30" t="s">
        <v>1391</v>
      </c>
      <c r="B372" s="30" t="s">
        <v>32</v>
      </c>
      <c r="C372" s="31" t="s">
        <v>1392</v>
      </c>
      <c r="D372" s="314" t="s">
        <v>1345</v>
      </c>
      <c r="E372" s="32" t="s">
        <v>1393</v>
      </c>
      <c r="F372" s="32" t="s">
        <v>1394</v>
      </c>
      <c r="G372" s="30" t="s">
        <v>36</v>
      </c>
      <c r="H372" s="30">
        <v>0</v>
      </c>
      <c r="I372" s="30">
        <v>590000000</v>
      </c>
      <c r="J372" s="31" t="s">
        <v>50</v>
      </c>
      <c r="K372" s="30" t="s">
        <v>423</v>
      </c>
      <c r="L372" s="30" t="s">
        <v>80</v>
      </c>
      <c r="M372" s="30" t="s">
        <v>81</v>
      </c>
      <c r="N372" s="30" t="s">
        <v>140</v>
      </c>
      <c r="O372" s="45" t="s">
        <v>182</v>
      </c>
      <c r="P372" s="30">
        <v>796</v>
      </c>
      <c r="Q372" s="30" t="s">
        <v>43</v>
      </c>
      <c r="R372" s="93">
        <v>3</v>
      </c>
      <c r="S372" s="39">
        <v>60000</v>
      </c>
      <c r="T372" s="58">
        <f t="shared" si="20"/>
        <v>180000</v>
      </c>
      <c r="U372" s="59">
        <f t="shared" si="19"/>
        <v>201600.00000000003</v>
      </c>
      <c r="V372" s="30"/>
      <c r="W372" s="30">
        <v>2017</v>
      </c>
      <c r="X372" s="60"/>
      <c r="Y372" s="303"/>
    </row>
    <row r="373" spans="1:25" ht="50.1" customHeight="1">
      <c r="A373" s="30" t="s">
        <v>1395</v>
      </c>
      <c r="B373" s="30" t="s">
        <v>32</v>
      </c>
      <c r="C373" s="31" t="s">
        <v>1396</v>
      </c>
      <c r="D373" s="314" t="s">
        <v>1345</v>
      </c>
      <c r="E373" s="32" t="s">
        <v>1397</v>
      </c>
      <c r="F373" s="32" t="s">
        <v>1398</v>
      </c>
      <c r="G373" s="30" t="s">
        <v>36</v>
      </c>
      <c r="H373" s="30">
        <v>0</v>
      </c>
      <c r="I373" s="30">
        <v>590000000</v>
      </c>
      <c r="J373" s="31" t="s">
        <v>50</v>
      </c>
      <c r="K373" s="30" t="s">
        <v>1253</v>
      </c>
      <c r="L373" s="30" t="s">
        <v>80</v>
      </c>
      <c r="M373" s="30" t="s">
        <v>81</v>
      </c>
      <c r="N373" s="30" t="s">
        <v>140</v>
      </c>
      <c r="O373" s="45" t="s">
        <v>182</v>
      </c>
      <c r="P373" s="30">
        <v>796</v>
      </c>
      <c r="Q373" s="30" t="s">
        <v>43</v>
      </c>
      <c r="R373" s="34">
        <v>8</v>
      </c>
      <c r="S373" s="39">
        <v>2650</v>
      </c>
      <c r="T373" s="58">
        <f t="shared" si="20"/>
        <v>21200</v>
      </c>
      <c r="U373" s="59">
        <f t="shared" si="19"/>
        <v>23744.000000000004</v>
      </c>
      <c r="V373" s="40"/>
      <c r="W373" s="30">
        <v>2017</v>
      </c>
      <c r="X373" s="60"/>
      <c r="Y373" s="303"/>
    </row>
    <row r="374" spans="1:25" ht="50.1" customHeight="1">
      <c r="A374" s="30" t="s">
        <v>1399</v>
      </c>
      <c r="B374" s="30" t="s">
        <v>32</v>
      </c>
      <c r="C374" s="31" t="s">
        <v>1400</v>
      </c>
      <c r="D374" s="314" t="s">
        <v>1345</v>
      </c>
      <c r="E374" s="32" t="s">
        <v>1401</v>
      </c>
      <c r="F374" s="32" t="s">
        <v>1402</v>
      </c>
      <c r="G374" s="30" t="s">
        <v>36</v>
      </c>
      <c r="H374" s="30">
        <v>0</v>
      </c>
      <c r="I374" s="30">
        <v>590000000</v>
      </c>
      <c r="J374" s="31" t="s">
        <v>50</v>
      </c>
      <c r="K374" s="30" t="s">
        <v>1265</v>
      </c>
      <c r="L374" s="30" t="s">
        <v>80</v>
      </c>
      <c r="M374" s="30" t="s">
        <v>81</v>
      </c>
      <c r="N374" s="30" t="s">
        <v>317</v>
      </c>
      <c r="O374" s="45" t="s">
        <v>182</v>
      </c>
      <c r="P374" s="30">
        <v>796</v>
      </c>
      <c r="Q374" s="30" t="s">
        <v>43</v>
      </c>
      <c r="R374" s="34">
        <v>12</v>
      </c>
      <c r="S374" s="39">
        <v>25000</v>
      </c>
      <c r="T374" s="58">
        <f t="shared" si="20"/>
        <v>300000</v>
      </c>
      <c r="U374" s="59">
        <f t="shared" si="19"/>
        <v>336000.00000000006</v>
      </c>
      <c r="V374" s="30"/>
      <c r="W374" s="30">
        <v>2017</v>
      </c>
      <c r="X374" s="60"/>
      <c r="Y374" s="303"/>
    </row>
    <row r="375" spans="1:25" ht="50.1" customHeight="1">
      <c r="A375" s="30" t="s">
        <v>1403</v>
      </c>
      <c r="B375" s="30" t="s">
        <v>32</v>
      </c>
      <c r="C375" s="88" t="s">
        <v>1400</v>
      </c>
      <c r="D375" s="314" t="s">
        <v>1345</v>
      </c>
      <c r="E375" s="32" t="s">
        <v>1401</v>
      </c>
      <c r="F375" s="32" t="s">
        <v>1404</v>
      </c>
      <c r="G375" s="30" t="s">
        <v>36</v>
      </c>
      <c r="H375" s="30">
        <v>0</v>
      </c>
      <c r="I375" s="30">
        <v>590000000</v>
      </c>
      <c r="J375" s="31" t="s">
        <v>50</v>
      </c>
      <c r="K375" s="30" t="s">
        <v>1405</v>
      </c>
      <c r="L375" s="30" t="s">
        <v>80</v>
      </c>
      <c r="M375" s="30" t="s">
        <v>81</v>
      </c>
      <c r="N375" s="30" t="s">
        <v>140</v>
      </c>
      <c r="O375" s="45" t="s">
        <v>182</v>
      </c>
      <c r="P375" s="30">
        <v>796</v>
      </c>
      <c r="Q375" s="30" t="s">
        <v>43</v>
      </c>
      <c r="R375" s="93">
        <v>8</v>
      </c>
      <c r="S375" s="39">
        <v>21000</v>
      </c>
      <c r="T375" s="58">
        <f t="shared" si="20"/>
        <v>168000</v>
      </c>
      <c r="U375" s="59">
        <f t="shared" si="19"/>
        <v>188160.00000000003</v>
      </c>
      <c r="V375" s="30"/>
      <c r="W375" s="30">
        <v>2017</v>
      </c>
      <c r="X375" s="60"/>
      <c r="Y375" s="303"/>
    </row>
    <row r="376" spans="1:25" ht="50.1" customHeight="1">
      <c r="A376" s="30" t="s">
        <v>1406</v>
      </c>
      <c r="B376" s="30" t="s">
        <v>32</v>
      </c>
      <c r="C376" s="31" t="s">
        <v>1407</v>
      </c>
      <c r="D376" s="314" t="s">
        <v>1345</v>
      </c>
      <c r="E376" s="32" t="s">
        <v>1408</v>
      </c>
      <c r="F376" s="32" t="s">
        <v>1409</v>
      </c>
      <c r="G376" s="30" t="s">
        <v>36</v>
      </c>
      <c r="H376" s="30">
        <v>0</v>
      </c>
      <c r="I376" s="30">
        <v>590000000</v>
      </c>
      <c r="J376" s="31" t="s">
        <v>50</v>
      </c>
      <c r="K376" s="30" t="s">
        <v>1178</v>
      </c>
      <c r="L376" s="30" t="s">
        <v>80</v>
      </c>
      <c r="M376" s="30" t="s">
        <v>81</v>
      </c>
      <c r="N376" s="30" t="s">
        <v>140</v>
      </c>
      <c r="O376" s="45" t="s">
        <v>182</v>
      </c>
      <c r="P376" s="30">
        <v>796</v>
      </c>
      <c r="Q376" s="30" t="s">
        <v>43</v>
      </c>
      <c r="R376" s="93">
        <v>12</v>
      </c>
      <c r="S376" s="39">
        <v>5000</v>
      </c>
      <c r="T376" s="58">
        <f t="shared" si="20"/>
        <v>60000</v>
      </c>
      <c r="U376" s="59">
        <f t="shared" si="19"/>
        <v>67200</v>
      </c>
      <c r="V376" s="30"/>
      <c r="W376" s="30">
        <v>2017</v>
      </c>
      <c r="X376" s="60"/>
      <c r="Y376" s="303"/>
    </row>
    <row r="377" spans="1:25" ht="50.1" customHeight="1">
      <c r="A377" s="30" t="s">
        <v>1410</v>
      </c>
      <c r="B377" s="30" t="s">
        <v>32</v>
      </c>
      <c r="C377" s="31" t="s">
        <v>1411</v>
      </c>
      <c r="D377" s="314" t="s">
        <v>1345</v>
      </c>
      <c r="E377" s="32" t="s">
        <v>1412</v>
      </c>
      <c r="F377" s="32" t="s">
        <v>1413</v>
      </c>
      <c r="G377" s="30" t="s">
        <v>36</v>
      </c>
      <c r="H377" s="30">
        <v>0</v>
      </c>
      <c r="I377" s="30">
        <v>590000000</v>
      </c>
      <c r="J377" s="31" t="s">
        <v>50</v>
      </c>
      <c r="K377" s="30" t="s">
        <v>1405</v>
      </c>
      <c r="L377" s="30" t="s">
        <v>80</v>
      </c>
      <c r="M377" s="30" t="s">
        <v>81</v>
      </c>
      <c r="N377" s="30" t="s">
        <v>317</v>
      </c>
      <c r="O377" s="45" t="s">
        <v>182</v>
      </c>
      <c r="P377" s="30">
        <v>796</v>
      </c>
      <c r="Q377" s="30" t="s">
        <v>43</v>
      </c>
      <c r="R377" s="34">
        <v>8</v>
      </c>
      <c r="S377" s="39">
        <v>1000</v>
      </c>
      <c r="T377" s="58">
        <f t="shared" si="20"/>
        <v>8000</v>
      </c>
      <c r="U377" s="59">
        <f t="shared" si="19"/>
        <v>8960</v>
      </c>
      <c r="V377" s="40"/>
      <c r="W377" s="30">
        <v>2017</v>
      </c>
      <c r="X377" s="60"/>
      <c r="Y377" s="303"/>
    </row>
    <row r="378" spans="1:25" ht="50.1" customHeight="1">
      <c r="A378" s="30" t="s">
        <v>1414</v>
      </c>
      <c r="B378" s="30" t="s">
        <v>32</v>
      </c>
      <c r="C378" s="31" t="s">
        <v>1415</v>
      </c>
      <c r="D378" s="314" t="s">
        <v>1416</v>
      </c>
      <c r="E378" s="32" t="s">
        <v>1417</v>
      </c>
      <c r="F378" s="32" t="s">
        <v>1418</v>
      </c>
      <c r="G378" s="30" t="s">
        <v>36</v>
      </c>
      <c r="H378" s="30">
        <v>0</v>
      </c>
      <c r="I378" s="30">
        <v>590000000</v>
      </c>
      <c r="J378" s="31" t="s">
        <v>50</v>
      </c>
      <c r="K378" s="30" t="s">
        <v>1405</v>
      </c>
      <c r="L378" s="30" t="s">
        <v>80</v>
      </c>
      <c r="M378" s="30" t="s">
        <v>81</v>
      </c>
      <c r="N378" s="30" t="s">
        <v>140</v>
      </c>
      <c r="O378" s="45" t="s">
        <v>182</v>
      </c>
      <c r="P378" s="30">
        <v>796</v>
      </c>
      <c r="Q378" s="30" t="s">
        <v>43</v>
      </c>
      <c r="R378" s="34">
        <v>8</v>
      </c>
      <c r="S378" s="39">
        <v>7400</v>
      </c>
      <c r="T378" s="58">
        <f t="shared" si="20"/>
        <v>59200</v>
      </c>
      <c r="U378" s="59">
        <f t="shared" si="19"/>
        <v>66304</v>
      </c>
      <c r="V378" s="30"/>
      <c r="W378" s="30">
        <v>2017</v>
      </c>
      <c r="X378" s="60"/>
      <c r="Y378" s="303"/>
    </row>
    <row r="379" spans="1:25" ht="50.1" customHeight="1">
      <c r="A379" s="30" t="s">
        <v>1419</v>
      </c>
      <c r="B379" s="91" t="s">
        <v>32</v>
      </c>
      <c r="C379" s="31" t="s">
        <v>1420</v>
      </c>
      <c r="D379" s="310" t="s">
        <v>1421</v>
      </c>
      <c r="E379" s="31" t="s">
        <v>1422</v>
      </c>
      <c r="F379" s="32" t="s">
        <v>1423</v>
      </c>
      <c r="G379" s="91" t="s">
        <v>36</v>
      </c>
      <c r="H379" s="91">
        <v>0</v>
      </c>
      <c r="I379" s="30">
        <v>590000000</v>
      </c>
      <c r="J379" s="31" t="s">
        <v>37</v>
      </c>
      <c r="K379" s="92" t="s">
        <v>401</v>
      </c>
      <c r="L379" s="31" t="s">
        <v>39</v>
      </c>
      <c r="M379" s="91" t="s">
        <v>40</v>
      </c>
      <c r="N379" s="43" t="s">
        <v>528</v>
      </c>
      <c r="O379" s="30" t="s">
        <v>73</v>
      </c>
      <c r="P379" s="30">
        <v>796</v>
      </c>
      <c r="Q379" s="30" t="s">
        <v>43</v>
      </c>
      <c r="R379" s="34">
        <v>20</v>
      </c>
      <c r="S379" s="35">
        <v>225</v>
      </c>
      <c r="T379" s="35">
        <f t="shared" si="20"/>
        <v>4500</v>
      </c>
      <c r="U379" s="36">
        <f t="shared" si="19"/>
        <v>5040.0000000000009</v>
      </c>
      <c r="V379" s="30"/>
      <c r="W379" s="30">
        <v>2017</v>
      </c>
      <c r="X379" s="31"/>
      <c r="Y379" s="303"/>
    </row>
    <row r="380" spans="1:25" ht="50.1" customHeight="1">
      <c r="A380" s="30" t="s">
        <v>1424</v>
      </c>
      <c r="B380" s="71" t="s">
        <v>32</v>
      </c>
      <c r="C380" s="104" t="s">
        <v>1425</v>
      </c>
      <c r="D380" s="312" t="s">
        <v>1426</v>
      </c>
      <c r="E380" s="33" t="s">
        <v>1427</v>
      </c>
      <c r="F380" s="44" t="s">
        <v>1428</v>
      </c>
      <c r="G380" s="45" t="s">
        <v>447</v>
      </c>
      <c r="H380" s="63">
        <v>0</v>
      </c>
      <c r="I380" s="30">
        <v>590000000</v>
      </c>
      <c r="J380" s="31" t="s">
        <v>37</v>
      </c>
      <c r="K380" s="45" t="s">
        <v>1429</v>
      </c>
      <c r="L380" s="31" t="s">
        <v>39</v>
      </c>
      <c r="M380" s="45" t="s">
        <v>58</v>
      </c>
      <c r="N380" s="45" t="s">
        <v>389</v>
      </c>
      <c r="O380" s="30" t="s">
        <v>91</v>
      </c>
      <c r="P380" s="45" t="s">
        <v>433</v>
      </c>
      <c r="Q380" s="45" t="s">
        <v>100</v>
      </c>
      <c r="R380" s="105">
        <v>50</v>
      </c>
      <c r="S380" s="76">
        <v>500</v>
      </c>
      <c r="T380" s="35">
        <f t="shared" si="20"/>
        <v>25000</v>
      </c>
      <c r="U380" s="36">
        <f t="shared" si="19"/>
        <v>28000.000000000004</v>
      </c>
      <c r="V380" s="45"/>
      <c r="W380" s="45">
        <v>2017</v>
      </c>
      <c r="X380" s="31"/>
      <c r="Y380" s="303"/>
    </row>
    <row r="381" spans="1:25" ht="50.1" customHeight="1">
      <c r="A381" s="30" t="s">
        <v>1430</v>
      </c>
      <c r="B381" s="67" t="s">
        <v>32</v>
      </c>
      <c r="C381" s="33" t="s">
        <v>1431</v>
      </c>
      <c r="D381" s="312" t="s">
        <v>1426</v>
      </c>
      <c r="E381" s="44" t="s">
        <v>1432</v>
      </c>
      <c r="F381" s="44" t="s">
        <v>1433</v>
      </c>
      <c r="G381" s="43" t="s">
        <v>188</v>
      </c>
      <c r="H381" s="63">
        <v>0</v>
      </c>
      <c r="I381" s="30">
        <v>590000000</v>
      </c>
      <c r="J381" s="31" t="s">
        <v>50</v>
      </c>
      <c r="K381" s="45" t="s">
        <v>537</v>
      </c>
      <c r="L381" s="45" t="s">
        <v>39</v>
      </c>
      <c r="M381" s="30" t="s">
        <v>81</v>
      </c>
      <c r="N381" s="45" t="s">
        <v>261</v>
      </c>
      <c r="O381" s="45" t="s">
        <v>182</v>
      </c>
      <c r="P381" s="41" t="s">
        <v>433</v>
      </c>
      <c r="Q381" s="31" t="s">
        <v>100</v>
      </c>
      <c r="R381" s="106">
        <v>100</v>
      </c>
      <c r="S381" s="82">
        <v>850</v>
      </c>
      <c r="T381" s="58">
        <f t="shared" si="20"/>
        <v>85000</v>
      </c>
      <c r="U381" s="59">
        <f t="shared" si="19"/>
        <v>95200.000000000015</v>
      </c>
      <c r="V381" s="45"/>
      <c r="W381" s="45">
        <v>2017</v>
      </c>
      <c r="X381" s="41"/>
      <c r="Y381" s="303"/>
    </row>
    <row r="382" spans="1:25" ht="50.1" customHeight="1">
      <c r="A382" s="30" t="s">
        <v>1434</v>
      </c>
      <c r="B382" s="30" t="s">
        <v>32</v>
      </c>
      <c r="C382" s="31" t="s">
        <v>1435</v>
      </c>
      <c r="D382" s="310" t="s">
        <v>1436</v>
      </c>
      <c r="E382" s="31" t="s">
        <v>1437</v>
      </c>
      <c r="F382" s="32"/>
      <c r="G382" s="30" t="s">
        <v>36</v>
      </c>
      <c r="H382" s="30">
        <v>0</v>
      </c>
      <c r="I382" s="30">
        <v>590000000</v>
      </c>
      <c r="J382" s="31" t="s">
        <v>37</v>
      </c>
      <c r="K382" s="31" t="s">
        <v>38</v>
      </c>
      <c r="L382" s="31" t="s">
        <v>39</v>
      </c>
      <c r="M382" s="30" t="s">
        <v>40</v>
      </c>
      <c r="N382" s="31" t="s">
        <v>72</v>
      </c>
      <c r="O382" s="30" t="s">
        <v>73</v>
      </c>
      <c r="P382" s="30">
        <v>796</v>
      </c>
      <c r="Q382" s="30" t="s">
        <v>43</v>
      </c>
      <c r="R382" s="34">
        <v>12</v>
      </c>
      <c r="S382" s="35">
        <v>250</v>
      </c>
      <c r="T382" s="35">
        <f t="shared" si="20"/>
        <v>3000</v>
      </c>
      <c r="U382" s="36">
        <f t="shared" si="19"/>
        <v>3360.0000000000005</v>
      </c>
      <c r="V382" s="40" t="s">
        <v>44</v>
      </c>
      <c r="W382" s="30">
        <v>2017</v>
      </c>
      <c r="X382" s="31"/>
      <c r="Y382" s="303"/>
    </row>
    <row r="383" spans="1:25" ht="50.1" customHeight="1">
      <c r="A383" s="30" t="s">
        <v>1438</v>
      </c>
      <c r="B383" s="30" t="s">
        <v>32</v>
      </c>
      <c r="C383" s="31" t="s">
        <v>1439</v>
      </c>
      <c r="D383" s="310" t="s">
        <v>1440</v>
      </c>
      <c r="E383" s="31" t="s">
        <v>1441</v>
      </c>
      <c r="F383" s="32" t="s">
        <v>1442</v>
      </c>
      <c r="G383" s="30" t="s">
        <v>36</v>
      </c>
      <c r="H383" s="30">
        <v>0</v>
      </c>
      <c r="I383" s="30">
        <v>590000000</v>
      </c>
      <c r="J383" s="31" t="s">
        <v>37</v>
      </c>
      <c r="K383" s="31" t="s">
        <v>139</v>
      </c>
      <c r="L383" s="37" t="s">
        <v>50</v>
      </c>
      <c r="M383" s="30" t="s">
        <v>40</v>
      </c>
      <c r="N383" s="31" t="s">
        <v>99</v>
      </c>
      <c r="O383" s="33" t="s">
        <v>42</v>
      </c>
      <c r="P383" s="30">
        <v>778</v>
      </c>
      <c r="Q383" s="30" t="s">
        <v>1037</v>
      </c>
      <c r="R383" s="34">
        <v>100</v>
      </c>
      <c r="S383" s="35">
        <v>135</v>
      </c>
      <c r="T383" s="35">
        <f t="shared" si="20"/>
        <v>13500</v>
      </c>
      <c r="U383" s="36">
        <f t="shared" si="19"/>
        <v>15120.000000000002</v>
      </c>
      <c r="V383" s="30"/>
      <c r="W383" s="30">
        <v>2017</v>
      </c>
      <c r="X383" s="31"/>
      <c r="Y383" s="303"/>
    </row>
    <row r="384" spans="1:25" ht="50.1" customHeight="1">
      <c r="A384" s="30" t="s">
        <v>1443</v>
      </c>
      <c r="B384" s="30" t="s">
        <v>32</v>
      </c>
      <c r="C384" s="31" t="s">
        <v>1444</v>
      </c>
      <c r="D384" s="310" t="s">
        <v>1445</v>
      </c>
      <c r="E384" s="31" t="s">
        <v>1446</v>
      </c>
      <c r="F384" s="32" t="s">
        <v>1447</v>
      </c>
      <c r="G384" s="30" t="s">
        <v>188</v>
      </c>
      <c r="H384" s="30" t="s">
        <v>1448</v>
      </c>
      <c r="I384" s="30">
        <v>590000000</v>
      </c>
      <c r="J384" s="31" t="s">
        <v>37</v>
      </c>
      <c r="K384" s="31" t="s">
        <v>1449</v>
      </c>
      <c r="L384" s="37" t="s">
        <v>50</v>
      </c>
      <c r="M384" s="30" t="s">
        <v>58</v>
      </c>
      <c r="N384" s="31" t="s">
        <v>1450</v>
      </c>
      <c r="O384" s="30" t="s">
        <v>91</v>
      </c>
      <c r="P384" s="30">
        <v>796</v>
      </c>
      <c r="Q384" s="30" t="s">
        <v>43</v>
      </c>
      <c r="R384" s="34">
        <v>2000</v>
      </c>
      <c r="S384" s="35">
        <v>687</v>
      </c>
      <c r="T384" s="35">
        <f t="shared" si="20"/>
        <v>1374000</v>
      </c>
      <c r="U384" s="36">
        <f t="shared" si="19"/>
        <v>1538880.0000000002</v>
      </c>
      <c r="V384" s="40"/>
      <c r="W384" s="30">
        <v>2017</v>
      </c>
      <c r="X384" s="31"/>
      <c r="Y384" s="303"/>
    </row>
    <row r="385" spans="1:25" ht="50.1" customHeight="1">
      <c r="A385" s="30" t="s">
        <v>1451</v>
      </c>
      <c r="B385" s="30" t="s">
        <v>32</v>
      </c>
      <c r="C385" s="31" t="s">
        <v>1452</v>
      </c>
      <c r="D385" s="310" t="s">
        <v>1445</v>
      </c>
      <c r="E385" s="31" t="s">
        <v>1453</v>
      </c>
      <c r="F385" s="32" t="s">
        <v>1454</v>
      </c>
      <c r="G385" s="30" t="s">
        <v>188</v>
      </c>
      <c r="H385" s="30">
        <v>0</v>
      </c>
      <c r="I385" s="30">
        <v>590000000</v>
      </c>
      <c r="J385" s="31" t="s">
        <v>37</v>
      </c>
      <c r="K385" s="31" t="s">
        <v>1455</v>
      </c>
      <c r="L385" s="37" t="s">
        <v>50</v>
      </c>
      <c r="M385" s="30" t="s">
        <v>58</v>
      </c>
      <c r="N385" s="31" t="s">
        <v>1456</v>
      </c>
      <c r="O385" s="30" t="s">
        <v>91</v>
      </c>
      <c r="P385" s="30">
        <v>796</v>
      </c>
      <c r="Q385" s="30" t="s">
        <v>43</v>
      </c>
      <c r="R385" s="34">
        <v>70</v>
      </c>
      <c r="S385" s="35">
        <v>625</v>
      </c>
      <c r="T385" s="35">
        <f t="shared" si="20"/>
        <v>43750</v>
      </c>
      <c r="U385" s="36">
        <f t="shared" si="19"/>
        <v>49000.000000000007</v>
      </c>
      <c r="V385" s="30"/>
      <c r="W385" s="30">
        <v>2017</v>
      </c>
      <c r="X385" s="31"/>
      <c r="Y385" s="303"/>
    </row>
    <row r="386" spans="1:25" ht="50.1" customHeight="1">
      <c r="A386" s="30" t="s">
        <v>1457</v>
      </c>
      <c r="B386" s="30" t="s">
        <v>32</v>
      </c>
      <c r="C386" s="31" t="s">
        <v>1452</v>
      </c>
      <c r="D386" s="310" t="s">
        <v>1445</v>
      </c>
      <c r="E386" s="31" t="s">
        <v>1453</v>
      </c>
      <c r="F386" s="32" t="s">
        <v>1458</v>
      </c>
      <c r="G386" s="30" t="s">
        <v>188</v>
      </c>
      <c r="H386" s="30">
        <v>0</v>
      </c>
      <c r="I386" s="30">
        <v>590000000</v>
      </c>
      <c r="J386" s="31" t="s">
        <v>37</v>
      </c>
      <c r="K386" s="31" t="s">
        <v>1455</v>
      </c>
      <c r="L386" s="37" t="s">
        <v>50</v>
      </c>
      <c r="M386" s="30" t="s">
        <v>58</v>
      </c>
      <c r="N386" s="31" t="s">
        <v>1456</v>
      </c>
      <c r="O386" s="30" t="s">
        <v>91</v>
      </c>
      <c r="P386" s="30">
        <v>796</v>
      </c>
      <c r="Q386" s="30" t="s">
        <v>43</v>
      </c>
      <c r="R386" s="34">
        <v>70</v>
      </c>
      <c r="S386" s="35">
        <v>705</v>
      </c>
      <c r="T386" s="35">
        <f t="shared" si="20"/>
        <v>49350</v>
      </c>
      <c r="U386" s="36">
        <f t="shared" si="19"/>
        <v>55272.000000000007</v>
      </c>
      <c r="V386" s="40"/>
      <c r="W386" s="30">
        <v>2017</v>
      </c>
      <c r="X386" s="31"/>
      <c r="Y386" s="303"/>
    </row>
    <row r="387" spans="1:25" ht="50.1" customHeight="1">
      <c r="A387" s="30" t="s">
        <v>1459</v>
      </c>
      <c r="B387" s="30" t="s">
        <v>32</v>
      </c>
      <c r="C387" s="31" t="s">
        <v>1452</v>
      </c>
      <c r="D387" s="310" t="s">
        <v>1445</v>
      </c>
      <c r="E387" s="31" t="s">
        <v>1453</v>
      </c>
      <c r="F387" s="32" t="s">
        <v>1460</v>
      </c>
      <c r="G387" s="30" t="s">
        <v>188</v>
      </c>
      <c r="H387" s="30">
        <v>0</v>
      </c>
      <c r="I387" s="30">
        <v>590000000</v>
      </c>
      <c r="J387" s="31" t="s">
        <v>37</v>
      </c>
      <c r="K387" s="31" t="s">
        <v>1455</v>
      </c>
      <c r="L387" s="37" t="s">
        <v>50</v>
      </c>
      <c r="M387" s="30" t="s">
        <v>58</v>
      </c>
      <c r="N387" s="31" t="s">
        <v>1456</v>
      </c>
      <c r="O387" s="30" t="s">
        <v>91</v>
      </c>
      <c r="P387" s="30">
        <v>796</v>
      </c>
      <c r="Q387" s="30" t="s">
        <v>43</v>
      </c>
      <c r="R387" s="34">
        <v>70</v>
      </c>
      <c r="S387" s="35">
        <v>805</v>
      </c>
      <c r="T387" s="35">
        <f t="shared" si="20"/>
        <v>56350</v>
      </c>
      <c r="U387" s="36">
        <f t="shared" si="19"/>
        <v>63112.000000000007</v>
      </c>
      <c r="V387" s="30"/>
      <c r="W387" s="30">
        <v>2017</v>
      </c>
      <c r="X387" s="31"/>
      <c r="Y387" s="303"/>
    </row>
    <row r="388" spans="1:25" ht="50.1" customHeight="1">
      <c r="A388" s="30" t="s">
        <v>1461</v>
      </c>
      <c r="B388" s="30" t="s">
        <v>32</v>
      </c>
      <c r="C388" s="31" t="s">
        <v>1452</v>
      </c>
      <c r="D388" s="310" t="s">
        <v>1445</v>
      </c>
      <c r="E388" s="31" t="s">
        <v>1453</v>
      </c>
      <c r="F388" s="32" t="s">
        <v>1462</v>
      </c>
      <c r="G388" s="30" t="s">
        <v>188</v>
      </c>
      <c r="H388" s="30">
        <v>0</v>
      </c>
      <c r="I388" s="30">
        <v>590000000</v>
      </c>
      <c r="J388" s="31" t="s">
        <v>37</v>
      </c>
      <c r="K388" s="31" t="s">
        <v>1455</v>
      </c>
      <c r="L388" s="37" t="s">
        <v>50</v>
      </c>
      <c r="M388" s="30" t="s">
        <v>58</v>
      </c>
      <c r="N388" s="31" t="s">
        <v>1456</v>
      </c>
      <c r="O388" s="30" t="s">
        <v>91</v>
      </c>
      <c r="P388" s="30">
        <v>796</v>
      </c>
      <c r="Q388" s="30" t="s">
        <v>43</v>
      </c>
      <c r="R388" s="34">
        <v>70</v>
      </c>
      <c r="S388" s="35">
        <v>965</v>
      </c>
      <c r="T388" s="35">
        <f t="shared" si="20"/>
        <v>67550</v>
      </c>
      <c r="U388" s="36">
        <f t="shared" si="19"/>
        <v>75656</v>
      </c>
      <c r="V388" s="40"/>
      <c r="W388" s="30">
        <v>2017</v>
      </c>
      <c r="X388" s="31"/>
      <c r="Y388" s="303"/>
    </row>
    <row r="389" spans="1:25" ht="50.1" customHeight="1">
      <c r="A389" s="30" t="s">
        <v>1463</v>
      </c>
      <c r="B389" s="30" t="s">
        <v>32</v>
      </c>
      <c r="C389" s="31" t="s">
        <v>1452</v>
      </c>
      <c r="D389" s="310" t="s">
        <v>1445</v>
      </c>
      <c r="E389" s="31" t="s">
        <v>1453</v>
      </c>
      <c r="F389" s="32" t="s">
        <v>1464</v>
      </c>
      <c r="G389" s="30" t="s">
        <v>188</v>
      </c>
      <c r="H389" s="30">
        <v>0</v>
      </c>
      <c r="I389" s="30">
        <v>590000000</v>
      </c>
      <c r="J389" s="31" t="s">
        <v>37</v>
      </c>
      <c r="K389" s="31" t="s">
        <v>1455</v>
      </c>
      <c r="L389" s="37" t="s">
        <v>50</v>
      </c>
      <c r="M389" s="30" t="s">
        <v>58</v>
      </c>
      <c r="N389" s="31" t="s">
        <v>1456</v>
      </c>
      <c r="O389" s="30" t="s">
        <v>91</v>
      </c>
      <c r="P389" s="30">
        <v>796</v>
      </c>
      <c r="Q389" s="30" t="s">
        <v>43</v>
      </c>
      <c r="R389" s="34">
        <v>30</v>
      </c>
      <c r="S389" s="35">
        <v>4060</v>
      </c>
      <c r="T389" s="35">
        <f t="shared" si="20"/>
        <v>121800</v>
      </c>
      <c r="U389" s="36">
        <f t="shared" si="19"/>
        <v>136416</v>
      </c>
      <c r="V389" s="30"/>
      <c r="W389" s="30">
        <v>2017</v>
      </c>
      <c r="X389" s="31"/>
      <c r="Y389" s="303"/>
    </row>
    <row r="390" spans="1:25" ht="50.1" customHeight="1">
      <c r="A390" s="30" t="s">
        <v>1465</v>
      </c>
      <c r="B390" s="30" t="s">
        <v>32</v>
      </c>
      <c r="C390" s="31" t="s">
        <v>1452</v>
      </c>
      <c r="D390" s="310" t="s">
        <v>1445</v>
      </c>
      <c r="E390" s="31" t="s">
        <v>1453</v>
      </c>
      <c r="F390" s="32" t="s">
        <v>1466</v>
      </c>
      <c r="G390" s="30" t="s">
        <v>188</v>
      </c>
      <c r="H390" s="30">
        <v>0</v>
      </c>
      <c r="I390" s="30">
        <v>590000000</v>
      </c>
      <c r="J390" s="31" t="s">
        <v>37</v>
      </c>
      <c r="K390" s="31" t="s">
        <v>1455</v>
      </c>
      <c r="L390" s="37" t="s">
        <v>50</v>
      </c>
      <c r="M390" s="30" t="s">
        <v>58</v>
      </c>
      <c r="N390" s="31" t="s">
        <v>1456</v>
      </c>
      <c r="O390" s="30" t="s">
        <v>91</v>
      </c>
      <c r="P390" s="30">
        <v>796</v>
      </c>
      <c r="Q390" s="30" t="s">
        <v>43</v>
      </c>
      <c r="R390" s="34">
        <v>10</v>
      </c>
      <c r="S390" s="35">
        <v>4450</v>
      </c>
      <c r="T390" s="35">
        <f t="shared" si="20"/>
        <v>44500</v>
      </c>
      <c r="U390" s="36">
        <f t="shared" si="19"/>
        <v>49840.000000000007</v>
      </c>
      <c r="V390" s="40"/>
      <c r="W390" s="30">
        <v>2017</v>
      </c>
      <c r="X390" s="31"/>
      <c r="Y390" s="303"/>
    </row>
    <row r="391" spans="1:25" ht="50.1" customHeight="1">
      <c r="A391" s="30" t="s">
        <v>1467</v>
      </c>
      <c r="B391" s="30" t="s">
        <v>32</v>
      </c>
      <c r="C391" s="31" t="s">
        <v>1452</v>
      </c>
      <c r="D391" s="310" t="s">
        <v>1445</v>
      </c>
      <c r="E391" s="31" t="s">
        <v>1453</v>
      </c>
      <c r="F391" s="32" t="s">
        <v>1468</v>
      </c>
      <c r="G391" s="30" t="s">
        <v>188</v>
      </c>
      <c r="H391" s="30">
        <v>0</v>
      </c>
      <c r="I391" s="30">
        <v>590000000</v>
      </c>
      <c r="J391" s="31" t="s">
        <v>37</v>
      </c>
      <c r="K391" s="31" t="s">
        <v>1455</v>
      </c>
      <c r="L391" s="37" t="s">
        <v>50</v>
      </c>
      <c r="M391" s="30" t="s">
        <v>58</v>
      </c>
      <c r="N391" s="31" t="s">
        <v>1456</v>
      </c>
      <c r="O391" s="30" t="s">
        <v>91</v>
      </c>
      <c r="P391" s="30">
        <v>796</v>
      </c>
      <c r="Q391" s="30" t="s">
        <v>43</v>
      </c>
      <c r="R391" s="34">
        <v>15</v>
      </c>
      <c r="S391" s="35">
        <v>5810</v>
      </c>
      <c r="T391" s="35">
        <f t="shared" si="20"/>
        <v>87150</v>
      </c>
      <c r="U391" s="36">
        <f t="shared" si="19"/>
        <v>97608.000000000015</v>
      </c>
      <c r="V391" s="30"/>
      <c r="W391" s="30">
        <v>2017</v>
      </c>
      <c r="X391" s="31"/>
      <c r="Y391" s="303"/>
    </row>
    <row r="392" spans="1:25" ht="50.1" customHeight="1">
      <c r="A392" s="30" t="s">
        <v>1469</v>
      </c>
      <c r="B392" s="30" t="s">
        <v>32</v>
      </c>
      <c r="C392" s="31" t="s">
        <v>1452</v>
      </c>
      <c r="D392" s="310" t="s">
        <v>1445</v>
      </c>
      <c r="E392" s="31" t="s">
        <v>1453</v>
      </c>
      <c r="F392" s="32" t="s">
        <v>1470</v>
      </c>
      <c r="G392" s="30" t="s">
        <v>188</v>
      </c>
      <c r="H392" s="30">
        <v>0</v>
      </c>
      <c r="I392" s="30">
        <v>590000000</v>
      </c>
      <c r="J392" s="31" t="s">
        <v>37</v>
      </c>
      <c r="K392" s="31" t="s">
        <v>1455</v>
      </c>
      <c r="L392" s="37" t="s">
        <v>50</v>
      </c>
      <c r="M392" s="30" t="s">
        <v>58</v>
      </c>
      <c r="N392" s="31" t="s">
        <v>1456</v>
      </c>
      <c r="O392" s="30" t="s">
        <v>91</v>
      </c>
      <c r="P392" s="30">
        <v>796</v>
      </c>
      <c r="Q392" s="30" t="s">
        <v>43</v>
      </c>
      <c r="R392" s="34">
        <v>15</v>
      </c>
      <c r="S392" s="35">
        <v>6900</v>
      </c>
      <c r="T392" s="35">
        <f t="shared" si="20"/>
        <v>103500</v>
      </c>
      <c r="U392" s="36">
        <f t="shared" si="19"/>
        <v>115920.00000000001</v>
      </c>
      <c r="V392" s="40"/>
      <c r="W392" s="30">
        <v>2017</v>
      </c>
      <c r="X392" s="31"/>
      <c r="Y392" s="303"/>
    </row>
    <row r="393" spans="1:25" ht="50.1" customHeight="1">
      <c r="A393" s="30" t="s">
        <v>1471</v>
      </c>
      <c r="B393" s="30" t="s">
        <v>32</v>
      </c>
      <c r="C393" s="31" t="s">
        <v>1452</v>
      </c>
      <c r="D393" s="310" t="s">
        <v>1445</v>
      </c>
      <c r="E393" s="31" t="s">
        <v>1453</v>
      </c>
      <c r="F393" s="32" t="s">
        <v>1472</v>
      </c>
      <c r="G393" s="30" t="s">
        <v>188</v>
      </c>
      <c r="H393" s="30">
        <v>0</v>
      </c>
      <c r="I393" s="30">
        <v>590000000</v>
      </c>
      <c r="J393" s="31" t="s">
        <v>37</v>
      </c>
      <c r="K393" s="31" t="s">
        <v>1455</v>
      </c>
      <c r="L393" s="37" t="s">
        <v>50</v>
      </c>
      <c r="M393" s="30" t="s">
        <v>58</v>
      </c>
      <c r="N393" s="31" t="s">
        <v>1456</v>
      </c>
      <c r="O393" s="30" t="s">
        <v>91</v>
      </c>
      <c r="P393" s="30">
        <v>796</v>
      </c>
      <c r="Q393" s="30" t="s">
        <v>43</v>
      </c>
      <c r="R393" s="34">
        <v>30</v>
      </c>
      <c r="S393" s="35">
        <v>990</v>
      </c>
      <c r="T393" s="35">
        <f t="shared" si="20"/>
        <v>29700</v>
      </c>
      <c r="U393" s="36">
        <f t="shared" si="19"/>
        <v>33264</v>
      </c>
      <c r="V393" s="30"/>
      <c r="W393" s="30">
        <v>2017</v>
      </c>
      <c r="X393" s="31"/>
      <c r="Y393" s="303"/>
    </row>
    <row r="394" spans="1:25" ht="50.1" customHeight="1">
      <c r="A394" s="30" t="s">
        <v>1473</v>
      </c>
      <c r="B394" s="30" t="s">
        <v>32</v>
      </c>
      <c r="C394" s="31" t="s">
        <v>1474</v>
      </c>
      <c r="D394" s="310" t="s">
        <v>1445</v>
      </c>
      <c r="E394" s="31" t="s">
        <v>1475</v>
      </c>
      <c r="F394" s="32" t="s">
        <v>1476</v>
      </c>
      <c r="G394" s="30" t="s">
        <v>188</v>
      </c>
      <c r="H394" s="30">
        <v>50</v>
      </c>
      <c r="I394" s="30">
        <v>590000000</v>
      </c>
      <c r="J394" s="31" t="s">
        <v>37</v>
      </c>
      <c r="K394" s="31" t="s">
        <v>1449</v>
      </c>
      <c r="L394" s="37" t="s">
        <v>50</v>
      </c>
      <c r="M394" s="30" t="s">
        <v>58</v>
      </c>
      <c r="N394" s="31" t="s">
        <v>1477</v>
      </c>
      <c r="O394" s="30" t="s">
        <v>91</v>
      </c>
      <c r="P394" s="30">
        <v>796</v>
      </c>
      <c r="Q394" s="30" t="s">
        <v>43</v>
      </c>
      <c r="R394" s="34">
        <v>4000</v>
      </c>
      <c r="S394" s="35">
        <v>230</v>
      </c>
      <c r="T394" s="35">
        <f t="shared" si="20"/>
        <v>920000</v>
      </c>
      <c r="U394" s="36">
        <f t="shared" si="19"/>
        <v>1030400.0000000001</v>
      </c>
      <c r="V394" s="40"/>
      <c r="W394" s="30">
        <v>2017</v>
      </c>
      <c r="X394" s="31"/>
      <c r="Y394" s="303"/>
    </row>
    <row r="395" spans="1:25" ht="50.1" customHeight="1">
      <c r="A395" s="30" t="s">
        <v>1478</v>
      </c>
      <c r="B395" s="30" t="s">
        <v>32</v>
      </c>
      <c r="C395" s="31" t="s">
        <v>1474</v>
      </c>
      <c r="D395" s="310" t="s">
        <v>1445</v>
      </c>
      <c r="E395" s="31" t="s">
        <v>1475</v>
      </c>
      <c r="F395" s="32" t="s">
        <v>1479</v>
      </c>
      <c r="G395" s="30" t="s">
        <v>188</v>
      </c>
      <c r="H395" s="30">
        <v>54</v>
      </c>
      <c r="I395" s="30">
        <v>590000000</v>
      </c>
      <c r="J395" s="31" t="s">
        <v>37</v>
      </c>
      <c r="K395" s="31" t="s">
        <v>1449</v>
      </c>
      <c r="L395" s="37" t="s">
        <v>50</v>
      </c>
      <c r="M395" s="30" t="s">
        <v>58</v>
      </c>
      <c r="N395" s="31" t="s">
        <v>1477</v>
      </c>
      <c r="O395" s="30" t="s">
        <v>91</v>
      </c>
      <c r="P395" s="30">
        <v>796</v>
      </c>
      <c r="Q395" s="30" t="s">
        <v>43</v>
      </c>
      <c r="R395" s="34">
        <v>800</v>
      </c>
      <c r="S395" s="35">
        <v>546</v>
      </c>
      <c r="T395" s="35">
        <f t="shared" si="20"/>
        <v>436800</v>
      </c>
      <c r="U395" s="36">
        <f t="shared" si="19"/>
        <v>489216.00000000006</v>
      </c>
      <c r="V395" s="30"/>
      <c r="W395" s="30">
        <v>2017</v>
      </c>
      <c r="X395" s="31"/>
      <c r="Y395" s="303"/>
    </row>
    <row r="396" spans="1:25" ht="50.1" customHeight="1">
      <c r="A396" s="30" t="s">
        <v>1480</v>
      </c>
      <c r="B396" s="30" t="s">
        <v>32</v>
      </c>
      <c r="C396" s="31" t="s">
        <v>1474</v>
      </c>
      <c r="D396" s="310" t="s">
        <v>1445</v>
      </c>
      <c r="E396" s="31" t="s">
        <v>1475</v>
      </c>
      <c r="F396" s="32" t="s">
        <v>1481</v>
      </c>
      <c r="G396" s="30" t="s">
        <v>188</v>
      </c>
      <c r="H396" s="30">
        <v>54</v>
      </c>
      <c r="I396" s="30">
        <v>590000000</v>
      </c>
      <c r="J396" s="31" t="s">
        <v>37</v>
      </c>
      <c r="K396" s="31" t="s">
        <v>1449</v>
      </c>
      <c r="L396" s="37" t="s">
        <v>50</v>
      </c>
      <c r="M396" s="30" t="s">
        <v>58</v>
      </c>
      <c r="N396" s="31" t="s">
        <v>1477</v>
      </c>
      <c r="O396" s="30" t="s">
        <v>91</v>
      </c>
      <c r="P396" s="30">
        <v>796</v>
      </c>
      <c r="Q396" s="30" t="s">
        <v>43</v>
      </c>
      <c r="R396" s="34">
        <v>150</v>
      </c>
      <c r="S396" s="35">
        <v>380</v>
      </c>
      <c r="T396" s="35">
        <f t="shared" si="20"/>
        <v>57000</v>
      </c>
      <c r="U396" s="36">
        <f t="shared" si="19"/>
        <v>63840.000000000007</v>
      </c>
      <c r="V396" s="40"/>
      <c r="W396" s="30">
        <v>2017</v>
      </c>
      <c r="X396" s="31"/>
      <c r="Y396" s="303"/>
    </row>
    <row r="397" spans="1:25" ht="50.1" customHeight="1">
      <c r="A397" s="30" t="s">
        <v>1482</v>
      </c>
      <c r="B397" s="30" t="s">
        <v>32</v>
      </c>
      <c r="C397" s="31" t="s">
        <v>1474</v>
      </c>
      <c r="D397" s="310" t="s">
        <v>1445</v>
      </c>
      <c r="E397" s="31" t="s">
        <v>1475</v>
      </c>
      <c r="F397" s="32" t="s">
        <v>1483</v>
      </c>
      <c r="G397" s="30" t="s">
        <v>188</v>
      </c>
      <c r="H397" s="30">
        <v>0</v>
      </c>
      <c r="I397" s="30">
        <v>590000000</v>
      </c>
      <c r="J397" s="31" t="s">
        <v>37</v>
      </c>
      <c r="K397" s="31" t="s">
        <v>1455</v>
      </c>
      <c r="L397" s="37" t="s">
        <v>50</v>
      </c>
      <c r="M397" s="30" t="s">
        <v>58</v>
      </c>
      <c r="N397" s="31" t="s">
        <v>1456</v>
      </c>
      <c r="O397" s="30" t="s">
        <v>91</v>
      </c>
      <c r="P397" s="30">
        <v>796</v>
      </c>
      <c r="Q397" s="30" t="s">
        <v>43</v>
      </c>
      <c r="R397" s="34">
        <v>20</v>
      </c>
      <c r="S397" s="35">
        <v>6000</v>
      </c>
      <c r="T397" s="35">
        <f t="shared" si="20"/>
        <v>120000</v>
      </c>
      <c r="U397" s="36">
        <f t="shared" si="19"/>
        <v>134400</v>
      </c>
      <c r="V397" s="30"/>
      <c r="W397" s="30">
        <v>2017</v>
      </c>
      <c r="X397" s="31"/>
      <c r="Y397" s="303"/>
    </row>
    <row r="398" spans="1:25" ht="50.1" customHeight="1">
      <c r="A398" s="30" t="s">
        <v>1484</v>
      </c>
      <c r="B398" s="30" t="s">
        <v>32</v>
      </c>
      <c r="C398" s="31" t="s">
        <v>1485</v>
      </c>
      <c r="D398" s="310" t="s">
        <v>1445</v>
      </c>
      <c r="E398" s="31" t="s">
        <v>1486</v>
      </c>
      <c r="F398" s="32" t="s">
        <v>1487</v>
      </c>
      <c r="G398" s="30" t="s">
        <v>188</v>
      </c>
      <c r="H398" s="30">
        <v>0</v>
      </c>
      <c r="I398" s="30">
        <v>590000000</v>
      </c>
      <c r="J398" s="31" t="s">
        <v>37</v>
      </c>
      <c r="K398" s="31" t="s">
        <v>1455</v>
      </c>
      <c r="L398" s="37" t="s">
        <v>50</v>
      </c>
      <c r="M398" s="30" t="s">
        <v>58</v>
      </c>
      <c r="N398" s="31" t="s">
        <v>1456</v>
      </c>
      <c r="O398" s="30" t="s">
        <v>91</v>
      </c>
      <c r="P398" s="30">
        <v>796</v>
      </c>
      <c r="Q398" s="30" t="s">
        <v>43</v>
      </c>
      <c r="R398" s="34">
        <v>70</v>
      </c>
      <c r="S398" s="35">
        <v>845</v>
      </c>
      <c r="T398" s="35">
        <f t="shared" si="20"/>
        <v>59150</v>
      </c>
      <c r="U398" s="36">
        <f t="shared" si="19"/>
        <v>66248</v>
      </c>
      <c r="V398" s="40"/>
      <c r="W398" s="30">
        <v>2017</v>
      </c>
      <c r="X398" s="31"/>
      <c r="Y398" s="303"/>
    </row>
    <row r="399" spans="1:25" ht="50.1" customHeight="1">
      <c r="A399" s="30" t="s">
        <v>1488</v>
      </c>
      <c r="B399" s="30" t="s">
        <v>32</v>
      </c>
      <c r="C399" s="31" t="s">
        <v>1485</v>
      </c>
      <c r="D399" s="310" t="s">
        <v>1445</v>
      </c>
      <c r="E399" s="31" t="s">
        <v>1486</v>
      </c>
      <c r="F399" s="32" t="s">
        <v>1489</v>
      </c>
      <c r="G399" s="30" t="s">
        <v>188</v>
      </c>
      <c r="H399" s="30">
        <v>0</v>
      </c>
      <c r="I399" s="30">
        <v>590000000</v>
      </c>
      <c r="J399" s="31" t="s">
        <v>37</v>
      </c>
      <c r="K399" s="31" t="s">
        <v>1455</v>
      </c>
      <c r="L399" s="37" t="s">
        <v>50</v>
      </c>
      <c r="M399" s="30" t="s">
        <v>58</v>
      </c>
      <c r="N399" s="31" t="s">
        <v>1456</v>
      </c>
      <c r="O399" s="30" t="s">
        <v>91</v>
      </c>
      <c r="P399" s="30">
        <v>796</v>
      </c>
      <c r="Q399" s="30" t="s">
        <v>43</v>
      </c>
      <c r="R399" s="34">
        <v>70</v>
      </c>
      <c r="S399" s="35">
        <v>932</v>
      </c>
      <c r="T399" s="35">
        <f t="shared" si="20"/>
        <v>65240</v>
      </c>
      <c r="U399" s="36">
        <f t="shared" si="19"/>
        <v>73068.800000000003</v>
      </c>
      <c r="V399" s="30"/>
      <c r="W399" s="30">
        <v>2017</v>
      </c>
      <c r="X399" s="31"/>
      <c r="Y399" s="303"/>
    </row>
    <row r="400" spans="1:25" ht="50.1" customHeight="1">
      <c r="A400" s="30" t="s">
        <v>1490</v>
      </c>
      <c r="B400" s="30" t="s">
        <v>32</v>
      </c>
      <c r="C400" s="31" t="s">
        <v>1485</v>
      </c>
      <c r="D400" s="310" t="s">
        <v>1445</v>
      </c>
      <c r="E400" s="31" t="s">
        <v>1486</v>
      </c>
      <c r="F400" s="32" t="s">
        <v>1491</v>
      </c>
      <c r="G400" s="30" t="s">
        <v>188</v>
      </c>
      <c r="H400" s="30">
        <v>0</v>
      </c>
      <c r="I400" s="30">
        <v>590000000</v>
      </c>
      <c r="J400" s="31" t="s">
        <v>37</v>
      </c>
      <c r="K400" s="31" t="s">
        <v>1455</v>
      </c>
      <c r="L400" s="37" t="s">
        <v>50</v>
      </c>
      <c r="M400" s="30" t="s">
        <v>58</v>
      </c>
      <c r="N400" s="31" t="s">
        <v>1456</v>
      </c>
      <c r="O400" s="30" t="s">
        <v>91</v>
      </c>
      <c r="P400" s="30">
        <v>796</v>
      </c>
      <c r="Q400" s="30" t="s">
        <v>43</v>
      </c>
      <c r="R400" s="34">
        <v>70</v>
      </c>
      <c r="S400" s="35">
        <v>935</v>
      </c>
      <c r="T400" s="35">
        <f t="shared" si="20"/>
        <v>65450</v>
      </c>
      <c r="U400" s="36">
        <f t="shared" si="19"/>
        <v>73304</v>
      </c>
      <c r="V400" s="40"/>
      <c r="W400" s="30">
        <v>2017</v>
      </c>
      <c r="X400" s="31"/>
      <c r="Y400" s="303"/>
    </row>
    <row r="401" spans="1:25" ht="50.1" customHeight="1">
      <c r="A401" s="30" t="s">
        <v>1492</v>
      </c>
      <c r="B401" s="30" t="s">
        <v>32</v>
      </c>
      <c r="C401" s="31" t="s">
        <v>1485</v>
      </c>
      <c r="D401" s="310" t="s">
        <v>1445</v>
      </c>
      <c r="E401" s="31" t="s">
        <v>1486</v>
      </c>
      <c r="F401" s="32" t="s">
        <v>1493</v>
      </c>
      <c r="G401" s="30" t="s">
        <v>188</v>
      </c>
      <c r="H401" s="30">
        <v>0</v>
      </c>
      <c r="I401" s="30">
        <v>590000000</v>
      </c>
      <c r="J401" s="31" t="s">
        <v>37</v>
      </c>
      <c r="K401" s="31" t="s">
        <v>1455</v>
      </c>
      <c r="L401" s="37" t="s">
        <v>50</v>
      </c>
      <c r="M401" s="30" t="s">
        <v>58</v>
      </c>
      <c r="N401" s="31" t="s">
        <v>1456</v>
      </c>
      <c r="O401" s="30" t="s">
        <v>91</v>
      </c>
      <c r="P401" s="30">
        <v>796</v>
      </c>
      <c r="Q401" s="30" t="s">
        <v>43</v>
      </c>
      <c r="R401" s="34">
        <v>70</v>
      </c>
      <c r="S401" s="35">
        <v>1345</v>
      </c>
      <c r="T401" s="35">
        <f t="shared" si="20"/>
        <v>94150</v>
      </c>
      <c r="U401" s="36">
        <f t="shared" si="19"/>
        <v>105448.00000000001</v>
      </c>
      <c r="V401" s="30"/>
      <c r="W401" s="30">
        <v>2017</v>
      </c>
      <c r="X401" s="31"/>
      <c r="Y401" s="303"/>
    </row>
    <row r="402" spans="1:25" ht="50.1" customHeight="1">
      <c r="A402" s="30" t="s">
        <v>1494</v>
      </c>
      <c r="B402" s="30" t="s">
        <v>32</v>
      </c>
      <c r="C402" s="31" t="s">
        <v>1485</v>
      </c>
      <c r="D402" s="310" t="s">
        <v>1445</v>
      </c>
      <c r="E402" s="31" t="s">
        <v>1486</v>
      </c>
      <c r="F402" s="32" t="s">
        <v>1495</v>
      </c>
      <c r="G402" s="30" t="s">
        <v>188</v>
      </c>
      <c r="H402" s="30">
        <v>0</v>
      </c>
      <c r="I402" s="30">
        <v>590000000</v>
      </c>
      <c r="J402" s="31" t="s">
        <v>37</v>
      </c>
      <c r="K402" s="31" t="s">
        <v>1455</v>
      </c>
      <c r="L402" s="37" t="s">
        <v>50</v>
      </c>
      <c r="M402" s="30" t="s">
        <v>58</v>
      </c>
      <c r="N402" s="31" t="s">
        <v>1456</v>
      </c>
      <c r="O402" s="30" t="s">
        <v>91</v>
      </c>
      <c r="P402" s="30">
        <v>796</v>
      </c>
      <c r="Q402" s="30" t="s">
        <v>43</v>
      </c>
      <c r="R402" s="34">
        <v>25</v>
      </c>
      <c r="S402" s="35">
        <v>5675</v>
      </c>
      <c r="T402" s="35">
        <f t="shared" si="20"/>
        <v>141875</v>
      </c>
      <c r="U402" s="36">
        <f t="shared" si="19"/>
        <v>158900.00000000003</v>
      </c>
      <c r="V402" s="40"/>
      <c r="W402" s="30">
        <v>2017</v>
      </c>
      <c r="X402" s="31"/>
      <c r="Y402" s="303"/>
    </row>
    <row r="403" spans="1:25" ht="50.1" customHeight="1">
      <c r="A403" s="30" t="s">
        <v>1496</v>
      </c>
      <c r="B403" s="30" t="s">
        <v>32</v>
      </c>
      <c r="C403" s="31" t="s">
        <v>1485</v>
      </c>
      <c r="D403" s="310" t="s">
        <v>1445</v>
      </c>
      <c r="E403" s="31" t="s">
        <v>1486</v>
      </c>
      <c r="F403" s="32" t="s">
        <v>1497</v>
      </c>
      <c r="G403" s="30" t="s">
        <v>188</v>
      </c>
      <c r="H403" s="30">
        <v>0</v>
      </c>
      <c r="I403" s="30">
        <v>590000000</v>
      </c>
      <c r="J403" s="31" t="s">
        <v>37</v>
      </c>
      <c r="K403" s="31" t="s">
        <v>1455</v>
      </c>
      <c r="L403" s="37" t="s">
        <v>50</v>
      </c>
      <c r="M403" s="30" t="s">
        <v>58</v>
      </c>
      <c r="N403" s="31" t="s">
        <v>1456</v>
      </c>
      <c r="O403" s="30" t="s">
        <v>91</v>
      </c>
      <c r="P403" s="30">
        <v>796</v>
      </c>
      <c r="Q403" s="30" t="s">
        <v>43</v>
      </c>
      <c r="R403" s="34">
        <v>20</v>
      </c>
      <c r="S403" s="35">
        <v>5480</v>
      </c>
      <c r="T403" s="35">
        <f t="shared" si="20"/>
        <v>109600</v>
      </c>
      <c r="U403" s="36">
        <f t="shared" si="19"/>
        <v>122752.00000000001</v>
      </c>
      <c r="V403" s="30"/>
      <c r="W403" s="30">
        <v>2017</v>
      </c>
      <c r="X403" s="31"/>
      <c r="Y403" s="303"/>
    </row>
    <row r="404" spans="1:25" ht="50.1" customHeight="1">
      <c r="A404" s="30" t="s">
        <v>1498</v>
      </c>
      <c r="B404" s="30" t="s">
        <v>32</v>
      </c>
      <c r="C404" s="31" t="s">
        <v>1485</v>
      </c>
      <c r="D404" s="310" t="s">
        <v>1445</v>
      </c>
      <c r="E404" s="31" t="s">
        <v>1486</v>
      </c>
      <c r="F404" s="32" t="s">
        <v>1499</v>
      </c>
      <c r="G404" s="30" t="s">
        <v>188</v>
      </c>
      <c r="H404" s="30">
        <v>0</v>
      </c>
      <c r="I404" s="30">
        <v>590000000</v>
      </c>
      <c r="J404" s="31" t="s">
        <v>37</v>
      </c>
      <c r="K404" s="31" t="s">
        <v>1455</v>
      </c>
      <c r="L404" s="37" t="s">
        <v>50</v>
      </c>
      <c r="M404" s="30" t="s">
        <v>58</v>
      </c>
      <c r="N404" s="31" t="s">
        <v>1456</v>
      </c>
      <c r="O404" s="30" t="s">
        <v>91</v>
      </c>
      <c r="P404" s="30">
        <v>796</v>
      </c>
      <c r="Q404" s="30" t="s">
        <v>43</v>
      </c>
      <c r="R404" s="34">
        <v>20</v>
      </c>
      <c r="S404" s="35">
        <v>8125</v>
      </c>
      <c r="T404" s="35">
        <f t="shared" si="20"/>
        <v>162500</v>
      </c>
      <c r="U404" s="36">
        <f t="shared" si="19"/>
        <v>182000.00000000003</v>
      </c>
      <c r="V404" s="40"/>
      <c r="W404" s="30">
        <v>2017</v>
      </c>
      <c r="X404" s="31"/>
      <c r="Y404" s="303"/>
    </row>
    <row r="405" spans="1:25" ht="50.1" customHeight="1">
      <c r="A405" s="30" t="s">
        <v>1500</v>
      </c>
      <c r="B405" s="30" t="s">
        <v>32</v>
      </c>
      <c r="C405" s="31" t="s">
        <v>1485</v>
      </c>
      <c r="D405" s="310" t="s">
        <v>1445</v>
      </c>
      <c r="E405" s="31" t="s">
        <v>1486</v>
      </c>
      <c r="F405" s="32" t="s">
        <v>1501</v>
      </c>
      <c r="G405" s="30" t="s">
        <v>188</v>
      </c>
      <c r="H405" s="30">
        <v>0</v>
      </c>
      <c r="I405" s="30">
        <v>590000000</v>
      </c>
      <c r="J405" s="31" t="s">
        <v>37</v>
      </c>
      <c r="K405" s="31" t="s">
        <v>1455</v>
      </c>
      <c r="L405" s="37" t="s">
        <v>50</v>
      </c>
      <c r="M405" s="30" t="s">
        <v>58</v>
      </c>
      <c r="N405" s="31" t="s">
        <v>1456</v>
      </c>
      <c r="O405" s="30" t="s">
        <v>91</v>
      </c>
      <c r="P405" s="30">
        <v>796</v>
      </c>
      <c r="Q405" s="30" t="s">
        <v>43</v>
      </c>
      <c r="R405" s="34">
        <v>10</v>
      </c>
      <c r="S405" s="35">
        <v>9860</v>
      </c>
      <c r="T405" s="35">
        <f t="shared" si="20"/>
        <v>98600</v>
      </c>
      <c r="U405" s="36">
        <f t="shared" si="19"/>
        <v>110432.00000000001</v>
      </c>
      <c r="V405" s="30"/>
      <c r="W405" s="30">
        <v>2017</v>
      </c>
      <c r="X405" s="31"/>
      <c r="Y405" s="303"/>
    </row>
    <row r="406" spans="1:25" ht="50.1" customHeight="1">
      <c r="A406" s="30" t="s">
        <v>1502</v>
      </c>
      <c r="B406" s="30" t="s">
        <v>32</v>
      </c>
      <c r="C406" s="31" t="s">
        <v>1503</v>
      </c>
      <c r="D406" s="310" t="s">
        <v>1445</v>
      </c>
      <c r="E406" s="31" t="s">
        <v>1504</v>
      </c>
      <c r="F406" s="32" t="s">
        <v>1505</v>
      </c>
      <c r="G406" s="30" t="s">
        <v>188</v>
      </c>
      <c r="H406" s="30">
        <v>50</v>
      </c>
      <c r="I406" s="30">
        <v>590000000</v>
      </c>
      <c r="J406" s="31" t="s">
        <v>37</v>
      </c>
      <c r="K406" s="31" t="s">
        <v>1449</v>
      </c>
      <c r="L406" s="37" t="s">
        <v>50</v>
      </c>
      <c r="M406" s="30" t="s">
        <v>58</v>
      </c>
      <c r="N406" s="31" t="s">
        <v>1477</v>
      </c>
      <c r="O406" s="30" t="s">
        <v>91</v>
      </c>
      <c r="P406" s="30">
        <v>796</v>
      </c>
      <c r="Q406" s="30" t="s">
        <v>43</v>
      </c>
      <c r="R406" s="34">
        <v>3000</v>
      </c>
      <c r="S406" s="35">
        <v>134</v>
      </c>
      <c r="T406" s="35">
        <f t="shared" si="20"/>
        <v>402000</v>
      </c>
      <c r="U406" s="36">
        <f t="shared" si="19"/>
        <v>450240.00000000006</v>
      </c>
      <c r="V406" s="40"/>
      <c r="W406" s="30">
        <v>2017</v>
      </c>
      <c r="X406" s="31"/>
      <c r="Y406" s="303"/>
    </row>
    <row r="407" spans="1:25" ht="50.1" customHeight="1">
      <c r="A407" s="30" t="s">
        <v>1506</v>
      </c>
      <c r="B407" s="30" t="s">
        <v>32</v>
      </c>
      <c r="C407" s="31" t="s">
        <v>1507</v>
      </c>
      <c r="D407" s="310" t="s">
        <v>1445</v>
      </c>
      <c r="E407" s="31" t="s">
        <v>1508</v>
      </c>
      <c r="F407" s="32" t="s">
        <v>1509</v>
      </c>
      <c r="G407" s="30" t="s">
        <v>188</v>
      </c>
      <c r="H407" s="30">
        <v>50</v>
      </c>
      <c r="I407" s="30">
        <v>590000000</v>
      </c>
      <c r="J407" s="31" t="s">
        <v>37</v>
      </c>
      <c r="K407" s="31" t="s">
        <v>1449</v>
      </c>
      <c r="L407" s="37" t="s">
        <v>50</v>
      </c>
      <c r="M407" s="30" t="s">
        <v>58</v>
      </c>
      <c r="N407" s="31" t="s">
        <v>1477</v>
      </c>
      <c r="O407" s="30" t="s">
        <v>91</v>
      </c>
      <c r="P407" s="30">
        <v>796</v>
      </c>
      <c r="Q407" s="30" t="s">
        <v>43</v>
      </c>
      <c r="R407" s="34">
        <v>200</v>
      </c>
      <c r="S407" s="35">
        <v>215</v>
      </c>
      <c r="T407" s="35">
        <f t="shared" si="20"/>
        <v>43000</v>
      </c>
      <c r="U407" s="36">
        <f t="shared" si="19"/>
        <v>48160.000000000007</v>
      </c>
      <c r="V407" s="30"/>
      <c r="W407" s="30">
        <v>2017</v>
      </c>
      <c r="X407" s="31"/>
      <c r="Y407" s="303"/>
    </row>
    <row r="408" spans="1:25" ht="50.1" customHeight="1">
      <c r="A408" s="30" t="s">
        <v>1510</v>
      </c>
      <c r="B408" s="30" t="s">
        <v>32</v>
      </c>
      <c r="C408" s="31" t="s">
        <v>1511</v>
      </c>
      <c r="D408" s="310" t="s">
        <v>1445</v>
      </c>
      <c r="E408" s="31" t="s">
        <v>1512</v>
      </c>
      <c r="F408" s="32" t="s">
        <v>1513</v>
      </c>
      <c r="G408" s="30" t="s">
        <v>188</v>
      </c>
      <c r="H408" s="30">
        <v>54</v>
      </c>
      <c r="I408" s="30">
        <v>590000000</v>
      </c>
      <c r="J408" s="31" t="s">
        <v>37</v>
      </c>
      <c r="K408" s="31" t="s">
        <v>1449</v>
      </c>
      <c r="L408" s="37" t="s">
        <v>50</v>
      </c>
      <c r="M408" s="30" t="s">
        <v>58</v>
      </c>
      <c r="N408" s="31" t="s">
        <v>1477</v>
      </c>
      <c r="O408" s="30" t="s">
        <v>91</v>
      </c>
      <c r="P408" s="30">
        <v>796</v>
      </c>
      <c r="Q408" s="30" t="s">
        <v>43</v>
      </c>
      <c r="R408" s="34">
        <v>1500</v>
      </c>
      <c r="S408" s="35">
        <v>266</v>
      </c>
      <c r="T408" s="35">
        <f t="shared" si="20"/>
        <v>399000</v>
      </c>
      <c r="U408" s="36">
        <f t="shared" si="19"/>
        <v>446880.00000000006</v>
      </c>
      <c r="V408" s="40"/>
      <c r="W408" s="30">
        <v>2017</v>
      </c>
      <c r="X408" s="31"/>
      <c r="Y408" s="303"/>
    </row>
    <row r="409" spans="1:25" ht="50.1" customHeight="1">
      <c r="A409" s="30" t="s">
        <v>1514</v>
      </c>
      <c r="B409" s="30" t="s">
        <v>32</v>
      </c>
      <c r="C409" s="31" t="s">
        <v>1515</v>
      </c>
      <c r="D409" s="310" t="s">
        <v>1445</v>
      </c>
      <c r="E409" s="31" t="s">
        <v>1516</v>
      </c>
      <c r="F409" s="32" t="s">
        <v>1517</v>
      </c>
      <c r="G409" s="30" t="s">
        <v>188</v>
      </c>
      <c r="H409" s="30">
        <v>50</v>
      </c>
      <c r="I409" s="30">
        <v>590000000</v>
      </c>
      <c r="J409" s="31" t="s">
        <v>37</v>
      </c>
      <c r="K409" s="31" t="s">
        <v>1449</v>
      </c>
      <c r="L409" s="37" t="s">
        <v>50</v>
      </c>
      <c r="M409" s="30" t="s">
        <v>58</v>
      </c>
      <c r="N409" s="31" t="s">
        <v>1477</v>
      </c>
      <c r="O409" s="30" t="s">
        <v>91</v>
      </c>
      <c r="P409" s="30">
        <v>796</v>
      </c>
      <c r="Q409" s="30" t="s">
        <v>43</v>
      </c>
      <c r="R409" s="34">
        <v>300</v>
      </c>
      <c r="S409" s="35">
        <v>590</v>
      </c>
      <c r="T409" s="35">
        <f t="shared" si="20"/>
        <v>177000</v>
      </c>
      <c r="U409" s="36">
        <f t="shared" si="19"/>
        <v>198240.00000000003</v>
      </c>
      <c r="V409" s="30"/>
      <c r="W409" s="30">
        <v>2017</v>
      </c>
      <c r="X409" s="31"/>
      <c r="Y409" s="303"/>
    </row>
    <row r="410" spans="1:25" ht="50.1" customHeight="1">
      <c r="A410" s="30" t="s">
        <v>1518</v>
      </c>
      <c r="B410" s="30" t="s">
        <v>32</v>
      </c>
      <c r="C410" s="31" t="s">
        <v>1519</v>
      </c>
      <c r="D410" s="310" t="s">
        <v>1445</v>
      </c>
      <c r="E410" s="31" t="s">
        <v>1520</v>
      </c>
      <c r="F410" s="32" t="s">
        <v>1521</v>
      </c>
      <c r="G410" s="30" t="s">
        <v>188</v>
      </c>
      <c r="H410" s="30">
        <v>0</v>
      </c>
      <c r="I410" s="30">
        <v>590000000</v>
      </c>
      <c r="J410" s="31" t="s">
        <v>37</v>
      </c>
      <c r="K410" s="31" t="s">
        <v>1455</v>
      </c>
      <c r="L410" s="37" t="s">
        <v>50</v>
      </c>
      <c r="M410" s="30" t="s">
        <v>58</v>
      </c>
      <c r="N410" s="31" t="s">
        <v>1522</v>
      </c>
      <c r="O410" s="30" t="s">
        <v>91</v>
      </c>
      <c r="P410" s="30">
        <v>796</v>
      </c>
      <c r="Q410" s="30" t="s">
        <v>43</v>
      </c>
      <c r="R410" s="34">
        <v>10</v>
      </c>
      <c r="S410" s="35">
        <v>14000</v>
      </c>
      <c r="T410" s="35">
        <f t="shared" si="20"/>
        <v>140000</v>
      </c>
      <c r="U410" s="36">
        <f t="shared" si="19"/>
        <v>156800.00000000003</v>
      </c>
      <c r="V410" s="40"/>
      <c r="W410" s="30">
        <v>2017</v>
      </c>
      <c r="X410" s="31"/>
      <c r="Y410" s="303"/>
    </row>
    <row r="411" spans="1:25" ht="50.1" customHeight="1">
      <c r="A411" s="30" t="s">
        <v>1523</v>
      </c>
      <c r="B411" s="30" t="s">
        <v>32</v>
      </c>
      <c r="C411" s="31" t="s">
        <v>1519</v>
      </c>
      <c r="D411" s="310" t="s">
        <v>1445</v>
      </c>
      <c r="E411" s="31" t="s">
        <v>1520</v>
      </c>
      <c r="F411" s="32" t="s">
        <v>1524</v>
      </c>
      <c r="G411" s="30" t="s">
        <v>188</v>
      </c>
      <c r="H411" s="30">
        <v>0</v>
      </c>
      <c r="I411" s="30">
        <v>590000000</v>
      </c>
      <c r="J411" s="31" t="s">
        <v>37</v>
      </c>
      <c r="K411" s="31" t="s">
        <v>1455</v>
      </c>
      <c r="L411" s="37" t="s">
        <v>50</v>
      </c>
      <c r="M411" s="30" t="s">
        <v>58</v>
      </c>
      <c r="N411" s="31" t="s">
        <v>1522</v>
      </c>
      <c r="O411" s="30" t="s">
        <v>91</v>
      </c>
      <c r="P411" s="30">
        <v>796</v>
      </c>
      <c r="Q411" s="30" t="s">
        <v>43</v>
      </c>
      <c r="R411" s="34">
        <v>10</v>
      </c>
      <c r="S411" s="35">
        <v>12500</v>
      </c>
      <c r="T411" s="35">
        <f t="shared" si="20"/>
        <v>125000</v>
      </c>
      <c r="U411" s="36">
        <f t="shared" si="19"/>
        <v>140000</v>
      </c>
      <c r="V411" s="30"/>
      <c r="W411" s="30">
        <v>2017</v>
      </c>
      <c r="X411" s="31"/>
      <c r="Y411" s="303"/>
    </row>
    <row r="412" spans="1:25" ht="50.1" customHeight="1">
      <c r="A412" s="30" t="s">
        <v>1525</v>
      </c>
      <c r="B412" s="30" t="s">
        <v>32</v>
      </c>
      <c r="C412" s="31" t="s">
        <v>1526</v>
      </c>
      <c r="D412" s="310" t="s">
        <v>1445</v>
      </c>
      <c r="E412" s="31" t="s">
        <v>1527</v>
      </c>
      <c r="F412" s="32" t="s">
        <v>1528</v>
      </c>
      <c r="G412" s="30" t="s">
        <v>188</v>
      </c>
      <c r="H412" s="30">
        <v>0</v>
      </c>
      <c r="I412" s="30">
        <v>590000000</v>
      </c>
      <c r="J412" s="31" t="s">
        <v>37</v>
      </c>
      <c r="K412" s="31" t="s">
        <v>1455</v>
      </c>
      <c r="L412" s="37" t="s">
        <v>50</v>
      </c>
      <c r="M412" s="30" t="s">
        <v>58</v>
      </c>
      <c r="N412" s="31" t="s">
        <v>1522</v>
      </c>
      <c r="O412" s="30" t="s">
        <v>91</v>
      </c>
      <c r="P412" s="30">
        <v>796</v>
      </c>
      <c r="Q412" s="30" t="s">
        <v>43</v>
      </c>
      <c r="R412" s="34">
        <v>15</v>
      </c>
      <c r="S412" s="35">
        <v>4600</v>
      </c>
      <c r="T412" s="35">
        <f t="shared" si="20"/>
        <v>69000</v>
      </c>
      <c r="U412" s="36">
        <f t="shared" si="19"/>
        <v>77280.000000000015</v>
      </c>
      <c r="V412" s="40"/>
      <c r="W412" s="30">
        <v>2017</v>
      </c>
      <c r="X412" s="31"/>
      <c r="Y412" s="303"/>
    </row>
    <row r="413" spans="1:25" ht="50.1" customHeight="1">
      <c r="A413" s="30" t="s">
        <v>1529</v>
      </c>
      <c r="B413" s="30" t="s">
        <v>32</v>
      </c>
      <c r="C413" s="31" t="s">
        <v>1530</v>
      </c>
      <c r="D413" s="310" t="s">
        <v>1445</v>
      </c>
      <c r="E413" s="31" t="s">
        <v>1531</v>
      </c>
      <c r="F413" s="32" t="s">
        <v>1532</v>
      </c>
      <c r="G413" s="30" t="s">
        <v>188</v>
      </c>
      <c r="H413" s="30">
        <v>0</v>
      </c>
      <c r="I413" s="30">
        <v>590000000</v>
      </c>
      <c r="J413" s="31" t="s">
        <v>37</v>
      </c>
      <c r="K413" s="31" t="s">
        <v>1455</v>
      </c>
      <c r="L413" s="37" t="s">
        <v>50</v>
      </c>
      <c r="M413" s="30" t="s">
        <v>58</v>
      </c>
      <c r="N413" s="31" t="s">
        <v>1522</v>
      </c>
      <c r="O413" s="30" t="s">
        <v>91</v>
      </c>
      <c r="P413" s="30">
        <v>796</v>
      </c>
      <c r="Q413" s="30" t="s">
        <v>43</v>
      </c>
      <c r="R413" s="34">
        <v>10</v>
      </c>
      <c r="S413" s="35">
        <v>18000</v>
      </c>
      <c r="T413" s="35">
        <f t="shared" si="20"/>
        <v>180000</v>
      </c>
      <c r="U413" s="36">
        <f t="shared" si="19"/>
        <v>201600.00000000003</v>
      </c>
      <c r="V413" s="30"/>
      <c r="W413" s="30">
        <v>2017</v>
      </c>
      <c r="X413" s="31"/>
      <c r="Y413" s="303"/>
    </row>
    <row r="414" spans="1:25" ht="50.1" customHeight="1">
      <c r="A414" s="30" t="s">
        <v>1533</v>
      </c>
      <c r="B414" s="30" t="s">
        <v>32</v>
      </c>
      <c r="C414" s="31" t="s">
        <v>1530</v>
      </c>
      <c r="D414" s="310" t="s">
        <v>1445</v>
      </c>
      <c r="E414" s="31" t="s">
        <v>1531</v>
      </c>
      <c r="F414" s="32" t="s">
        <v>1534</v>
      </c>
      <c r="G414" s="30" t="s">
        <v>188</v>
      </c>
      <c r="H414" s="30">
        <v>0</v>
      </c>
      <c r="I414" s="30">
        <v>590000000</v>
      </c>
      <c r="J414" s="31" t="s">
        <v>37</v>
      </c>
      <c r="K414" s="31" t="s">
        <v>1455</v>
      </c>
      <c r="L414" s="37" t="s">
        <v>50</v>
      </c>
      <c r="M414" s="30" t="s">
        <v>58</v>
      </c>
      <c r="N414" s="31" t="s">
        <v>1522</v>
      </c>
      <c r="O414" s="30" t="s">
        <v>91</v>
      </c>
      <c r="P414" s="30">
        <v>796</v>
      </c>
      <c r="Q414" s="30" t="s">
        <v>43</v>
      </c>
      <c r="R414" s="34">
        <v>10</v>
      </c>
      <c r="S414" s="35">
        <v>15560</v>
      </c>
      <c r="T414" s="35">
        <f t="shared" si="20"/>
        <v>155600</v>
      </c>
      <c r="U414" s="36">
        <f t="shared" si="19"/>
        <v>174272.00000000003</v>
      </c>
      <c r="V414" s="40"/>
      <c r="W414" s="30">
        <v>2017</v>
      </c>
      <c r="X414" s="31"/>
      <c r="Y414" s="303"/>
    </row>
    <row r="415" spans="1:25" ht="50.1" customHeight="1">
      <c r="A415" s="30" t="s">
        <v>1535</v>
      </c>
      <c r="B415" s="30" t="s">
        <v>32</v>
      </c>
      <c r="C415" s="31" t="s">
        <v>1536</v>
      </c>
      <c r="D415" s="310" t="s">
        <v>1445</v>
      </c>
      <c r="E415" s="31" t="s">
        <v>1537</v>
      </c>
      <c r="F415" s="32" t="s">
        <v>1538</v>
      </c>
      <c r="G415" s="30" t="s">
        <v>188</v>
      </c>
      <c r="H415" s="30">
        <v>0</v>
      </c>
      <c r="I415" s="30">
        <v>590000000</v>
      </c>
      <c r="J415" s="31" t="s">
        <v>37</v>
      </c>
      <c r="K415" s="31" t="s">
        <v>1455</v>
      </c>
      <c r="L415" s="37" t="s">
        <v>50</v>
      </c>
      <c r="M415" s="30" t="s">
        <v>58</v>
      </c>
      <c r="N415" s="31" t="s">
        <v>1522</v>
      </c>
      <c r="O415" s="30" t="s">
        <v>91</v>
      </c>
      <c r="P415" s="30">
        <v>796</v>
      </c>
      <c r="Q415" s="30" t="s">
        <v>43</v>
      </c>
      <c r="R415" s="34">
        <v>10</v>
      </c>
      <c r="S415" s="35">
        <v>9000</v>
      </c>
      <c r="T415" s="35">
        <f t="shared" si="20"/>
        <v>90000</v>
      </c>
      <c r="U415" s="36">
        <f t="shared" si="19"/>
        <v>100800.00000000001</v>
      </c>
      <c r="V415" s="30"/>
      <c r="W415" s="30">
        <v>2017</v>
      </c>
      <c r="X415" s="31"/>
      <c r="Y415" s="303"/>
    </row>
    <row r="416" spans="1:25" ht="50.1" customHeight="1">
      <c r="A416" s="30" t="s">
        <v>1539</v>
      </c>
      <c r="B416" s="30" t="s">
        <v>32</v>
      </c>
      <c r="C416" s="31" t="s">
        <v>1536</v>
      </c>
      <c r="D416" s="310" t="s">
        <v>1445</v>
      </c>
      <c r="E416" s="31" t="s">
        <v>1537</v>
      </c>
      <c r="F416" s="32" t="s">
        <v>1540</v>
      </c>
      <c r="G416" s="30" t="s">
        <v>188</v>
      </c>
      <c r="H416" s="30">
        <v>0</v>
      </c>
      <c r="I416" s="30">
        <v>590000000</v>
      </c>
      <c r="J416" s="31" t="s">
        <v>37</v>
      </c>
      <c r="K416" s="31" t="s">
        <v>1455</v>
      </c>
      <c r="L416" s="37" t="s">
        <v>50</v>
      </c>
      <c r="M416" s="30" t="s">
        <v>58</v>
      </c>
      <c r="N416" s="31" t="s">
        <v>1522</v>
      </c>
      <c r="O416" s="30" t="s">
        <v>91</v>
      </c>
      <c r="P416" s="30">
        <v>796</v>
      </c>
      <c r="Q416" s="30" t="s">
        <v>43</v>
      </c>
      <c r="R416" s="34">
        <v>10</v>
      </c>
      <c r="S416" s="35">
        <v>9000</v>
      </c>
      <c r="T416" s="35">
        <f t="shared" si="20"/>
        <v>90000</v>
      </c>
      <c r="U416" s="36">
        <f t="shared" si="19"/>
        <v>100800.00000000001</v>
      </c>
      <c r="V416" s="40"/>
      <c r="W416" s="30">
        <v>2017</v>
      </c>
      <c r="X416" s="31"/>
      <c r="Y416" s="303"/>
    </row>
    <row r="417" spans="1:64" ht="50.1" customHeight="1">
      <c r="A417" s="30" t="s">
        <v>1541</v>
      </c>
      <c r="B417" s="41" t="s">
        <v>32</v>
      </c>
      <c r="C417" s="42" t="s">
        <v>1542</v>
      </c>
      <c r="D417" s="311" t="s">
        <v>1445</v>
      </c>
      <c r="E417" s="43" t="s">
        <v>1543</v>
      </c>
      <c r="F417" s="44" t="s">
        <v>1544</v>
      </c>
      <c r="G417" s="45" t="s">
        <v>36</v>
      </c>
      <c r="H417" s="46">
        <v>0</v>
      </c>
      <c r="I417" s="30">
        <v>590000000</v>
      </c>
      <c r="J417" s="31" t="s">
        <v>37</v>
      </c>
      <c r="K417" s="45" t="s">
        <v>105</v>
      </c>
      <c r="L417" s="31" t="s">
        <v>39</v>
      </c>
      <c r="M417" s="41" t="s">
        <v>58</v>
      </c>
      <c r="N417" s="43" t="s">
        <v>106</v>
      </c>
      <c r="O417" s="31" t="s">
        <v>107</v>
      </c>
      <c r="P417" s="38" t="s">
        <v>433</v>
      </c>
      <c r="Q417" s="38" t="s">
        <v>100</v>
      </c>
      <c r="R417" s="55">
        <v>2000</v>
      </c>
      <c r="S417" s="48">
        <v>1530</v>
      </c>
      <c r="T417" s="35">
        <f t="shared" si="20"/>
        <v>3060000</v>
      </c>
      <c r="U417" s="36">
        <f t="shared" si="19"/>
        <v>3427200.0000000005</v>
      </c>
      <c r="V417" s="41" t="s">
        <v>44</v>
      </c>
      <c r="W417" s="45">
        <v>2017</v>
      </c>
      <c r="X417" s="37"/>
      <c r="Y417" s="303"/>
    </row>
    <row r="418" spans="1:64" ht="50.1" customHeight="1">
      <c r="A418" s="30" t="s">
        <v>1545</v>
      </c>
      <c r="B418" s="43" t="s">
        <v>32</v>
      </c>
      <c r="C418" s="43" t="s">
        <v>1542</v>
      </c>
      <c r="D418" s="312" t="s">
        <v>1445</v>
      </c>
      <c r="E418" s="43" t="s">
        <v>1543</v>
      </c>
      <c r="F418" s="43" t="s">
        <v>1546</v>
      </c>
      <c r="G418" s="41" t="s">
        <v>36</v>
      </c>
      <c r="H418" s="43">
        <v>0</v>
      </c>
      <c r="I418" s="30">
        <v>590000000</v>
      </c>
      <c r="J418" s="41" t="s">
        <v>1547</v>
      </c>
      <c r="K418" s="31" t="s">
        <v>1548</v>
      </c>
      <c r="L418" s="41" t="s">
        <v>1547</v>
      </c>
      <c r="M418" s="43" t="s">
        <v>58</v>
      </c>
      <c r="N418" s="43" t="s">
        <v>1549</v>
      </c>
      <c r="O418" s="31" t="s">
        <v>1550</v>
      </c>
      <c r="P418" s="107">
        <v>166</v>
      </c>
      <c r="Q418" s="107" t="s">
        <v>100</v>
      </c>
      <c r="R418" s="55">
        <v>219</v>
      </c>
      <c r="S418" s="48">
        <v>17500</v>
      </c>
      <c r="T418" s="108">
        <f t="shared" si="20"/>
        <v>3832500</v>
      </c>
      <c r="U418" s="109">
        <f t="shared" si="19"/>
        <v>4292400</v>
      </c>
      <c r="V418" s="90"/>
      <c r="W418" s="41" t="s">
        <v>1551</v>
      </c>
      <c r="X418" s="38"/>
      <c r="Y418" s="303"/>
    </row>
    <row r="419" spans="1:64" ht="50.1" customHeight="1">
      <c r="A419" s="30" t="s">
        <v>1552</v>
      </c>
      <c r="B419" s="41" t="s">
        <v>32</v>
      </c>
      <c r="C419" s="43" t="s">
        <v>1553</v>
      </c>
      <c r="D419" s="312" t="s">
        <v>1445</v>
      </c>
      <c r="E419" s="43" t="s">
        <v>1554</v>
      </c>
      <c r="F419" s="44" t="s">
        <v>44</v>
      </c>
      <c r="G419" s="45" t="s">
        <v>36</v>
      </c>
      <c r="H419" s="46">
        <v>0</v>
      </c>
      <c r="I419" s="30">
        <v>590000000</v>
      </c>
      <c r="J419" s="31" t="s">
        <v>37</v>
      </c>
      <c r="K419" s="45" t="s">
        <v>105</v>
      </c>
      <c r="L419" s="31" t="s">
        <v>39</v>
      </c>
      <c r="M419" s="41" t="s">
        <v>58</v>
      </c>
      <c r="N419" s="43" t="s">
        <v>106</v>
      </c>
      <c r="O419" s="31" t="s">
        <v>107</v>
      </c>
      <c r="P419" s="53">
        <v>168</v>
      </c>
      <c r="Q419" s="53" t="s">
        <v>114</v>
      </c>
      <c r="R419" s="54">
        <v>0.5</v>
      </c>
      <c r="S419" s="48">
        <v>324850</v>
      </c>
      <c r="T419" s="35">
        <f t="shared" si="20"/>
        <v>162425</v>
      </c>
      <c r="U419" s="36">
        <f t="shared" si="19"/>
        <v>181916.00000000003</v>
      </c>
      <c r="V419" s="41" t="s">
        <v>44</v>
      </c>
      <c r="W419" s="45">
        <v>2017</v>
      </c>
      <c r="X419" s="37"/>
      <c r="Y419" s="303"/>
    </row>
    <row r="420" spans="1:64" ht="50.1" customHeight="1">
      <c r="A420" s="30" t="s">
        <v>1555</v>
      </c>
      <c r="B420" s="41" t="s">
        <v>32</v>
      </c>
      <c r="C420" s="42" t="s">
        <v>1556</v>
      </c>
      <c r="D420" s="311" t="s">
        <v>1445</v>
      </c>
      <c r="E420" s="43" t="s">
        <v>1557</v>
      </c>
      <c r="F420" s="44" t="s">
        <v>44</v>
      </c>
      <c r="G420" s="45" t="s">
        <v>36</v>
      </c>
      <c r="H420" s="46">
        <v>0</v>
      </c>
      <c r="I420" s="30">
        <v>590000000</v>
      </c>
      <c r="J420" s="31" t="s">
        <v>37</v>
      </c>
      <c r="K420" s="45" t="s">
        <v>105</v>
      </c>
      <c r="L420" s="31" t="s">
        <v>39</v>
      </c>
      <c r="M420" s="41" t="s">
        <v>58</v>
      </c>
      <c r="N420" s="43" t="s">
        <v>106</v>
      </c>
      <c r="O420" s="31" t="s">
        <v>107</v>
      </c>
      <c r="P420" s="53">
        <v>168</v>
      </c>
      <c r="Q420" s="38" t="s">
        <v>114</v>
      </c>
      <c r="R420" s="55">
        <v>2</v>
      </c>
      <c r="S420" s="48">
        <v>260000</v>
      </c>
      <c r="T420" s="35">
        <f t="shared" si="20"/>
        <v>520000</v>
      </c>
      <c r="U420" s="36">
        <f t="shared" si="19"/>
        <v>582400</v>
      </c>
      <c r="V420" s="61" t="s">
        <v>44</v>
      </c>
      <c r="W420" s="45">
        <v>2017</v>
      </c>
      <c r="X420" s="37"/>
      <c r="Y420" s="303"/>
    </row>
    <row r="421" spans="1:64" ht="50.1" customHeight="1">
      <c r="A421" s="30" t="s">
        <v>1558</v>
      </c>
      <c r="B421" s="30" t="s">
        <v>32</v>
      </c>
      <c r="C421" s="31" t="s">
        <v>1559</v>
      </c>
      <c r="D421" s="310" t="s">
        <v>1445</v>
      </c>
      <c r="E421" s="31" t="s">
        <v>1560</v>
      </c>
      <c r="F421" s="32" t="s">
        <v>44</v>
      </c>
      <c r="G421" s="30" t="s">
        <v>36</v>
      </c>
      <c r="H421" s="30">
        <v>0</v>
      </c>
      <c r="I421" s="30">
        <v>590000000</v>
      </c>
      <c r="J421" s="31" t="s">
        <v>37</v>
      </c>
      <c r="K421" s="45" t="s">
        <v>105</v>
      </c>
      <c r="L421" s="31" t="s">
        <v>39</v>
      </c>
      <c r="M421" s="30" t="s">
        <v>58</v>
      </c>
      <c r="N421" s="31" t="s">
        <v>106</v>
      </c>
      <c r="O421" s="31" t="s">
        <v>107</v>
      </c>
      <c r="P421" s="53">
        <v>168</v>
      </c>
      <c r="Q421" s="30" t="s">
        <v>114</v>
      </c>
      <c r="R421" s="39">
        <v>2</v>
      </c>
      <c r="S421" s="48">
        <v>260000</v>
      </c>
      <c r="T421" s="35">
        <f t="shared" si="20"/>
        <v>520000</v>
      </c>
      <c r="U421" s="36">
        <f t="shared" si="19"/>
        <v>582400</v>
      </c>
      <c r="V421" s="30" t="s">
        <v>44</v>
      </c>
      <c r="W421" s="45">
        <v>2017</v>
      </c>
      <c r="X421" s="37"/>
      <c r="Y421" s="303"/>
    </row>
    <row r="422" spans="1:64" ht="50.1" customHeight="1">
      <c r="A422" s="30" t="s">
        <v>1561</v>
      </c>
      <c r="B422" s="41" t="s">
        <v>32</v>
      </c>
      <c r="C422" s="42" t="s">
        <v>1562</v>
      </c>
      <c r="D422" s="311" t="s">
        <v>1445</v>
      </c>
      <c r="E422" s="43" t="s">
        <v>1563</v>
      </c>
      <c r="F422" s="44" t="s">
        <v>44</v>
      </c>
      <c r="G422" s="45" t="s">
        <v>36</v>
      </c>
      <c r="H422" s="46">
        <v>0</v>
      </c>
      <c r="I422" s="30">
        <v>590000000</v>
      </c>
      <c r="J422" s="31" t="s">
        <v>37</v>
      </c>
      <c r="K422" s="45" t="s">
        <v>105</v>
      </c>
      <c r="L422" s="31" t="s">
        <v>39</v>
      </c>
      <c r="M422" s="41" t="s">
        <v>58</v>
      </c>
      <c r="N422" s="43" t="s">
        <v>106</v>
      </c>
      <c r="O422" s="31" t="s">
        <v>107</v>
      </c>
      <c r="P422" s="53">
        <v>168</v>
      </c>
      <c r="Q422" s="38" t="s">
        <v>114</v>
      </c>
      <c r="R422" s="55">
        <v>0.2</v>
      </c>
      <c r="S422" s="48">
        <v>1530000</v>
      </c>
      <c r="T422" s="35">
        <f t="shared" si="20"/>
        <v>306000</v>
      </c>
      <c r="U422" s="36">
        <f t="shared" si="19"/>
        <v>342720.00000000006</v>
      </c>
      <c r="V422" s="61" t="s">
        <v>44</v>
      </c>
      <c r="W422" s="45">
        <v>2017</v>
      </c>
      <c r="X422" s="37"/>
      <c r="Y422" s="303"/>
    </row>
    <row r="423" spans="1:64" s="293" customFormat="1" ht="50.1" customHeight="1">
      <c r="A423" s="31" t="s">
        <v>1564</v>
      </c>
      <c r="B423" s="31" t="s">
        <v>32</v>
      </c>
      <c r="C423" s="56" t="s">
        <v>1565</v>
      </c>
      <c r="D423" s="310" t="s">
        <v>1445</v>
      </c>
      <c r="E423" s="56" t="s">
        <v>1566</v>
      </c>
      <c r="F423" s="56" t="s">
        <v>44</v>
      </c>
      <c r="G423" s="31" t="s">
        <v>36</v>
      </c>
      <c r="H423" s="31">
        <v>0</v>
      </c>
      <c r="I423" s="31">
        <v>590000000</v>
      </c>
      <c r="J423" s="31" t="s">
        <v>37</v>
      </c>
      <c r="K423" s="45" t="s">
        <v>105</v>
      </c>
      <c r="L423" s="31" t="s">
        <v>39</v>
      </c>
      <c r="M423" s="31" t="s">
        <v>58</v>
      </c>
      <c r="N423" s="31" t="s">
        <v>106</v>
      </c>
      <c r="O423" s="31" t="s">
        <v>107</v>
      </c>
      <c r="P423" s="100">
        <v>168</v>
      </c>
      <c r="Q423" s="31" t="s">
        <v>114</v>
      </c>
      <c r="R423" s="382">
        <v>5</v>
      </c>
      <c r="S423" s="64">
        <v>250000</v>
      </c>
      <c r="T423" s="48">
        <v>0</v>
      </c>
      <c r="U423" s="65">
        <f t="shared" ref="U423:U428" si="21">T423*1.12</f>
        <v>0</v>
      </c>
      <c r="V423" s="31" t="s">
        <v>44</v>
      </c>
      <c r="W423" s="45">
        <v>2017</v>
      </c>
      <c r="X423" s="43">
        <v>11.19</v>
      </c>
      <c r="Y423" s="303"/>
      <c r="Z423" s="290"/>
      <c r="AA423" s="291"/>
      <c r="AB423" s="291"/>
      <c r="AC423" s="291"/>
      <c r="AD423" s="291"/>
      <c r="AE423" s="291"/>
      <c r="AF423" s="291"/>
      <c r="AG423" s="291"/>
      <c r="AH423" s="291"/>
      <c r="AI423" s="291"/>
      <c r="AJ423" s="291"/>
      <c r="AK423" s="291"/>
      <c r="AL423" s="291"/>
      <c r="AM423" s="291"/>
      <c r="AN423" s="292"/>
      <c r="AO423" s="292"/>
      <c r="AP423" s="292"/>
      <c r="AQ423" s="292"/>
      <c r="AR423" s="292"/>
      <c r="AS423" s="292"/>
      <c r="AT423" s="292"/>
      <c r="AU423" s="292"/>
      <c r="AV423" s="292"/>
      <c r="AW423" s="292"/>
      <c r="AX423" s="292"/>
      <c r="AY423" s="292"/>
      <c r="AZ423" s="292"/>
      <c r="BA423" s="292"/>
      <c r="BB423" s="292"/>
      <c r="BC423" s="292"/>
      <c r="BD423" s="292"/>
      <c r="BE423" s="292"/>
      <c r="BF423" s="292"/>
      <c r="BG423" s="292"/>
      <c r="BH423" s="292"/>
      <c r="BI423" s="292"/>
      <c r="BJ423" s="292"/>
      <c r="BK423" s="292"/>
      <c r="BL423" s="292"/>
    </row>
    <row r="424" spans="1:64" s="293" customFormat="1" ht="50.1" customHeight="1">
      <c r="A424" s="30" t="s">
        <v>7079</v>
      </c>
      <c r="B424" s="31" t="s">
        <v>32</v>
      </c>
      <c r="C424" s="56" t="s">
        <v>1565</v>
      </c>
      <c r="D424" s="310" t="s">
        <v>1445</v>
      </c>
      <c r="E424" s="56" t="s">
        <v>1566</v>
      </c>
      <c r="F424" s="56" t="s">
        <v>44</v>
      </c>
      <c r="G424" s="30" t="s">
        <v>36</v>
      </c>
      <c r="H424" s="30">
        <v>0</v>
      </c>
      <c r="I424" s="30">
        <v>590000000</v>
      </c>
      <c r="J424" s="31" t="s">
        <v>37</v>
      </c>
      <c r="K424" s="45" t="s">
        <v>7080</v>
      </c>
      <c r="L424" s="31" t="s">
        <v>39</v>
      </c>
      <c r="M424" s="30" t="s">
        <v>58</v>
      </c>
      <c r="N424" s="31" t="s">
        <v>106</v>
      </c>
      <c r="O424" s="31" t="s">
        <v>107</v>
      </c>
      <c r="P424" s="100">
        <v>168</v>
      </c>
      <c r="Q424" s="31" t="s">
        <v>114</v>
      </c>
      <c r="R424" s="383">
        <v>5</v>
      </c>
      <c r="S424" s="114">
        <v>315000</v>
      </c>
      <c r="T424" s="35">
        <f>R424*S424</f>
        <v>1575000</v>
      </c>
      <c r="U424" s="36">
        <f t="shared" si="21"/>
        <v>1764000.0000000002</v>
      </c>
      <c r="V424" s="30" t="s">
        <v>44</v>
      </c>
      <c r="W424" s="45">
        <v>2017</v>
      </c>
      <c r="X424" s="43"/>
      <c r="Y424" s="303"/>
      <c r="Z424" s="290"/>
      <c r="AA424" s="291"/>
      <c r="AB424" s="291"/>
      <c r="AC424" s="291"/>
      <c r="AD424" s="291"/>
      <c r="AE424" s="291"/>
      <c r="AF424" s="291"/>
      <c r="AG424" s="291"/>
      <c r="AH424" s="291"/>
      <c r="AI424" s="291"/>
      <c r="AJ424" s="291"/>
      <c r="AK424" s="291"/>
      <c r="AL424" s="291"/>
      <c r="AM424" s="291"/>
      <c r="AN424" s="292"/>
      <c r="AO424" s="292"/>
      <c r="AP424" s="292"/>
      <c r="AQ424" s="292"/>
      <c r="AR424" s="292"/>
      <c r="AS424" s="292"/>
      <c r="AT424" s="292"/>
      <c r="AU424" s="292"/>
      <c r="AV424" s="292"/>
      <c r="AW424" s="292"/>
      <c r="AX424" s="292"/>
      <c r="AY424" s="292"/>
      <c r="AZ424" s="292"/>
      <c r="BA424" s="292"/>
      <c r="BB424" s="292"/>
      <c r="BC424" s="292"/>
      <c r="BD424" s="292"/>
      <c r="BE424" s="292"/>
      <c r="BF424" s="292"/>
      <c r="BG424" s="292"/>
      <c r="BH424" s="292"/>
      <c r="BI424" s="292"/>
      <c r="BJ424" s="292"/>
      <c r="BK424" s="292"/>
      <c r="BL424" s="292"/>
    </row>
    <row r="425" spans="1:64" s="293" customFormat="1" ht="50.1" customHeight="1">
      <c r="A425" s="31" t="s">
        <v>1567</v>
      </c>
      <c r="B425" s="41" t="s">
        <v>32</v>
      </c>
      <c r="C425" s="44" t="s">
        <v>1568</v>
      </c>
      <c r="D425" s="311" t="s">
        <v>1445</v>
      </c>
      <c r="E425" s="44" t="s">
        <v>1569</v>
      </c>
      <c r="F425" s="44" t="s">
        <v>44</v>
      </c>
      <c r="G425" s="45" t="s">
        <v>36</v>
      </c>
      <c r="H425" s="46">
        <v>0</v>
      </c>
      <c r="I425" s="31">
        <v>590000000</v>
      </c>
      <c r="J425" s="31" t="s">
        <v>37</v>
      </c>
      <c r="K425" s="45" t="s">
        <v>105</v>
      </c>
      <c r="L425" s="31" t="s">
        <v>39</v>
      </c>
      <c r="M425" s="41" t="s">
        <v>58</v>
      </c>
      <c r="N425" s="43" t="s">
        <v>106</v>
      </c>
      <c r="O425" s="31" t="s">
        <v>107</v>
      </c>
      <c r="P425" s="100">
        <v>168</v>
      </c>
      <c r="Q425" s="43" t="s">
        <v>114</v>
      </c>
      <c r="R425" s="382">
        <v>5</v>
      </c>
      <c r="S425" s="64">
        <v>250000</v>
      </c>
      <c r="T425" s="48">
        <v>0</v>
      </c>
      <c r="U425" s="65">
        <f t="shared" si="21"/>
        <v>0</v>
      </c>
      <c r="V425" s="61" t="s">
        <v>44</v>
      </c>
      <c r="W425" s="45">
        <v>2017</v>
      </c>
      <c r="X425" s="43">
        <v>11.19</v>
      </c>
      <c r="Y425" s="303"/>
      <c r="Z425" s="290"/>
      <c r="AA425" s="291"/>
      <c r="AB425" s="291"/>
      <c r="AC425" s="291"/>
      <c r="AD425" s="291"/>
      <c r="AE425" s="291"/>
      <c r="AF425" s="291"/>
      <c r="AG425" s="291"/>
      <c r="AH425" s="291"/>
      <c r="AI425" s="291"/>
      <c r="AJ425" s="291"/>
      <c r="AK425" s="291"/>
      <c r="AL425" s="291"/>
      <c r="AM425" s="291"/>
      <c r="AN425" s="292"/>
      <c r="AO425" s="292"/>
      <c r="AP425" s="292"/>
      <c r="AQ425" s="292"/>
      <c r="AR425" s="292"/>
      <c r="AS425" s="292"/>
      <c r="AT425" s="292"/>
      <c r="AU425" s="292"/>
      <c r="AV425" s="292"/>
      <c r="AW425" s="292"/>
      <c r="AX425" s="292"/>
      <c r="AY425" s="292"/>
      <c r="AZ425" s="292"/>
      <c r="BA425" s="292"/>
      <c r="BB425" s="292"/>
      <c r="BC425" s="292"/>
      <c r="BD425" s="292"/>
      <c r="BE425" s="292"/>
      <c r="BF425" s="292"/>
      <c r="BG425" s="292"/>
      <c r="BH425" s="292"/>
      <c r="BI425" s="292"/>
      <c r="BJ425" s="292"/>
      <c r="BK425" s="292"/>
      <c r="BL425" s="292"/>
    </row>
    <row r="426" spans="1:64" s="293" customFormat="1" ht="50.1" customHeight="1">
      <c r="A426" s="30" t="s">
        <v>7081</v>
      </c>
      <c r="B426" s="41" t="s">
        <v>32</v>
      </c>
      <c r="C426" s="44" t="s">
        <v>1568</v>
      </c>
      <c r="D426" s="311" t="s">
        <v>1445</v>
      </c>
      <c r="E426" s="44" t="s">
        <v>1569</v>
      </c>
      <c r="F426" s="44" t="s">
        <v>44</v>
      </c>
      <c r="G426" s="30" t="s">
        <v>36</v>
      </c>
      <c r="H426" s="46">
        <v>0</v>
      </c>
      <c r="I426" s="102">
        <v>590000000</v>
      </c>
      <c r="J426" s="31" t="s">
        <v>37</v>
      </c>
      <c r="K426" s="45" t="s">
        <v>7080</v>
      </c>
      <c r="L426" s="31" t="s">
        <v>39</v>
      </c>
      <c r="M426" s="41" t="s">
        <v>58</v>
      </c>
      <c r="N426" s="43" t="s">
        <v>106</v>
      </c>
      <c r="O426" s="31" t="s">
        <v>107</v>
      </c>
      <c r="P426" s="100">
        <v>168</v>
      </c>
      <c r="Q426" s="43" t="s">
        <v>114</v>
      </c>
      <c r="R426" s="382">
        <v>5</v>
      </c>
      <c r="S426" s="114">
        <v>315000</v>
      </c>
      <c r="T426" s="35">
        <f>R426*S426</f>
        <v>1575000</v>
      </c>
      <c r="U426" s="36">
        <f t="shared" si="21"/>
        <v>1764000.0000000002</v>
      </c>
      <c r="V426" s="61" t="s">
        <v>44</v>
      </c>
      <c r="W426" s="45">
        <v>2017</v>
      </c>
      <c r="X426" s="43"/>
      <c r="Y426" s="303"/>
      <c r="Z426" s="290"/>
      <c r="AA426" s="291"/>
      <c r="AB426" s="291"/>
      <c r="AC426" s="291"/>
      <c r="AD426" s="291"/>
      <c r="AE426" s="291"/>
      <c r="AF426" s="291"/>
      <c r="AG426" s="291"/>
      <c r="AH426" s="291"/>
      <c r="AI426" s="291"/>
      <c r="AJ426" s="291"/>
      <c r="AK426" s="291"/>
      <c r="AL426" s="291"/>
      <c r="AM426" s="291"/>
      <c r="AN426" s="292"/>
      <c r="AO426" s="292"/>
      <c r="AP426" s="292"/>
      <c r="AQ426" s="292"/>
      <c r="AR426" s="292"/>
      <c r="AS426" s="292"/>
      <c r="AT426" s="292"/>
      <c r="AU426" s="292"/>
      <c r="AV426" s="292"/>
      <c r="AW426" s="292"/>
      <c r="AX426" s="292"/>
      <c r="AY426" s="292"/>
      <c r="AZ426" s="292"/>
      <c r="BA426" s="292"/>
      <c r="BB426" s="292"/>
      <c r="BC426" s="292"/>
      <c r="BD426" s="292"/>
      <c r="BE426" s="292"/>
      <c r="BF426" s="292"/>
      <c r="BG426" s="292"/>
      <c r="BH426" s="292"/>
      <c r="BI426" s="292"/>
      <c r="BJ426" s="292"/>
      <c r="BK426" s="292"/>
      <c r="BL426" s="292"/>
    </row>
    <row r="427" spans="1:64" s="293" customFormat="1" ht="50.1" customHeight="1">
      <c r="A427" s="31" t="s">
        <v>1570</v>
      </c>
      <c r="B427" s="31" t="s">
        <v>32</v>
      </c>
      <c r="C427" s="56" t="s">
        <v>1571</v>
      </c>
      <c r="D427" s="310" t="s">
        <v>1445</v>
      </c>
      <c r="E427" s="56" t="s">
        <v>1572</v>
      </c>
      <c r="F427" s="56" t="s">
        <v>44</v>
      </c>
      <c r="G427" s="31" t="s">
        <v>36</v>
      </c>
      <c r="H427" s="31">
        <v>0</v>
      </c>
      <c r="I427" s="31">
        <v>590000000</v>
      </c>
      <c r="J427" s="31" t="s">
        <v>37</v>
      </c>
      <c r="K427" s="45" t="s">
        <v>105</v>
      </c>
      <c r="L427" s="31" t="s">
        <v>39</v>
      </c>
      <c r="M427" s="31" t="s">
        <v>58</v>
      </c>
      <c r="N427" s="31" t="s">
        <v>106</v>
      </c>
      <c r="O427" s="31" t="s">
        <v>107</v>
      </c>
      <c r="P427" s="100">
        <v>168</v>
      </c>
      <c r="Q427" s="31" t="s">
        <v>114</v>
      </c>
      <c r="R427" s="382">
        <v>5</v>
      </c>
      <c r="S427" s="64">
        <v>250000</v>
      </c>
      <c r="T427" s="48">
        <v>0</v>
      </c>
      <c r="U427" s="65">
        <f t="shared" si="21"/>
        <v>0</v>
      </c>
      <c r="V427" s="31" t="s">
        <v>44</v>
      </c>
      <c r="W427" s="45">
        <v>2017</v>
      </c>
      <c r="X427" s="43">
        <v>11.19</v>
      </c>
      <c r="Y427" s="303"/>
      <c r="Z427" s="290"/>
      <c r="AA427" s="291"/>
      <c r="AB427" s="291"/>
      <c r="AC427" s="291"/>
      <c r="AD427" s="291"/>
      <c r="AE427" s="291"/>
      <c r="AF427" s="291"/>
      <c r="AG427" s="291"/>
      <c r="AH427" s="291"/>
      <c r="AI427" s="291"/>
      <c r="AJ427" s="291"/>
      <c r="AK427" s="291"/>
      <c r="AL427" s="291"/>
      <c r="AM427" s="291"/>
      <c r="AN427" s="292"/>
      <c r="AO427" s="292"/>
      <c r="AP427" s="292"/>
      <c r="AQ427" s="292"/>
      <c r="AR427" s="292"/>
      <c r="AS427" s="292"/>
      <c r="AT427" s="292"/>
      <c r="AU427" s="292"/>
      <c r="AV427" s="292"/>
      <c r="AW427" s="292"/>
      <c r="AX427" s="292"/>
      <c r="AY427" s="292"/>
      <c r="AZ427" s="292"/>
      <c r="BA427" s="292"/>
      <c r="BB427" s="292"/>
      <c r="BC427" s="292"/>
      <c r="BD427" s="292"/>
      <c r="BE427" s="292"/>
      <c r="BF427" s="292"/>
      <c r="BG427" s="292"/>
      <c r="BH427" s="292"/>
      <c r="BI427" s="292"/>
      <c r="BJ427" s="292"/>
      <c r="BK427" s="292"/>
      <c r="BL427" s="292"/>
    </row>
    <row r="428" spans="1:64" s="293" customFormat="1" ht="50.1" customHeight="1">
      <c r="A428" s="30" t="s">
        <v>7082</v>
      </c>
      <c r="B428" s="31" t="s">
        <v>32</v>
      </c>
      <c r="C428" s="56" t="s">
        <v>1571</v>
      </c>
      <c r="D428" s="310" t="s">
        <v>1445</v>
      </c>
      <c r="E428" s="56" t="s">
        <v>1572</v>
      </c>
      <c r="F428" s="56" t="s">
        <v>44</v>
      </c>
      <c r="G428" s="30" t="s">
        <v>36</v>
      </c>
      <c r="H428" s="30">
        <v>0</v>
      </c>
      <c r="I428" s="30">
        <v>590000000</v>
      </c>
      <c r="J428" s="31" t="s">
        <v>37</v>
      </c>
      <c r="K428" s="45" t="s">
        <v>7080</v>
      </c>
      <c r="L428" s="31" t="s">
        <v>39</v>
      </c>
      <c r="M428" s="30" t="s">
        <v>58</v>
      </c>
      <c r="N428" s="31" t="s">
        <v>106</v>
      </c>
      <c r="O428" s="31" t="s">
        <v>107</v>
      </c>
      <c r="P428" s="100">
        <v>168</v>
      </c>
      <c r="Q428" s="31" t="s">
        <v>114</v>
      </c>
      <c r="R428" s="383">
        <v>5</v>
      </c>
      <c r="S428" s="114">
        <v>315000</v>
      </c>
      <c r="T428" s="35">
        <f>R428*S428</f>
        <v>1575000</v>
      </c>
      <c r="U428" s="36">
        <f t="shared" si="21"/>
        <v>1764000.0000000002</v>
      </c>
      <c r="V428" s="30" t="s">
        <v>44</v>
      </c>
      <c r="W428" s="45">
        <v>2017</v>
      </c>
      <c r="X428" s="43"/>
      <c r="Y428" s="303"/>
      <c r="Z428" s="290"/>
      <c r="AA428" s="291"/>
      <c r="AB428" s="291"/>
      <c r="AC428" s="291"/>
      <c r="AD428" s="291"/>
      <c r="AE428" s="291"/>
      <c r="AF428" s="291"/>
      <c r="AG428" s="291"/>
      <c r="AH428" s="291"/>
      <c r="AI428" s="291"/>
      <c r="AJ428" s="291"/>
      <c r="AK428" s="291"/>
      <c r="AL428" s="291"/>
      <c r="AM428" s="291"/>
      <c r="AN428" s="292"/>
      <c r="AO428" s="292"/>
      <c r="AP428" s="292"/>
      <c r="AQ428" s="292"/>
      <c r="AR428" s="292"/>
      <c r="AS428" s="292"/>
      <c r="AT428" s="292"/>
      <c r="AU428" s="292"/>
      <c r="AV428" s="292"/>
      <c r="AW428" s="292"/>
      <c r="AX428" s="292"/>
      <c r="AY428" s="292"/>
      <c r="AZ428" s="292"/>
      <c r="BA428" s="292"/>
      <c r="BB428" s="292"/>
      <c r="BC428" s="292"/>
      <c r="BD428" s="292"/>
      <c r="BE428" s="292"/>
      <c r="BF428" s="292"/>
      <c r="BG428" s="292"/>
      <c r="BH428" s="292"/>
      <c r="BI428" s="292"/>
      <c r="BJ428" s="292"/>
      <c r="BK428" s="292"/>
      <c r="BL428" s="292"/>
    </row>
    <row r="429" spans="1:64" s="293" customFormat="1" ht="50.1" customHeight="1">
      <c r="A429" s="31" t="s">
        <v>1573</v>
      </c>
      <c r="B429" s="41" t="s">
        <v>32</v>
      </c>
      <c r="C429" s="44" t="s">
        <v>1574</v>
      </c>
      <c r="D429" s="311" t="s">
        <v>1445</v>
      </c>
      <c r="E429" s="44" t="s">
        <v>1575</v>
      </c>
      <c r="F429" s="44" t="s">
        <v>44</v>
      </c>
      <c r="G429" s="45" t="s">
        <v>36</v>
      </c>
      <c r="H429" s="46">
        <v>0</v>
      </c>
      <c r="I429" s="31">
        <v>590000000</v>
      </c>
      <c r="J429" s="31" t="s">
        <v>37</v>
      </c>
      <c r="K429" s="45" t="s">
        <v>105</v>
      </c>
      <c r="L429" s="31" t="s">
        <v>39</v>
      </c>
      <c r="M429" s="41" t="s">
        <v>58</v>
      </c>
      <c r="N429" s="43" t="s">
        <v>106</v>
      </c>
      <c r="O429" s="31" t="s">
        <v>107</v>
      </c>
      <c r="P429" s="100">
        <v>168</v>
      </c>
      <c r="Q429" s="43" t="s">
        <v>114</v>
      </c>
      <c r="R429" s="382">
        <v>1</v>
      </c>
      <c r="S429" s="64">
        <v>260000</v>
      </c>
      <c r="T429" s="48">
        <v>0</v>
      </c>
      <c r="U429" s="65">
        <f t="shared" ref="U429" si="22">T429*1.12</f>
        <v>0</v>
      </c>
      <c r="V429" s="61" t="s">
        <v>44</v>
      </c>
      <c r="W429" s="45">
        <v>2017</v>
      </c>
      <c r="X429" s="43">
        <v>11.19</v>
      </c>
      <c r="Y429" s="303"/>
      <c r="Z429" s="290"/>
      <c r="AA429" s="291"/>
      <c r="AB429" s="291"/>
      <c r="AC429" s="291"/>
      <c r="AD429" s="291"/>
      <c r="AE429" s="291"/>
      <c r="AF429" s="291"/>
      <c r="AG429" s="291"/>
      <c r="AH429" s="291"/>
      <c r="AI429" s="291"/>
      <c r="AJ429" s="291"/>
      <c r="AK429" s="291"/>
      <c r="AL429" s="291"/>
      <c r="AM429" s="291"/>
      <c r="AN429" s="292"/>
      <c r="AO429" s="292"/>
      <c r="AP429" s="292"/>
      <c r="AQ429" s="292"/>
      <c r="AR429" s="292"/>
      <c r="AS429" s="292"/>
      <c r="AT429" s="292"/>
      <c r="AU429" s="292"/>
      <c r="AV429" s="292"/>
      <c r="AW429" s="292"/>
      <c r="AX429" s="292"/>
      <c r="AY429" s="292"/>
      <c r="AZ429" s="292"/>
      <c r="BA429" s="292"/>
      <c r="BB429" s="292"/>
      <c r="BC429" s="292"/>
      <c r="BD429" s="292"/>
      <c r="BE429" s="292"/>
      <c r="BF429" s="292"/>
      <c r="BG429" s="292"/>
      <c r="BH429" s="292"/>
      <c r="BI429" s="292"/>
      <c r="BJ429" s="292"/>
      <c r="BK429" s="292"/>
      <c r="BL429" s="292"/>
    </row>
    <row r="430" spans="1:64" s="293" customFormat="1" ht="50.1" customHeight="1">
      <c r="A430" s="30" t="s">
        <v>7083</v>
      </c>
      <c r="B430" s="41" t="s">
        <v>32</v>
      </c>
      <c r="C430" s="44" t="s">
        <v>1574</v>
      </c>
      <c r="D430" s="311" t="s">
        <v>1445</v>
      </c>
      <c r="E430" s="44" t="s">
        <v>1575</v>
      </c>
      <c r="F430" s="44" t="s">
        <v>44</v>
      </c>
      <c r="G430" s="30" t="s">
        <v>36</v>
      </c>
      <c r="H430" s="46">
        <v>0</v>
      </c>
      <c r="I430" s="102">
        <v>590000000</v>
      </c>
      <c r="J430" s="31" t="s">
        <v>37</v>
      </c>
      <c r="K430" s="45" t="s">
        <v>7080</v>
      </c>
      <c r="L430" s="31" t="s">
        <v>39</v>
      </c>
      <c r="M430" s="41" t="s">
        <v>58</v>
      </c>
      <c r="N430" s="43" t="s">
        <v>106</v>
      </c>
      <c r="O430" s="31" t="s">
        <v>107</v>
      </c>
      <c r="P430" s="100">
        <v>168</v>
      </c>
      <c r="Q430" s="43" t="s">
        <v>114</v>
      </c>
      <c r="R430" s="382">
        <v>1</v>
      </c>
      <c r="S430" s="114">
        <v>315000</v>
      </c>
      <c r="T430" s="35">
        <f>R430*S430</f>
        <v>315000</v>
      </c>
      <c r="U430" s="36">
        <f t="shared" ref="U430:U438" si="23">T430*1.12</f>
        <v>352800.00000000006</v>
      </c>
      <c r="V430" s="61" t="s">
        <v>44</v>
      </c>
      <c r="W430" s="45">
        <v>2017</v>
      </c>
      <c r="X430" s="43"/>
      <c r="Y430" s="303"/>
      <c r="Z430" s="290"/>
      <c r="AA430" s="291"/>
      <c r="AB430" s="291"/>
      <c r="AC430" s="291"/>
      <c r="AD430" s="291"/>
      <c r="AE430" s="291"/>
      <c r="AF430" s="291"/>
      <c r="AG430" s="291"/>
      <c r="AH430" s="291"/>
      <c r="AI430" s="291"/>
      <c r="AJ430" s="291"/>
      <c r="AK430" s="291"/>
      <c r="AL430" s="291"/>
      <c r="AM430" s="291"/>
      <c r="AN430" s="292"/>
      <c r="AO430" s="292"/>
      <c r="AP430" s="292"/>
      <c r="AQ430" s="292"/>
      <c r="AR430" s="292"/>
      <c r="AS430" s="292"/>
      <c r="AT430" s="292"/>
      <c r="AU430" s="292"/>
      <c r="AV430" s="292"/>
      <c r="AW430" s="292"/>
      <c r="AX430" s="292"/>
      <c r="AY430" s="292"/>
      <c r="AZ430" s="292"/>
      <c r="BA430" s="292"/>
      <c r="BB430" s="292"/>
      <c r="BC430" s="292"/>
      <c r="BD430" s="292"/>
      <c r="BE430" s="292"/>
      <c r="BF430" s="292"/>
      <c r="BG430" s="292"/>
      <c r="BH430" s="292"/>
      <c r="BI430" s="292"/>
      <c r="BJ430" s="292"/>
      <c r="BK430" s="292"/>
      <c r="BL430" s="292"/>
    </row>
    <row r="431" spans="1:64" s="293" customFormat="1" ht="50.1" customHeight="1">
      <c r="A431" s="31" t="s">
        <v>1576</v>
      </c>
      <c r="B431" s="31" t="s">
        <v>32</v>
      </c>
      <c r="C431" s="56" t="s">
        <v>1577</v>
      </c>
      <c r="D431" s="310" t="s">
        <v>1445</v>
      </c>
      <c r="E431" s="56" t="s">
        <v>1578</v>
      </c>
      <c r="F431" s="56" t="s">
        <v>44</v>
      </c>
      <c r="G431" s="31" t="s">
        <v>36</v>
      </c>
      <c r="H431" s="31">
        <v>0</v>
      </c>
      <c r="I431" s="31">
        <v>590000000</v>
      </c>
      <c r="J431" s="31" t="s">
        <v>37</v>
      </c>
      <c r="K431" s="45" t="s">
        <v>105</v>
      </c>
      <c r="L431" s="31" t="s">
        <v>39</v>
      </c>
      <c r="M431" s="31" t="s">
        <v>58</v>
      </c>
      <c r="N431" s="31" t="s">
        <v>106</v>
      </c>
      <c r="O431" s="31" t="s">
        <v>107</v>
      </c>
      <c r="P431" s="100">
        <v>168</v>
      </c>
      <c r="Q431" s="31" t="s">
        <v>114</v>
      </c>
      <c r="R431" s="382">
        <v>5</v>
      </c>
      <c r="S431" s="64">
        <v>260000</v>
      </c>
      <c r="T431" s="48">
        <v>0</v>
      </c>
      <c r="U431" s="65">
        <f t="shared" si="23"/>
        <v>0</v>
      </c>
      <c r="V431" s="31" t="s">
        <v>44</v>
      </c>
      <c r="W431" s="45">
        <v>2017</v>
      </c>
      <c r="X431" s="43">
        <v>11.19</v>
      </c>
      <c r="Y431" s="303"/>
      <c r="Z431" s="290"/>
      <c r="AA431" s="291"/>
      <c r="AB431" s="291"/>
      <c r="AC431" s="291"/>
      <c r="AD431" s="291"/>
      <c r="AE431" s="291"/>
      <c r="AF431" s="291"/>
      <c r="AG431" s="291"/>
      <c r="AH431" s="291"/>
      <c r="AI431" s="291"/>
      <c r="AJ431" s="291"/>
      <c r="AK431" s="291"/>
      <c r="AL431" s="291"/>
      <c r="AM431" s="291"/>
      <c r="AN431" s="292"/>
      <c r="AO431" s="292"/>
      <c r="AP431" s="292"/>
      <c r="AQ431" s="292"/>
      <c r="AR431" s="292"/>
      <c r="AS431" s="292"/>
      <c r="AT431" s="292"/>
      <c r="AU431" s="292"/>
      <c r="AV431" s="292"/>
      <c r="AW431" s="292"/>
      <c r="AX431" s="292"/>
      <c r="AY431" s="292"/>
      <c r="AZ431" s="292"/>
      <c r="BA431" s="292"/>
      <c r="BB431" s="292"/>
      <c r="BC431" s="292"/>
      <c r="BD431" s="292"/>
      <c r="BE431" s="292"/>
      <c r="BF431" s="292"/>
      <c r="BG431" s="292"/>
      <c r="BH431" s="292"/>
      <c r="BI431" s="292"/>
      <c r="BJ431" s="292"/>
      <c r="BK431" s="292"/>
      <c r="BL431" s="292"/>
    </row>
    <row r="432" spans="1:64" s="293" customFormat="1" ht="50.1" customHeight="1">
      <c r="A432" s="30" t="s">
        <v>7084</v>
      </c>
      <c r="B432" s="31" t="s">
        <v>32</v>
      </c>
      <c r="C432" s="56" t="s">
        <v>1577</v>
      </c>
      <c r="D432" s="310" t="s">
        <v>1445</v>
      </c>
      <c r="E432" s="56" t="s">
        <v>1578</v>
      </c>
      <c r="F432" s="56" t="s">
        <v>44</v>
      </c>
      <c r="G432" s="30" t="s">
        <v>36</v>
      </c>
      <c r="H432" s="30">
        <v>0</v>
      </c>
      <c r="I432" s="30">
        <v>590000000</v>
      </c>
      <c r="J432" s="31" t="s">
        <v>37</v>
      </c>
      <c r="K432" s="45" t="s">
        <v>7080</v>
      </c>
      <c r="L432" s="31" t="s">
        <v>39</v>
      </c>
      <c r="M432" s="30" t="s">
        <v>58</v>
      </c>
      <c r="N432" s="31" t="s">
        <v>106</v>
      </c>
      <c r="O432" s="31" t="s">
        <v>107</v>
      </c>
      <c r="P432" s="100">
        <v>168</v>
      </c>
      <c r="Q432" s="31" t="s">
        <v>114</v>
      </c>
      <c r="R432" s="383">
        <v>5</v>
      </c>
      <c r="S432" s="114">
        <v>315000</v>
      </c>
      <c r="T432" s="35">
        <f>R432*S432</f>
        <v>1575000</v>
      </c>
      <c r="U432" s="36">
        <f t="shared" si="23"/>
        <v>1764000.0000000002</v>
      </c>
      <c r="V432" s="30" t="s">
        <v>44</v>
      </c>
      <c r="W432" s="45">
        <v>2017</v>
      </c>
      <c r="X432" s="43"/>
      <c r="Y432" s="303"/>
      <c r="Z432" s="290"/>
      <c r="AA432" s="291"/>
      <c r="AB432" s="291"/>
      <c r="AC432" s="291"/>
      <c r="AD432" s="291"/>
      <c r="AE432" s="291"/>
      <c r="AF432" s="291"/>
      <c r="AG432" s="291"/>
      <c r="AH432" s="291"/>
      <c r="AI432" s="291"/>
      <c r="AJ432" s="291"/>
      <c r="AK432" s="291"/>
      <c r="AL432" s="291"/>
      <c r="AM432" s="291"/>
      <c r="AN432" s="292"/>
      <c r="AO432" s="292"/>
      <c r="AP432" s="292"/>
      <c r="AQ432" s="292"/>
      <c r="AR432" s="292"/>
      <c r="AS432" s="292"/>
      <c r="AT432" s="292"/>
      <c r="AU432" s="292"/>
      <c r="AV432" s="292"/>
      <c r="AW432" s="292"/>
      <c r="AX432" s="292"/>
      <c r="AY432" s="292"/>
      <c r="AZ432" s="292"/>
      <c r="BA432" s="292"/>
      <c r="BB432" s="292"/>
      <c r="BC432" s="292"/>
      <c r="BD432" s="292"/>
      <c r="BE432" s="292"/>
      <c r="BF432" s="292"/>
      <c r="BG432" s="292"/>
      <c r="BH432" s="292"/>
      <c r="BI432" s="292"/>
      <c r="BJ432" s="292"/>
      <c r="BK432" s="292"/>
      <c r="BL432" s="292"/>
    </row>
    <row r="433" spans="1:64" s="293" customFormat="1" ht="50.1" customHeight="1">
      <c r="A433" s="31" t="s">
        <v>1579</v>
      </c>
      <c r="B433" s="41" t="s">
        <v>32</v>
      </c>
      <c r="C433" s="44" t="s">
        <v>1580</v>
      </c>
      <c r="D433" s="311" t="s">
        <v>1445</v>
      </c>
      <c r="E433" s="44" t="s">
        <v>1581</v>
      </c>
      <c r="F433" s="44" t="s">
        <v>44</v>
      </c>
      <c r="G433" s="45" t="s">
        <v>36</v>
      </c>
      <c r="H433" s="46">
        <v>0</v>
      </c>
      <c r="I433" s="31">
        <v>590000000</v>
      </c>
      <c r="J433" s="31" t="s">
        <v>37</v>
      </c>
      <c r="K433" s="45" t="s">
        <v>105</v>
      </c>
      <c r="L433" s="31" t="s">
        <v>39</v>
      </c>
      <c r="M433" s="41" t="s">
        <v>58</v>
      </c>
      <c r="N433" s="43" t="s">
        <v>106</v>
      </c>
      <c r="O433" s="31" t="s">
        <v>107</v>
      </c>
      <c r="P433" s="100">
        <v>168</v>
      </c>
      <c r="Q433" s="43" t="s">
        <v>114</v>
      </c>
      <c r="R433" s="382">
        <v>5</v>
      </c>
      <c r="S433" s="64">
        <v>260000</v>
      </c>
      <c r="T433" s="48">
        <v>0</v>
      </c>
      <c r="U433" s="65">
        <f t="shared" si="23"/>
        <v>0</v>
      </c>
      <c r="V433" s="61" t="s">
        <v>44</v>
      </c>
      <c r="W433" s="45">
        <v>2017</v>
      </c>
      <c r="X433" s="43">
        <v>11.19</v>
      </c>
      <c r="Y433" s="303"/>
      <c r="Z433" s="290"/>
      <c r="AA433" s="291"/>
      <c r="AB433" s="291"/>
      <c r="AC433" s="291"/>
      <c r="AD433" s="291"/>
      <c r="AE433" s="291"/>
      <c r="AF433" s="291"/>
      <c r="AG433" s="291"/>
      <c r="AH433" s="291"/>
      <c r="AI433" s="291"/>
      <c r="AJ433" s="291"/>
      <c r="AK433" s="291"/>
      <c r="AL433" s="291"/>
      <c r="AM433" s="291"/>
      <c r="AN433" s="292"/>
      <c r="AO433" s="292"/>
      <c r="AP433" s="292"/>
      <c r="AQ433" s="292"/>
      <c r="AR433" s="292"/>
      <c r="AS433" s="292"/>
      <c r="AT433" s="292"/>
      <c r="AU433" s="292"/>
      <c r="AV433" s="292"/>
      <c r="AW433" s="292"/>
      <c r="AX433" s="292"/>
      <c r="AY433" s="292"/>
      <c r="AZ433" s="292"/>
      <c r="BA433" s="292"/>
      <c r="BB433" s="292"/>
      <c r="BC433" s="292"/>
      <c r="BD433" s="292"/>
      <c r="BE433" s="292"/>
      <c r="BF433" s="292"/>
      <c r="BG433" s="292"/>
      <c r="BH433" s="292"/>
      <c r="BI433" s="292"/>
      <c r="BJ433" s="292"/>
      <c r="BK433" s="292"/>
      <c r="BL433" s="292"/>
    </row>
    <row r="434" spans="1:64" s="293" customFormat="1" ht="50.1" customHeight="1">
      <c r="A434" s="30" t="s">
        <v>7085</v>
      </c>
      <c r="B434" s="41" t="s">
        <v>32</v>
      </c>
      <c r="C434" s="44" t="s">
        <v>1580</v>
      </c>
      <c r="D434" s="311" t="s">
        <v>1445</v>
      </c>
      <c r="E434" s="44" t="s">
        <v>1581</v>
      </c>
      <c r="F434" s="44" t="s">
        <v>44</v>
      </c>
      <c r="G434" s="30" t="s">
        <v>36</v>
      </c>
      <c r="H434" s="46">
        <v>0</v>
      </c>
      <c r="I434" s="102">
        <v>590000000</v>
      </c>
      <c r="J434" s="31" t="s">
        <v>37</v>
      </c>
      <c r="K434" s="45" t="s">
        <v>7080</v>
      </c>
      <c r="L434" s="31" t="s">
        <v>39</v>
      </c>
      <c r="M434" s="41" t="s">
        <v>58</v>
      </c>
      <c r="N434" s="43" t="s">
        <v>106</v>
      </c>
      <c r="O434" s="31" t="s">
        <v>107</v>
      </c>
      <c r="P434" s="100">
        <v>168</v>
      </c>
      <c r="Q434" s="43" t="s">
        <v>114</v>
      </c>
      <c r="R434" s="382">
        <v>5</v>
      </c>
      <c r="S434" s="114">
        <v>315000</v>
      </c>
      <c r="T434" s="35">
        <f>R434*S434</f>
        <v>1575000</v>
      </c>
      <c r="U434" s="36">
        <f t="shared" si="23"/>
        <v>1764000.0000000002</v>
      </c>
      <c r="V434" s="61" t="s">
        <v>44</v>
      </c>
      <c r="W434" s="45">
        <v>2017</v>
      </c>
      <c r="X434" s="43"/>
      <c r="Y434" s="303"/>
      <c r="Z434" s="290"/>
      <c r="AA434" s="291"/>
      <c r="AB434" s="291"/>
      <c r="AC434" s="291"/>
      <c r="AD434" s="291"/>
      <c r="AE434" s="291"/>
      <c r="AF434" s="291"/>
      <c r="AG434" s="291"/>
      <c r="AH434" s="291"/>
      <c r="AI434" s="291"/>
      <c r="AJ434" s="291"/>
      <c r="AK434" s="291"/>
      <c r="AL434" s="291"/>
      <c r="AM434" s="291"/>
      <c r="AN434" s="292"/>
      <c r="AO434" s="292"/>
      <c r="AP434" s="292"/>
      <c r="AQ434" s="292"/>
      <c r="AR434" s="292"/>
      <c r="AS434" s="292"/>
      <c r="AT434" s="292"/>
      <c r="AU434" s="292"/>
      <c r="AV434" s="292"/>
      <c r="AW434" s="292"/>
      <c r="AX434" s="292"/>
      <c r="AY434" s="292"/>
      <c r="AZ434" s="292"/>
      <c r="BA434" s="292"/>
      <c r="BB434" s="292"/>
      <c r="BC434" s="292"/>
      <c r="BD434" s="292"/>
      <c r="BE434" s="292"/>
      <c r="BF434" s="292"/>
      <c r="BG434" s="292"/>
      <c r="BH434" s="292"/>
      <c r="BI434" s="292"/>
      <c r="BJ434" s="292"/>
      <c r="BK434" s="292"/>
      <c r="BL434" s="292"/>
    </row>
    <row r="435" spans="1:64" s="293" customFormat="1" ht="50.1" customHeight="1">
      <c r="A435" s="31" t="s">
        <v>1582</v>
      </c>
      <c r="B435" s="31" t="s">
        <v>32</v>
      </c>
      <c r="C435" s="56" t="s">
        <v>1583</v>
      </c>
      <c r="D435" s="310" t="s">
        <v>1445</v>
      </c>
      <c r="E435" s="56" t="s">
        <v>1584</v>
      </c>
      <c r="F435" s="56" t="s">
        <v>44</v>
      </c>
      <c r="G435" s="31" t="s">
        <v>36</v>
      </c>
      <c r="H435" s="31">
        <v>0</v>
      </c>
      <c r="I435" s="31">
        <v>590000000</v>
      </c>
      <c r="J435" s="31" t="s">
        <v>37</v>
      </c>
      <c r="K435" s="45" t="s">
        <v>105</v>
      </c>
      <c r="L435" s="31" t="s">
        <v>39</v>
      </c>
      <c r="M435" s="31" t="s">
        <v>58</v>
      </c>
      <c r="N435" s="31" t="s">
        <v>106</v>
      </c>
      <c r="O435" s="31" t="s">
        <v>107</v>
      </c>
      <c r="P435" s="100">
        <v>168</v>
      </c>
      <c r="Q435" s="31" t="s">
        <v>114</v>
      </c>
      <c r="R435" s="382">
        <v>1</v>
      </c>
      <c r="S435" s="64">
        <v>260000</v>
      </c>
      <c r="T435" s="48">
        <v>0</v>
      </c>
      <c r="U435" s="65">
        <f t="shared" si="23"/>
        <v>0</v>
      </c>
      <c r="V435" s="31" t="s">
        <v>44</v>
      </c>
      <c r="W435" s="45">
        <v>2017</v>
      </c>
      <c r="X435" s="43">
        <v>11.19</v>
      </c>
      <c r="Y435" s="303"/>
      <c r="Z435" s="290"/>
      <c r="AA435" s="291"/>
      <c r="AB435" s="291"/>
      <c r="AC435" s="291"/>
      <c r="AD435" s="291"/>
      <c r="AE435" s="291"/>
      <c r="AF435" s="291"/>
      <c r="AG435" s="291"/>
      <c r="AH435" s="291"/>
      <c r="AI435" s="291"/>
      <c r="AJ435" s="291"/>
      <c r="AK435" s="291"/>
      <c r="AL435" s="291"/>
      <c r="AM435" s="291"/>
      <c r="AN435" s="292"/>
      <c r="AO435" s="292"/>
      <c r="AP435" s="292"/>
      <c r="AQ435" s="292"/>
      <c r="AR435" s="292"/>
      <c r="AS435" s="292"/>
      <c r="AT435" s="292"/>
      <c r="AU435" s="292"/>
      <c r="AV435" s="292"/>
      <c r="AW435" s="292"/>
      <c r="AX435" s="292"/>
      <c r="AY435" s="292"/>
      <c r="AZ435" s="292"/>
      <c r="BA435" s="292"/>
      <c r="BB435" s="292"/>
      <c r="BC435" s="292"/>
      <c r="BD435" s="292"/>
      <c r="BE435" s="292"/>
      <c r="BF435" s="292"/>
      <c r="BG435" s="292"/>
      <c r="BH435" s="292"/>
      <c r="BI435" s="292"/>
      <c r="BJ435" s="292"/>
      <c r="BK435" s="292"/>
      <c r="BL435" s="292"/>
    </row>
    <row r="436" spans="1:64" s="293" customFormat="1" ht="50.1" customHeight="1">
      <c r="A436" s="30" t="s">
        <v>7086</v>
      </c>
      <c r="B436" s="31" t="s">
        <v>32</v>
      </c>
      <c r="C436" s="56" t="s">
        <v>1583</v>
      </c>
      <c r="D436" s="310" t="s">
        <v>1445</v>
      </c>
      <c r="E436" s="56" t="s">
        <v>1584</v>
      </c>
      <c r="F436" s="56" t="s">
        <v>44</v>
      </c>
      <c r="G436" s="30" t="s">
        <v>36</v>
      </c>
      <c r="H436" s="30">
        <v>0</v>
      </c>
      <c r="I436" s="30">
        <v>590000000</v>
      </c>
      <c r="J436" s="31" t="s">
        <v>37</v>
      </c>
      <c r="K436" s="45" t="s">
        <v>7080</v>
      </c>
      <c r="L436" s="31" t="s">
        <v>39</v>
      </c>
      <c r="M436" s="30" t="s">
        <v>58</v>
      </c>
      <c r="N436" s="31" t="s">
        <v>106</v>
      </c>
      <c r="O436" s="31" t="s">
        <v>107</v>
      </c>
      <c r="P436" s="100">
        <v>168</v>
      </c>
      <c r="Q436" s="31" t="s">
        <v>114</v>
      </c>
      <c r="R436" s="383">
        <v>1</v>
      </c>
      <c r="S436" s="114">
        <v>330000</v>
      </c>
      <c r="T436" s="35">
        <f>R436*S436</f>
        <v>330000</v>
      </c>
      <c r="U436" s="36">
        <f t="shared" si="23"/>
        <v>369600.00000000006</v>
      </c>
      <c r="V436" s="30" t="s">
        <v>44</v>
      </c>
      <c r="W436" s="45">
        <v>2017</v>
      </c>
      <c r="X436" s="43"/>
      <c r="Y436" s="303"/>
      <c r="Z436" s="290"/>
      <c r="AA436" s="291"/>
      <c r="AB436" s="291"/>
      <c r="AC436" s="291"/>
      <c r="AD436" s="291"/>
      <c r="AE436" s="291"/>
      <c r="AF436" s="291"/>
      <c r="AG436" s="291"/>
      <c r="AH436" s="291"/>
      <c r="AI436" s="291"/>
      <c r="AJ436" s="291"/>
      <c r="AK436" s="291"/>
      <c r="AL436" s="291"/>
      <c r="AM436" s="291"/>
      <c r="AN436" s="292"/>
      <c r="AO436" s="292"/>
      <c r="AP436" s="292"/>
      <c r="AQ436" s="292"/>
      <c r="AR436" s="292"/>
      <c r="AS436" s="292"/>
      <c r="AT436" s="292"/>
      <c r="AU436" s="292"/>
      <c r="AV436" s="292"/>
      <c r="AW436" s="292"/>
      <c r="AX436" s="292"/>
      <c r="AY436" s="292"/>
      <c r="AZ436" s="292"/>
      <c r="BA436" s="292"/>
      <c r="BB436" s="292"/>
      <c r="BC436" s="292"/>
      <c r="BD436" s="292"/>
      <c r="BE436" s="292"/>
      <c r="BF436" s="292"/>
      <c r="BG436" s="292"/>
      <c r="BH436" s="292"/>
      <c r="BI436" s="292"/>
      <c r="BJ436" s="292"/>
      <c r="BK436" s="292"/>
      <c r="BL436" s="292"/>
    </row>
    <row r="437" spans="1:64" ht="50.1" customHeight="1">
      <c r="A437" s="31" t="s">
        <v>1585</v>
      </c>
      <c r="B437" s="41" t="s">
        <v>32</v>
      </c>
      <c r="C437" s="44" t="s">
        <v>1586</v>
      </c>
      <c r="D437" s="311" t="s">
        <v>1445</v>
      </c>
      <c r="E437" s="44" t="s">
        <v>1587</v>
      </c>
      <c r="F437" s="44" t="s">
        <v>44</v>
      </c>
      <c r="G437" s="45" t="s">
        <v>36</v>
      </c>
      <c r="H437" s="46">
        <v>0</v>
      </c>
      <c r="I437" s="31">
        <v>590000000</v>
      </c>
      <c r="J437" s="31" t="s">
        <v>37</v>
      </c>
      <c r="K437" s="45" t="s">
        <v>105</v>
      </c>
      <c r="L437" s="31" t="s">
        <v>39</v>
      </c>
      <c r="M437" s="41" t="s">
        <v>58</v>
      </c>
      <c r="N437" s="43" t="s">
        <v>106</v>
      </c>
      <c r="O437" s="31" t="s">
        <v>107</v>
      </c>
      <c r="P437" s="100">
        <v>168</v>
      </c>
      <c r="Q437" s="43" t="s">
        <v>114</v>
      </c>
      <c r="R437" s="382">
        <v>5</v>
      </c>
      <c r="S437" s="64">
        <v>260000</v>
      </c>
      <c r="T437" s="48">
        <v>0</v>
      </c>
      <c r="U437" s="65">
        <f t="shared" si="23"/>
        <v>0</v>
      </c>
      <c r="V437" s="61" t="s">
        <v>44</v>
      </c>
      <c r="W437" s="45">
        <v>2017</v>
      </c>
      <c r="X437" s="43">
        <v>11.19</v>
      </c>
      <c r="Y437" s="303"/>
    </row>
    <row r="438" spans="1:64" ht="50.1" customHeight="1">
      <c r="A438" s="30" t="s">
        <v>1588</v>
      </c>
      <c r="B438" s="41" t="s">
        <v>32</v>
      </c>
      <c r="C438" s="44" t="s">
        <v>1586</v>
      </c>
      <c r="D438" s="311" t="s">
        <v>1445</v>
      </c>
      <c r="E438" s="44" t="s">
        <v>1587</v>
      </c>
      <c r="F438" s="44" t="s">
        <v>44</v>
      </c>
      <c r="G438" s="30" t="s">
        <v>36</v>
      </c>
      <c r="H438" s="46">
        <v>0</v>
      </c>
      <c r="I438" s="102">
        <v>590000000</v>
      </c>
      <c r="J438" s="31" t="s">
        <v>37</v>
      </c>
      <c r="K438" s="45" t="s">
        <v>109</v>
      </c>
      <c r="L438" s="31" t="s">
        <v>39</v>
      </c>
      <c r="M438" s="41" t="s">
        <v>58</v>
      </c>
      <c r="N438" s="43" t="s">
        <v>106</v>
      </c>
      <c r="O438" s="31" t="s">
        <v>107</v>
      </c>
      <c r="P438" s="100">
        <v>168</v>
      </c>
      <c r="Q438" s="43" t="s">
        <v>114</v>
      </c>
      <c r="R438" s="382">
        <v>5</v>
      </c>
      <c r="S438" s="114">
        <v>315000</v>
      </c>
      <c r="T438" s="35">
        <f>R438*S438</f>
        <v>1575000</v>
      </c>
      <c r="U438" s="36">
        <f t="shared" si="23"/>
        <v>1764000.0000000002</v>
      </c>
      <c r="V438" s="61"/>
      <c r="W438" s="45">
        <v>2017</v>
      </c>
      <c r="X438" s="38"/>
      <c r="Y438" s="303"/>
    </row>
    <row r="439" spans="1:64" ht="50.1" customHeight="1">
      <c r="A439" s="30" t="s">
        <v>1589</v>
      </c>
      <c r="B439" s="30" t="s">
        <v>32</v>
      </c>
      <c r="C439" s="31" t="s">
        <v>1590</v>
      </c>
      <c r="D439" s="310" t="s">
        <v>1445</v>
      </c>
      <c r="E439" s="31" t="s">
        <v>1591</v>
      </c>
      <c r="F439" s="32" t="s">
        <v>44</v>
      </c>
      <c r="G439" s="30" t="s">
        <v>36</v>
      </c>
      <c r="H439" s="30">
        <v>0</v>
      </c>
      <c r="I439" s="30">
        <v>590000000</v>
      </c>
      <c r="J439" s="31" t="s">
        <v>37</v>
      </c>
      <c r="K439" s="45" t="s">
        <v>105</v>
      </c>
      <c r="L439" s="31" t="s">
        <v>39</v>
      </c>
      <c r="M439" s="30" t="s">
        <v>58</v>
      </c>
      <c r="N439" s="31" t="s">
        <v>106</v>
      </c>
      <c r="O439" s="31" t="s">
        <v>107</v>
      </c>
      <c r="P439" s="53">
        <v>168</v>
      </c>
      <c r="Q439" s="30" t="s">
        <v>114</v>
      </c>
      <c r="R439" s="39">
        <v>5</v>
      </c>
      <c r="S439" s="35">
        <v>260000</v>
      </c>
      <c r="T439" s="35">
        <f t="shared" ref="T439:T506" si="24">R439*S439</f>
        <v>1300000</v>
      </c>
      <c r="U439" s="36">
        <f t="shared" ref="U439:U515" si="25">T439*1.12</f>
        <v>1456000.0000000002</v>
      </c>
      <c r="V439" s="30" t="s">
        <v>44</v>
      </c>
      <c r="W439" s="45">
        <v>2017</v>
      </c>
      <c r="X439" s="37"/>
      <c r="Y439" s="303"/>
    </row>
    <row r="440" spans="1:64" s="293" customFormat="1" ht="50.1" customHeight="1">
      <c r="A440" s="31" t="s">
        <v>1592</v>
      </c>
      <c r="B440" s="41" t="s">
        <v>32</v>
      </c>
      <c r="C440" s="44" t="s">
        <v>1593</v>
      </c>
      <c r="D440" s="311" t="s">
        <v>1445</v>
      </c>
      <c r="E440" s="44" t="s">
        <v>1594</v>
      </c>
      <c r="F440" s="44" t="s">
        <v>44</v>
      </c>
      <c r="G440" s="45" t="s">
        <v>36</v>
      </c>
      <c r="H440" s="46">
        <v>0</v>
      </c>
      <c r="I440" s="31">
        <v>590000000</v>
      </c>
      <c r="J440" s="31" t="s">
        <v>37</v>
      </c>
      <c r="K440" s="45" t="s">
        <v>105</v>
      </c>
      <c r="L440" s="31" t="s">
        <v>39</v>
      </c>
      <c r="M440" s="41" t="s">
        <v>58</v>
      </c>
      <c r="N440" s="43" t="s">
        <v>106</v>
      </c>
      <c r="O440" s="31" t="s">
        <v>107</v>
      </c>
      <c r="P440" s="100">
        <v>168</v>
      </c>
      <c r="Q440" s="43" t="s">
        <v>114</v>
      </c>
      <c r="R440" s="382">
        <v>5</v>
      </c>
      <c r="S440" s="64">
        <v>260000</v>
      </c>
      <c r="T440" s="48">
        <v>0</v>
      </c>
      <c r="U440" s="65">
        <f>T440*1.12</f>
        <v>0</v>
      </c>
      <c r="V440" s="61" t="s">
        <v>44</v>
      </c>
      <c r="W440" s="45">
        <v>2017</v>
      </c>
      <c r="X440" s="43">
        <v>11.19</v>
      </c>
      <c r="Y440" s="303"/>
      <c r="Z440" s="290"/>
      <c r="AA440" s="291"/>
      <c r="AB440" s="291"/>
      <c r="AC440" s="291"/>
      <c r="AD440" s="291"/>
      <c r="AE440" s="291"/>
      <c r="AF440" s="291"/>
      <c r="AG440" s="291"/>
      <c r="AH440" s="291"/>
      <c r="AI440" s="291"/>
      <c r="AJ440" s="291"/>
      <c r="AK440" s="291"/>
      <c r="AL440" s="291"/>
      <c r="AM440" s="291"/>
      <c r="AN440" s="292"/>
      <c r="AO440" s="292"/>
      <c r="AP440" s="292"/>
      <c r="AQ440" s="292"/>
      <c r="AR440" s="292"/>
      <c r="AS440" s="292"/>
      <c r="AT440" s="292"/>
      <c r="AU440" s="292"/>
      <c r="AV440" s="292"/>
      <c r="AW440" s="292"/>
      <c r="AX440" s="292"/>
      <c r="AY440" s="292"/>
      <c r="AZ440" s="292"/>
      <c r="BA440" s="292"/>
      <c r="BB440" s="292"/>
      <c r="BC440" s="292"/>
      <c r="BD440" s="292"/>
      <c r="BE440" s="292"/>
      <c r="BF440" s="292"/>
      <c r="BG440" s="292"/>
      <c r="BH440" s="292"/>
      <c r="BI440" s="292"/>
      <c r="BJ440" s="292"/>
      <c r="BK440" s="292"/>
      <c r="BL440" s="292"/>
    </row>
    <row r="441" spans="1:64" s="293" customFormat="1" ht="50.1" customHeight="1">
      <c r="A441" s="30" t="s">
        <v>7087</v>
      </c>
      <c r="B441" s="41" t="s">
        <v>32</v>
      </c>
      <c r="C441" s="44" t="s">
        <v>1593</v>
      </c>
      <c r="D441" s="311" t="s">
        <v>1445</v>
      </c>
      <c r="E441" s="44" t="s">
        <v>1594</v>
      </c>
      <c r="F441" s="44" t="s">
        <v>44</v>
      </c>
      <c r="G441" s="30" t="s">
        <v>36</v>
      </c>
      <c r="H441" s="46">
        <v>0</v>
      </c>
      <c r="I441" s="102">
        <v>590000000</v>
      </c>
      <c r="J441" s="31" t="s">
        <v>37</v>
      </c>
      <c r="K441" s="45" t="s">
        <v>7080</v>
      </c>
      <c r="L441" s="31" t="s">
        <v>39</v>
      </c>
      <c r="M441" s="41" t="s">
        <v>58</v>
      </c>
      <c r="N441" s="43" t="s">
        <v>106</v>
      </c>
      <c r="O441" s="31" t="s">
        <v>107</v>
      </c>
      <c r="P441" s="100">
        <v>168</v>
      </c>
      <c r="Q441" s="43" t="s">
        <v>114</v>
      </c>
      <c r="R441" s="382">
        <v>5</v>
      </c>
      <c r="S441" s="114">
        <v>315000</v>
      </c>
      <c r="T441" s="35">
        <f>R441*S441</f>
        <v>1575000</v>
      </c>
      <c r="U441" s="36">
        <f>T441*1.12</f>
        <v>1764000.0000000002</v>
      </c>
      <c r="V441" s="61" t="s">
        <v>44</v>
      </c>
      <c r="W441" s="45">
        <v>2017</v>
      </c>
      <c r="X441" s="43"/>
      <c r="Y441" s="303"/>
      <c r="Z441" s="290"/>
      <c r="AA441" s="291"/>
      <c r="AB441" s="291"/>
      <c r="AC441" s="291"/>
      <c r="AD441" s="291"/>
      <c r="AE441" s="291"/>
      <c r="AF441" s="291"/>
      <c r="AG441" s="291"/>
      <c r="AH441" s="291"/>
      <c r="AI441" s="291"/>
      <c r="AJ441" s="291"/>
      <c r="AK441" s="291"/>
      <c r="AL441" s="291"/>
      <c r="AM441" s="291"/>
      <c r="AN441" s="292"/>
      <c r="AO441" s="292"/>
      <c r="AP441" s="292"/>
      <c r="AQ441" s="292"/>
      <c r="AR441" s="292"/>
      <c r="AS441" s="292"/>
      <c r="AT441" s="292"/>
      <c r="AU441" s="292"/>
      <c r="AV441" s="292"/>
      <c r="AW441" s="292"/>
      <c r="AX441" s="292"/>
      <c r="AY441" s="292"/>
      <c r="AZ441" s="292"/>
      <c r="BA441" s="292"/>
      <c r="BB441" s="292"/>
      <c r="BC441" s="292"/>
      <c r="BD441" s="292"/>
      <c r="BE441" s="292"/>
      <c r="BF441" s="292"/>
      <c r="BG441" s="292"/>
      <c r="BH441" s="292"/>
      <c r="BI441" s="292"/>
      <c r="BJ441" s="292"/>
      <c r="BK441" s="292"/>
      <c r="BL441" s="292"/>
    </row>
    <row r="442" spans="1:64" ht="50.1" customHeight="1">
      <c r="A442" s="30" t="s">
        <v>1595</v>
      </c>
      <c r="B442" s="30" t="s">
        <v>32</v>
      </c>
      <c r="C442" s="31" t="s">
        <v>1596</v>
      </c>
      <c r="D442" s="310" t="s">
        <v>1445</v>
      </c>
      <c r="E442" s="31" t="s">
        <v>1597</v>
      </c>
      <c r="F442" s="32" t="s">
        <v>44</v>
      </c>
      <c r="G442" s="30" t="s">
        <v>36</v>
      </c>
      <c r="H442" s="30">
        <v>0</v>
      </c>
      <c r="I442" s="30">
        <v>590000000</v>
      </c>
      <c r="J442" s="31" t="s">
        <v>37</v>
      </c>
      <c r="K442" s="45" t="s">
        <v>105</v>
      </c>
      <c r="L442" s="31" t="s">
        <v>39</v>
      </c>
      <c r="M442" s="30" t="s">
        <v>58</v>
      </c>
      <c r="N442" s="31" t="s">
        <v>106</v>
      </c>
      <c r="O442" s="31" t="s">
        <v>107</v>
      </c>
      <c r="P442" s="53">
        <v>168</v>
      </c>
      <c r="Q442" s="30" t="s">
        <v>114</v>
      </c>
      <c r="R442" s="39">
        <v>1</v>
      </c>
      <c r="S442" s="35">
        <v>260000</v>
      </c>
      <c r="T442" s="35">
        <f t="shared" si="24"/>
        <v>260000</v>
      </c>
      <c r="U442" s="36">
        <f t="shared" si="25"/>
        <v>291200</v>
      </c>
      <c r="V442" s="30" t="s">
        <v>44</v>
      </c>
      <c r="W442" s="45">
        <v>2017</v>
      </c>
      <c r="X442" s="37"/>
      <c r="Y442" s="303"/>
    </row>
    <row r="443" spans="1:64" ht="50.1" customHeight="1">
      <c r="A443" s="31" t="s">
        <v>1598</v>
      </c>
      <c r="B443" s="41" t="s">
        <v>32</v>
      </c>
      <c r="C443" s="44" t="s">
        <v>1599</v>
      </c>
      <c r="D443" s="311" t="s">
        <v>1445</v>
      </c>
      <c r="E443" s="44" t="s">
        <v>1600</v>
      </c>
      <c r="F443" s="44" t="s">
        <v>44</v>
      </c>
      <c r="G443" s="45" t="s">
        <v>36</v>
      </c>
      <c r="H443" s="46">
        <v>0</v>
      </c>
      <c r="I443" s="31">
        <v>590000000</v>
      </c>
      <c r="J443" s="31" t="s">
        <v>37</v>
      </c>
      <c r="K443" s="45" t="s">
        <v>105</v>
      </c>
      <c r="L443" s="31" t="s">
        <v>39</v>
      </c>
      <c r="M443" s="41" t="s">
        <v>58</v>
      </c>
      <c r="N443" s="43" t="s">
        <v>106</v>
      </c>
      <c r="O443" s="31" t="s">
        <v>107</v>
      </c>
      <c r="P443" s="100">
        <v>168</v>
      </c>
      <c r="Q443" s="43" t="s">
        <v>114</v>
      </c>
      <c r="R443" s="382">
        <v>1</v>
      </c>
      <c r="S443" s="64">
        <v>260000</v>
      </c>
      <c r="T443" s="48">
        <v>0</v>
      </c>
      <c r="U443" s="65">
        <f>T443*1.12</f>
        <v>0</v>
      </c>
      <c r="V443" s="61" t="s">
        <v>44</v>
      </c>
      <c r="W443" s="45">
        <v>2017</v>
      </c>
      <c r="X443" s="43">
        <v>11.19</v>
      </c>
      <c r="Y443" s="303"/>
    </row>
    <row r="444" spans="1:64" ht="50.1" customHeight="1">
      <c r="A444" s="30" t="s">
        <v>1601</v>
      </c>
      <c r="B444" s="41" t="s">
        <v>32</v>
      </c>
      <c r="C444" s="44" t="s">
        <v>1599</v>
      </c>
      <c r="D444" s="311" t="s">
        <v>1445</v>
      </c>
      <c r="E444" s="44" t="s">
        <v>1600</v>
      </c>
      <c r="F444" s="44" t="s">
        <v>44</v>
      </c>
      <c r="G444" s="30" t="s">
        <v>36</v>
      </c>
      <c r="H444" s="46">
        <v>0</v>
      </c>
      <c r="I444" s="102">
        <v>590000000</v>
      </c>
      <c r="J444" s="31" t="s">
        <v>37</v>
      </c>
      <c r="K444" s="45" t="s">
        <v>109</v>
      </c>
      <c r="L444" s="31" t="s">
        <v>39</v>
      </c>
      <c r="M444" s="41" t="s">
        <v>58</v>
      </c>
      <c r="N444" s="43" t="s">
        <v>106</v>
      </c>
      <c r="O444" s="31" t="s">
        <v>107</v>
      </c>
      <c r="P444" s="100">
        <v>168</v>
      </c>
      <c r="Q444" s="43" t="s">
        <v>114</v>
      </c>
      <c r="R444" s="382">
        <v>1</v>
      </c>
      <c r="S444" s="64">
        <v>315000</v>
      </c>
      <c r="T444" s="35">
        <f>R444*S444</f>
        <v>315000</v>
      </c>
      <c r="U444" s="36">
        <f>T444*1.12</f>
        <v>352800.00000000006</v>
      </c>
      <c r="V444" s="61" t="s">
        <v>44</v>
      </c>
      <c r="W444" s="45">
        <v>2017</v>
      </c>
      <c r="X444" s="38"/>
      <c r="Y444" s="303"/>
    </row>
    <row r="445" spans="1:64" ht="50.1" customHeight="1">
      <c r="A445" s="30" t="s">
        <v>1602</v>
      </c>
      <c r="B445" s="30" t="s">
        <v>32</v>
      </c>
      <c r="C445" s="31" t="s">
        <v>1603</v>
      </c>
      <c r="D445" s="310" t="s">
        <v>1445</v>
      </c>
      <c r="E445" s="31" t="s">
        <v>1604</v>
      </c>
      <c r="F445" s="32" t="s">
        <v>44</v>
      </c>
      <c r="G445" s="30" t="s">
        <v>36</v>
      </c>
      <c r="H445" s="30">
        <v>0</v>
      </c>
      <c r="I445" s="30">
        <v>590000000</v>
      </c>
      <c r="J445" s="31" t="s">
        <v>37</v>
      </c>
      <c r="K445" s="45" t="s">
        <v>105</v>
      </c>
      <c r="L445" s="31" t="s">
        <v>39</v>
      </c>
      <c r="M445" s="30" t="s">
        <v>58</v>
      </c>
      <c r="N445" s="31" t="s">
        <v>106</v>
      </c>
      <c r="O445" s="31" t="s">
        <v>107</v>
      </c>
      <c r="P445" s="53">
        <v>168</v>
      </c>
      <c r="Q445" s="30" t="s">
        <v>114</v>
      </c>
      <c r="R445" s="39">
        <v>1</v>
      </c>
      <c r="S445" s="35">
        <v>260000</v>
      </c>
      <c r="T445" s="35">
        <f t="shared" si="24"/>
        <v>260000</v>
      </c>
      <c r="U445" s="36">
        <f t="shared" si="25"/>
        <v>291200</v>
      </c>
      <c r="V445" s="30" t="s">
        <v>44</v>
      </c>
      <c r="W445" s="45">
        <v>2017</v>
      </c>
      <c r="X445" s="37"/>
      <c r="Y445" s="303"/>
    </row>
    <row r="446" spans="1:64" ht="50.1" customHeight="1">
      <c r="A446" s="30" t="s">
        <v>1605</v>
      </c>
      <c r="B446" s="41" t="s">
        <v>32</v>
      </c>
      <c r="C446" s="42" t="s">
        <v>1606</v>
      </c>
      <c r="D446" s="311" t="s">
        <v>1445</v>
      </c>
      <c r="E446" s="43" t="s">
        <v>1607</v>
      </c>
      <c r="F446" s="44" t="s">
        <v>44</v>
      </c>
      <c r="G446" s="45" t="s">
        <v>36</v>
      </c>
      <c r="H446" s="46">
        <v>0</v>
      </c>
      <c r="I446" s="30">
        <v>590000000</v>
      </c>
      <c r="J446" s="31" t="s">
        <v>37</v>
      </c>
      <c r="K446" s="45" t="s">
        <v>105</v>
      </c>
      <c r="L446" s="31" t="s">
        <v>39</v>
      </c>
      <c r="M446" s="41" t="s">
        <v>58</v>
      </c>
      <c r="N446" s="43" t="s">
        <v>106</v>
      </c>
      <c r="O446" s="31" t="s">
        <v>107</v>
      </c>
      <c r="P446" s="53">
        <v>168</v>
      </c>
      <c r="Q446" s="38" t="s">
        <v>114</v>
      </c>
      <c r="R446" s="55">
        <v>2</v>
      </c>
      <c r="S446" s="48">
        <v>260000</v>
      </c>
      <c r="T446" s="35">
        <f t="shared" si="24"/>
        <v>520000</v>
      </c>
      <c r="U446" s="36">
        <f t="shared" si="25"/>
        <v>582400</v>
      </c>
      <c r="V446" s="61" t="s">
        <v>44</v>
      </c>
      <c r="W446" s="45">
        <v>2017</v>
      </c>
      <c r="X446" s="37"/>
      <c r="Y446" s="303"/>
    </row>
    <row r="447" spans="1:64" s="293" customFormat="1" ht="50.1" customHeight="1">
      <c r="A447" s="31" t="s">
        <v>1608</v>
      </c>
      <c r="B447" s="31" t="s">
        <v>32</v>
      </c>
      <c r="C447" s="56" t="s">
        <v>1609</v>
      </c>
      <c r="D447" s="310" t="s">
        <v>1445</v>
      </c>
      <c r="E447" s="56" t="s">
        <v>1610</v>
      </c>
      <c r="F447" s="56" t="s">
        <v>44</v>
      </c>
      <c r="G447" s="31" t="s">
        <v>36</v>
      </c>
      <c r="H447" s="31">
        <v>0</v>
      </c>
      <c r="I447" s="31">
        <v>590000000</v>
      </c>
      <c r="J447" s="31" t="s">
        <v>37</v>
      </c>
      <c r="K447" s="45" t="s">
        <v>105</v>
      </c>
      <c r="L447" s="31" t="s">
        <v>39</v>
      </c>
      <c r="M447" s="31" t="s">
        <v>58</v>
      </c>
      <c r="N447" s="31" t="s">
        <v>106</v>
      </c>
      <c r="O447" s="31" t="s">
        <v>107</v>
      </c>
      <c r="P447" s="100">
        <v>168</v>
      </c>
      <c r="Q447" s="31" t="s">
        <v>114</v>
      </c>
      <c r="R447" s="382">
        <v>0.2</v>
      </c>
      <c r="S447" s="64">
        <v>325000</v>
      </c>
      <c r="T447" s="48">
        <v>0</v>
      </c>
      <c r="U447" s="65">
        <f t="shared" ref="U447" si="26">T447*1.12</f>
        <v>0</v>
      </c>
      <c r="V447" s="31" t="s">
        <v>44</v>
      </c>
      <c r="W447" s="45">
        <v>2017</v>
      </c>
      <c r="X447" s="43">
        <v>11.19</v>
      </c>
      <c r="Y447" s="303"/>
      <c r="Z447" s="290"/>
      <c r="AA447" s="291"/>
      <c r="AB447" s="291"/>
      <c r="AC447" s="291"/>
      <c r="AD447" s="291"/>
      <c r="AE447" s="291"/>
      <c r="AF447" s="291"/>
      <c r="AG447" s="291"/>
      <c r="AH447" s="291"/>
      <c r="AI447" s="291"/>
      <c r="AJ447" s="291"/>
      <c r="AK447" s="291"/>
      <c r="AL447" s="291"/>
      <c r="AM447" s="291"/>
      <c r="AN447" s="292"/>
      <c r="AO447" s="292"/>
      <c r="AP447" s="292"/>
      <c r="AQ447" s="292"/>
      <c r="AR447" s="292"/>
      <c r="AS447" s="292"/>
      <c r="AT447" s="292"/>
      <c r="AU447" s="292"/>
      <c r="AV447" s="292"/>
      <c r="AW447" s="292"/>
      <c r="AX447" s="292"/>
      <c r="AY447" s="292"/>
      <c r="AZ447" s="292"/>
      <c r="BA447" s="292"/>
      <c r="BB447" s="292"/>
      <c r="BC447" s="292"/>
      <c r="BD447" s="292"/>
      <c r="BE447" s="292"/>
      <c r="BF447" s="292"/>
      <c r="BG447" s="292"/>
      <c r="BH447" s="292"/>
      <c r="BI447" s="292"/>
      <c r="BJ447" s="292"/>
      <c r="BK447" s="292"/>
      <c r="BL447" s="292"/>
    </row>
    <row r="448" spans="1:64" s="293" customFormat="1" ht="50.1" customHeight="1">
      <c r="A448" s="30" t="s">
        <v>7089</v>
      </c>
      <c r="B448" s="31" t="s">
        <v>32</v>
      </c>
      <c r="C448" s="56" t="s">
        <v>1609</v>
      </c>
      <c r="D448" s="310" t="s">
        <v>1445</v>
      </c>
      <c r="E448" s="56" t="s">
        <v>1610</v>
      </c>
      <c r="F448" s="56" t="s">
        <v>44</v>
      </c>
      <c r="G448" s="30" t="s">
        <v>36</v>
      </c>
      <c r="H448" s="30">
        <v>0</v>
      </c>
      <c r="I448" s="30">
        <v>590000000</v>
      </c>
      <c r="J448" s="31" t="s">
        <v>37</v>
      </c>
      <c r="K448" s="45" t="s">
        <v>7080</v>
      </c>
      <c r="L448" s="31" t="s">
        <v>39</v>
      </c>
      <c r="M448" s="30" t="s">
        <v>58</v>
      </c>
      <c r="N448" s="31" t="s">
        <v>106</v>
      </c>
      <c r="O448" s="31" t="s">
        <v>107</v>
      </c>
      <c r="P448" s="100">
        <v>168</v>
      </c>
      <c r="Q448" s="31" t="s">
        <v>114</v>
      </c>
      <c r="R448" s="383">
        <v>0.2</v>
      </c>
      <c r="S448" s="114">
        <v>450000</v>
      </c>
      <c r="T448" s="35">
        <f>R448*S448</f>
        <v>90000</v>
      </c>
      <c r="U448" s="36">
        <f>T448*1.12</f>
        <v>100800.00000000001</v>
      </c>
      <c r="V448" s="30" t="s">
        <v>44</v>
      </c>
      <c r="W448" s="45">
        <v>2017</v>
      </c>
      <c r="X448" s="43"/>
      <c r="Y448" s="303"/>
      <c r="Z448" s="290"/>
      <c r="AA448" s="291"/>
      <c r="AB448" s="291"/>
      <c r="AC448" s="291"/>
      <c r="AD448" s="291"/>
      <c r="AE448" s="291"/>
      <c r="AF448" s="291"/>
      <c r="AG448" s="291"/>
      <c r="AH448" s="291"/>
      <c r="AI448" s="291"/>
      <c r="AJ448" s="291"/>
      <c r="AK448" s="291"/>
      <c r="AL448" s="291"/>
      <c r="AM448" s="291"/>
      <c r="AN448" s="292"/>
      <c r="AO448" s="292"/>
      <c r="AP448" s="292"/>
      <c r="AQ448" s="292"/>
      <c r="AR448" s="292"/>
      <c r="AS448" s="292"/>
      <c r="AT448" s="292"/>
      <c r="AU448" s="292"/>
      <c r="AV448" s="292"/>
      <c r="AW448" s="292"/>
      <c r="AX448" s="292"/>
      <c r="AY448" s="292"/>
      <c r="AZ448" s="292"/>
      <c r="BA448" s="292"/>
      <c r="BB448" s="292"/>
      <c r="BC448" s="292"/>
      <c r="BD448" s="292"/>
      <c r="BE448" s="292"/>
      <c r="BF448" s="292"/>
      <c r="BG448" s="292"/>
      <c r="BH448" s="292"/>
      <c r="BI448" s="292"/>
      <c r="BJ448" s="292"/>
      <c r="BK448" s="292"/>
      <c r="BL448" s="292"/>
    </row>
    <row r="449" spans="1:64" s="293" customFormat="1" ht="50.1" customHeight="1">
      <c r="A449" s="30" t="s">
        <v>1611</v>
      </c>
      <c r="B449" s="41" t="s">
        <v>32</v>
      </c>
      <c r="C449" s="44" t="s">
        <v>1612</v>
      </c>
      <c r="D449" s="311" t="s">
        <v>1445</v>
      </c>
      <c r="E449" s="44" t="s">
        <v>1613</v>
      </c>
      <c r="F449" s="44" t="s">
        <v>44</v>
      </c>
      <c r="G449" s="45" t="s">
        <v>36</v>
      </c>
      <c r="H449" s="46">
        <v>0</v>
      </c>
      <c r="I449" s="30">
        <v>590000000</v>
      </c>
      <c r="J449" s="31" t="s">
        <v>37</v>
      </c>
      <c r="K449" s="45" t="s">
        <v>105</v>
      </c>
      <c r="L449" s="31" t="s">
        <v>39</v>
      </c>
      <c r="M449" s="41" t="s">
        <v>58</v>
      </c>
      <c r="N449" s="43" t="s">
        <v>106</v>
      </c>
      <c r="O449" s="31" t="s">
        <v>107</v>
      </c>
      <c r="P449" s="53">
        <v>168</v>
      </c>
      <c r="Q449" s="43" t="s">
        <v>114</v>
      </c>
      <c r="R449" s="382">
        <v>2</v>
      </c>
      <c r="S449" s="64">
        <v>260000</v>
      </c>
      <c r="T449" s="35">
        <v>0</v>
      </c>
      <c r="U449" s="36">
        <f>T449*1.12</f>
        <v>0</v>
      </c>
      <c r="V449" s="61" t="s">
        <v>44</v>
      </c>
      <c r="W449" s="45">
        <v>2017</v>
      </c>
      <c r="X449" s="43">
        <v>11.19</v>
      </c>
      <c r="Y449" s="303"/>
      <c r="Z449" s="290"/>
      <c r="AA449" s="291"/>
      <c r="AB449" s="291"/>
      <c r="AC449" s="291"/>
      <c r="AD449" s="291"/>
      <c r="AE449" s="291"/>
      <c r="AF449" s="291"/>
      <c r="AG449" s="291"/>
      <c r="AH449" s="291"/>
      <c r="AI449" s="291"/>
      <c r="AJ449" s="291"/>
      <c r="AK449" s="291"/>
      <c r="AL449" s="291"/>
      <c r="AM449" s="291"/>
      <c r="AN449" s="292"/>
      <c r="AO449" s="292"/>
      <c r="AP449" s="292"/>
      <c r="AQ449" s="292"/>
      <c r="AR449" s="292"/>
      <c r="AS449" s="292"/>
      <c r="AT449" s="292"/>
      <c r="AU449" s="292"/>
      <c r="AV449" s="292"/>
      <c r="AW449" s="292"/>
      <c r="AX449" s="292"/>
      <c r="AY449" s="292"/>
      <c r="AZ449" s="292"/>
      <c r="BA449" s="292"/>
      <c r="BB449" s="292"/>
      <c r="BC449" s="292"/>
      <c r="BD449" s="292"/>
      <c r="BE449" s="292"/>
      <c r="BF449" s="292"/>
      <c r="BG449" s="292"/>
      <c r="BH449" s="292"/>
      <c r="BI449" s="292"/>
      <c r="BJ449" s="292"/>
      <c r="BK449" s="292"/>
      <c r="BL449" s="292"/>
    </row>
    <row r="450" spans="1:64" s="293" customFormat="1" ht="50.1" customHeight="1">
      <c r="A450" s="30" t="s">
        <v>7090</v>
      </c>
      <c r="B450" s="41" t="s">
        <v>32</v>
      </c>
      <c r="C450" s="44" t="s">
        <v>1612</v>
      </c>
      <c r="D450" s="311" t="s">
        <v>1445</v>
      </c>
      <c r="E450" s="44" t="s">
        <v>1613</v>
      </c>
      <c r="F450" s="44" t="s">
        <v>44</v>
      </c>
      <c r="G450" s="30" t="s">
        <v>36</v>
      </c>
      <c r="H450" s="46">
        <v>0</v>
      </c>
      <c r="I450" s="102">
        <v>590000000</v>
      </c>
      <c r="J450" s="31" t="s">
        <v>37</v>
      </c>
      <c r="K450" s="45" t="s">
        <v>7080</v>
      </c>
      <c r="L450" s="31" t="s">
        <v>39</v>
      </c>
      <c r="M450" s="41" t="s">
        <v>58</v>
      </c>
      <c r="N450" s="43" t="s">
        <v>106</v>
      </c>
      <c r="O450" s="31" t="s">
        <v>107</v>
      </c>
      <c r="P450" s="100">
        <v>168</v>
      </c>
      <c r="Q450" s="43" t="s">
        <v>114</v>
      </c>
      <c r="R450" s="382">
        <v>2</v>
      </c>
      <c r="S450" s="64">
        <v>315000</v>
      </c>
      <c r="T450" s="35">
        <f>R450*S450</f>
        <v>630000</v>
      </c>
      <c r="U450" s="36">
        <f>T450*1.12</f>
        <v>705600.00000000012</v>
      </c>
      <c r="V450" s="61" t="s">
        <v>44</v>
      </c>
      <c r="W450" s="45">
        <v>2017</v>
      </c>
      <c r="X450" s="43"/>
      <c r="Y450" s="303"/>
      <c r="Z450" s="290"/>
      <c r="AA450" s="291"/>
      <c r="AB450" s="291"/>
      <c r="AC450" s="291"/>
      <c r="AD450" s="291"/>
      <c r="AE450" s="291"/>
      <c r="AF450" s="291"/>
      <c r="AG450" s="291"/>
      <c r="AH450" s="291"/>
      <c r="AI450" s="291"/>
      <c r="AJ450" s="291"/>
      <c r="AK450" s="291"/>
      <c r="AL450" s="291"/>
      <c r="AM450" s="291"/>
      <c r="AN450" s="292"/>
      <c r="AO450" s="292"/>
      <c r="AP450" s="292"/>
      <c r="AQ450" s="292"/>
      <c r="AR450" s="292"/>
      <c r="AS450" s="292"/>
      <c r="AT450" s="292"/>
      <c r="AU450" s="292"/>
      <c r="AV450" s="292"/>
      <c r="AW450" s="292"/>
      <c r="AX450" s="292"/>
      <c r="AY450" s="292"/>
      <c r="AZ450" s="292"/>
      <c r="BA450" s="292"/>
      <c r="BB450" s="292"/>
      <c r="BC450" s="292"/>
      <c r="BD450" s="292"/>
      <c r="BE450" s="292"/>
      <c r="BF450" s="292"/>
      <c r="BG450" s="292"/>
      <c r="BH450" s="292"/>
      <c r="BI450" s="292"/>
      <c r="BJ450" s="292"/>
      <c r="BK450" s="292"/>
      <c r="BL450" s="292"/>
    </row>
    <row r="451" spans="1:64" ht="50.1" customHeight="1">
      <c r="A451" s="30" t="s">
        <v>1614</v>
      </c>
      <c r="B451" s="30" t="s">
        <v>32</v>
      </c>
      <c r="C451" s="31" t="s">
        <v>1615</v>
      </c>
      <c r="D451" s="310" t="s">
        <v>1445</v>
      </c>
      <c r="E451" s="31" t="s">
        <v>1616</v>
      </c>
      <c r="F451" s="32" t="s">
        <v>44</v>
      </c>
      <c r="G451" s="30" t="s">
        <v>36</v>
      </c>
      <c r="H451" s="30">
        <v>0</v>
      </c>
      <c r="I451" s="30">
        <v>590000000</v>
      </c>
      <c r="J451" s="31" t="s">
        <v>37</v>
      </c>
      <c r="K451" s="45" t="s">
        <v>105</v>
      </c>
      <c r="L451" s="31" t="s">
        <v>39</v>
      </c>
      <c r="M451" s="30" t="s">
        <v>58</v>
      </c>
      <c r="N451" s="31" t="s">
        <v>106</v>
      </c>
      <c r="O451" s="31" t="s">
        <v>107</v>
      </c>
      <c r="P451" s="53">
        <v>168</v>
      </c>
      <c r="Q451" s="30" t="s">
        <v>114</v>
      </c>
      <c r="R451" s="39">
        <v>5</v>
      </c>
      <c r="S451" s="35">
        <v>260000</v>
      </c>
      <c r="T451" s="35">
        <f t="shared" si="24"/>
        <v>1300000</v>
      </c>
      <c r="U451" s="36">
        <f t="shared" si="25"/>
        <v>1456000.0000000002</v>
      </c>
      <c r="V451" s="30" t="s">
        <v>44</v>
      </c>
      <c r="W451" s="45">
        <v>2017</v>
      </c>
      <c r="X451" s="37"/>
      <c r="Y451" s="303"/>
    </row>
    <row r="452" spans="1:64" ht="50.1" customHeight="1">
      <c r="A452" s="31" t="s">
        <v>1617</v>
      </c>
      <c r="B452" s="41" t="s">
        <v>32</v>
      </c>
      <c r="C452" s="44" t="s">
        <v>1618</v>
      </c>
      <c r="D452" s="311" t="s">
        <v>1445</v>
      </c>
      <c r="E452" s="44" t="s">
        <v>1619</v>
      </c>
      <c r="F452" s="44" t="s">
        <v>44</v>
      </c>
      <c r="G452" s="45" t="s">
        <v>36</v>
      </c>
      <c r="H452" s="46">
        <v>0</v>
      </c>
      <c r="I452" s="31">
        <v>590000000</v>
      </c>
      <c r="J452" s="31" t="s">
        <v>37</v>
      </c>
      <c r="K452" s="45" t="s">
        <v>105</v>
      </c>
      <c r="L452" s="31" t="s">
        <v>39</v>
      </c>
      <c r="M452" s="41" t="s">
        <v>58</v>
      </c>
      <c r="N452" s="43" t="s">
        <v>106</v>
      </c>
      <c r="O452" s="31" t="s">
        <v>107</v>
      </c>
      <c r="P452" s="100">
        <v>168</v>
      </c>
      <c r="Q452" s="43" t="s">
        <v>114</v>
      </c>
      <c r="R452" s="382">
        <v>5</v>
      </c>
      <c r="S452" s="64">
        <v>260000</v>
      </c>
      <c r="T452" s="48">
        <v>0</v>
      </c>
      <c r="U452" s="65">
        <f>T452*1.12</f>
        <v>0</v>
      </c>
      <c r="V452" s="61" t="s">
        <v>44</v>
      </c>
      <c r="W452" s="45">
        <v>2017</v>
      </c>
      <c r="X452" s="43">
        <v>11.19</v>
      </c>
      <c r="Y452" s="303"/>
    </row>
    <row r="453" spans="1:64" ht="50.1" customHeight="1">
      <c r="A453" s="31" t="s">
        <v>1620</v>
      </c>
      <c r="B453" s="41" t="s">
        <v>32</v>
      </c>
      <c r="C453" s="44" t="s">
        <v>1618</v>
      </c>
      <c r="D453" s="311" t="s">
        <v>1445</v>
      </c>
      <c r="E453" s="44" t="s">
        <v>1619</v>
      </c>
      <c r="F453" s="44" t="s">
        <v>44</v>
      </c>
      <c r="G453" s="31" t="s">
        <v>36</v>
      </c>
      <c r="H453" s="46">
        <v>0</v>
      </c>
      <c r="I453" s="338">
        <v>590000000</v>
      </c>
      <c r="J453" s="31" t="s">
        <v>37</v>
      </c>
      <c r="K453" s="45" t="s">
        <v>1621</v>
      </c>
      <c r="L453" s="31" t="s">
        <v>39</v>
      </c>
      <c r="M453" s="41" t="s">
        <v>58</v>
      </c>
      <c r="N453" s="43" t="s">
        <v>106</v>
      </c>
      <c r="O453" s="31" t="s">
        <v>107</v>
      </c>
      <c r="P453" s="100">
        <v>168</v>
      </c>
      <c r="Q453" s="43" t="s">
        <v>114</v>
      </c>
      <c r="R453" s="382">
        <v>5</v>
      </c>
      <c r="S453" s="64">
        <v>350000</v>
      </c>
      <c r="T453" s="48">
        <f>R453*S453</f>
        <v>1750000</v>
      </c>
      <c r="U453" s="48">
        <f>T453*1.12</f>
        <v>1960000.0000000002</v>
      </c>
      <c r="V453" s="41" t="s">
        <v>44</v>
      </c>
      <c r="W453" s="45">
        <v>2017</v>
      </c>
      <c r="X453" s="43"/>
      <c r="Y453" s="303"/>
    </row>
    <row r="454" spans="1:64" ht="50.1" customHeight="1">
      <c r="A454" s="30" t="s">
        <v>1622</v>
      </c>
      <c r="B454" s="30" t="s">
        <v>32</v>
      </c>
      <c r="C454" s="31" t="s">
        <v>1623</v>
      </c>
      <c r="D454" s="310" t="s">
        <v>1445</v>
      </c>
      <c r="E454" s="31" t="s">
        <v>1624</v>
      </c>
      <c r="F454" s="32" t="s">
        <v>44</v>
      </c>
      <c r="G454" s="30" t="s">
        <v>36</v>
      </c>
      <c r="H454" s="30">
        <v>0</v>
      </c>
      <c r="I454" s="30">
        <v>590000000</v>
      </c>
      <c r="J454" s="31" t="s">
        <v>37</v>
      </c>
      <c r="K454" s="45" t="s">
        <v>105</v>
      </c>
      <c r="L454" s="31" t="s">
        <v>39</v>
      </c>
      <c r="M454" s="30" t="s">
        <v>58</v>
      </c>
      <c r="N454" s="31" t="s">
        <v>106</v>
      </c>
      <c r="O454" s="31" t="s">
        <v>107</v>
      </c>
      <c r="P454" s="53">
        <v>168</v>
      </c>
      <c r="Q454" s="30" t="s">
        <v>114</v>
      </c>
      <c r="R454" s="39">
        <v>5</v>
      </c>
      <c r="S454" s="35">
        <v>260000</v>
      </c>
      <c r="T454" s="35">
        <f t="shared" si="24"/>
        <v>1300000</v>
      </c>
      <c r="U454" s="36">
        <f t="shared" si="25"/>
        <v>1456000.0000000002</v>
      </c>
      <c r="V454" s="30" t="s">
        <v>44</v>
      </c>
      <c r="W454" s="45">
        <v>2017</v>
      </c>
      <c r="X454" s="37"/>
      <c r="Y454" s="303"/>
    </row>
    <row r="455" spans="1:64" ht="50.1" customHeight="1">
      <c r="A455" s="30" t="s">
        <v>1625</v>
      </c>
      <c r="B455" s="41" t="s">
        <v>32</v>
      </c>
      <c r="C455" s="42" t="s">
        <v>1626</v>
      </c>
      <c r="D455" s="311" t="s">
        <v>1445</v>
      </c>
      <c r="E455" s="43" t="s">
        <v>1627</v>
      </c>
      <c r="F455" s="44" t="s">
        <v>44</v>
      </c>
      <c r="G455" s="45" t="s">
        <v>36</v>
      </c>
      <c r="H455" s="46">
        <v>0</v>
      </c>
      <c r="I455" s="30">
        <v>590000000</v>
      </c>
      <c r="J455" s="31" t="s">
        <v>37</v>
      </c>
      <c r="K455" s="45" t="s">
        <v>105</v>
      </c>
      <c r="L455" s="31" t="s">
        <v>39</v>
      </c>
      <c r="M455" s="41" t="s">
        <v>58</v>
      </c>
      <c r="N455" s="43" t="s">
        <v>106</v>
      </c>
      <c r="O455" s="31" t="s">
        <v>107</v>
      </c>
      <c r="P455" s="53">
        <v>168</v>
      </c>
      <c r="Q455" s="38" t="s">
        <v>114</v>
      </c>
      <c r="R455" s="55">
        <v>5</v>
      </c>
      <c r="S455" s="48">
        <v>260000</v>
      </c>
      <c r="T455" s="35">
        <f t="shared" si="24"/>
        <v>1300000</v>
      </c>
      <c r="U455" s="36">
        <f t="shared" si="25"/>
        <v>1456000.0000000002</v>
      </c>
      <c r="V455" s="61" t="s">
        <v>44</v>
      </c>
      <c r="W455" s="45">
        <v>2017</v>
      </c>
      <c r="X455" s="37"/>
      <c r="Y455" s="303"/>
    </row>
    <row r="456" spans="1:64" ht="50.1" customHeight="1">
      <c r="A456" s="30" t="s">
        <v>1628</v>
      </c>
      <c r="B456" s="30" t="s">
        <v>32</v>
      </c>
      <c r="C456" s="31" t="s">
        <v>1629</v>
      </c>
      <c r="D456" s="310" t="s">
        <v>1445</v>
      </c>
      <c r="E456" s="31" t="s">
        <v>1630</v>
      </c>
      <c r="F456" s="32" t="s">
        <v>44</v>
      </c>
      <c r="G456" s="30" t="s">
        <v>36</v>
      </c>
      <c r="H456" s="30">
        <v>0</v>
      </c>
      <c r="I456" s="30">
        <v>590000000</v>
      </c>
      <c r="J456" s="31" t="s">
        <v>37</v>
      </c>
      <c r="K456" s="45" t="s">
        <v>105</v>
      </c>
      <c r="L456" s="31" t="s">
        <v>39</v>
      </c>
      <c r="M456" s="30" t="s">
        <v>58</v>
      </c>
      <c r="N456" s="31" t="s">
        <v>106</v>
      </c>
      <c r="O456" s="31" t="s">
        <v>107</v>
      </c>
      <c r="P456" s="53">
        <v>168</v>
      </c>
      <c r="Q456" s="30" t="s">
        <v>114</v>
      </c>
      <c r="R456" s="39">
        <v>5</v>
      </c>
      <c r="S456" s="35">
        <v>260000</v>
      </c>
      <c r="T456" s="35">
        <f t="shared" si="24"/>
        <v>1300000</v>
      </c>
      <c r="U456" s="36">
        <f t="shared" si="25"/>
        <v>1456000.0000000002</v>
      </c>
      <c r="V456" s="30" t="s">
        <v>44</v>
      </c>
      <c r="W456" s="45">
        <v>2017</v>
      </c>
      <c r="X456" s="37"/>
      <c r="Y456" s="303"/>
    </row>
    <row r="457" spans="1:64" ht="50.1" customHeight="1">
      <c r="A457" s="30" t="s">
        <v>1631</v>
      </c>
      <c r="B457" s="41" t="s">
        <v>32</v>
      </c>
      <c r="C457" s="42" t="s">
        <v>1632</v>
      </c>
      <c r="D457" s="311" t="s">
        <v>1445</v>
      </c>
      <c r="E457" s="43" t="s">
        <v>1633</v>
      </c>
      <c r="F457" s="44" t="s">
        <v>44</v>
      </c>
      <c r="G457" s="45" t="s">
        <v>36</v>
      </c>
      <c r="H457" s="46">
        <v>0</v>
      </c>
      <c r="I457" s="30">
        <v>590000000</v>
      </c>
      <c r="J457" s="31" t="s">
        <v>37</v>
      </c>
      <c r="K457" s="45" t="s">
        <v>105</v>
      </c>
      <c r="L457" s="31" t="s">
        <v>39</v>
      </c>
      <c r="M457" s="41" t="s">
        <v>58</v>
      </c>
      <c r="N457" s="43" t="s">
        <v>106</v>
      </c>
      <c r="O457" s="31" t="s">
        <v>107</v>
      </c>
      <c r="P457" s="53">
        <v>168</v>
      </c>
      <c r="Q457" s="38" t="s">
        <v>114</v>
      </c>
      <c r="R457" s="55">
        <v>1</v>
      </c>
      <c r="S457" s="48">
        <v>260000</v>
      </c>
      <c r="T457" s="35">
        <f t="shared" si="24"/>
        <v>260000</v>
      </c>
      <c r="U457" s="36">
        <f t="shared" si="25"/>
        <v>291200</v>
      </c>
      <c r="V457" s="61" t="s">
        <v>44</v>
      </c>
      <c r="W457" s="45">
        <v>2017</v>
      </c>
      <c r="X457" s="37"/>
      <c r="Y457" s="303"/>
    </row>
    <row r="458" spans="1:64" ht="50.1" customHeight="1">
      <c r="A458" s="31" t="s">
        <v>1634</v>
      </c>
      <c r="B458" s="31" t="s">
        <v>32</v>
      </c>
      <c r="C458" s="56" t="s">
        <v>1635</v>
      </c>
      <c r="D458" s="310" t="s">
        <v>1445</v>
      </c>
      <c r="E458" s="56" t="s">
        <v>1636</v>
      </c>
      <c r="F458" s="56" t="s">
        <v>44</v>
      </c>
      <c r="G458" s="31" t="s">
        <v>36</v>
      </c>
      <c r="H458" s="31">
        <v>0</v>
      </c>
      <c r="I458" s="31">
        <v>590000000</v>
      </c>
      <c r="J458" s="31" t="s">
        <v>37</v>
      </c>
      <c r="K458" s="45" t="s">
        <v>105</v>
      </c>
      <c r="L458" s="31" t="s">
        <v>39</v>
      </c>
      <c r="M458" s="31" t="s">
        <v>58</v>
      </c>
      <c r="N458" s="31" t="s">
        <v>106</v>
      </c>
      <c r="O458" s="31" t="s">
        <v>107</v>
      </c>
      <c r="P458" s="100">
        <v>168</v>
      </c>
      <c r="Q458" s="31" t="s">
        <v>114</v>
      </c>
      <c r="R458" s="382">
        <v>5</v>
      </c>
      <c r="S458" s="64">
        <v>260000</v>
      </c>
      <c r="T458" s="48">
        <v>0</v>
      </c>
      <c r="U458" s="65">
        <f>T458*1.12</f>
        <v>0</v>
      </c>
      <c r="V458" s="31" t="s">
        <v>44</v>
      </c>
      <c r="W458" s="45">
        <v>2017</v>
      </c>
      <c r="X458" s="38">
        <v>11.19</v>
      </c>
      <c r="Y458" s="303"/>
    </row>
    <row r="459" spans="1:64" ht="50.1" customHeight="1">
      <c r="A459" s="30" t="s">
        <v>1637</v>
      </c>
      <c r="B459" s="31" t="s">
        <v>32</v>
      </c>
      <c r="C459" s="56" t="s">
        <v>1635</v>
      </c>
      <c r="D459" s="310" t="s">
        <v>1445</v>
      </c>
      <c r="E459" s="56" t="s">
        <v>1636</v>
      </c>
      <c r="F459" s="56" t="s">
        <v>44</v>
      </c>
      <c r="G459" s="30" t="s">
        <v>36</v>
      </c>
      <c r="H459" s="30">
        <v>0</v>
      </c>
      <c r="I459" s="30">
        <v>590000000</v>
      </c>
      <c r="J459" s="31" t="s">
        <v>37</v>
      </c>
      <c r="K459" s="45" t="s">
        <v>109</v>
      </c>
      <c r="L459" s="31" t="s">
        <v>39</v>
      </c>
      <c r="M459" s="30" t="s">
        <v>58</v>
      </c>
      <c r="N459" s="31" t="s">
        <v>106</v>
      </c>
      <c r="O459" s="31" t="s">
        <v>107</v>
      </c>
      <c r="P459" s="100">
        <v>168</v>
      </c>
      <c r="Q459" s="31" t="s">
        <v>114</v>
      </c>
      <c r="R459" s="383">
        <v>5</v>
      </c>
      <c r="S459" s="114">
        <v>315000</v>
      </c>
      <c r="T459" s="35">
        <f>R459*S459</f>
        <v>1575000</v>
      </c>
      <c r="U459" s="36">
        <f>T459*1.12</f>
        <v>1764000.0000000002</v>
      </c>
      <c r="V459" s="30" t="s">
        <v>44</v>
      </c>
      <c r="W459" s="45">
        <v>2017</v>
      </c>
      <c r="X459" s="38"/>
      <c r="Y459" s="303"/>
    </row>
    <row r="460" spans="1:64" ht="50.1" customHeight="1">
      <c r="A460" s="30" t="s">
        <v>1638</v>
      </c>
      <c r="B460" s="41" t="s">
        <v>32</v>
      </c>
      <c r="C460" s="42" t="s">
        <v>1639</v>
      </c>
      <c r="D460" s="311" t="s">
        <v>1445</v>
      </c>
      <c r="E460" s="43" t="s">
        <v>1640</v>
      </c>
      <c r="F460" s="44" t="s">
        <v>44</v>
      </c>
      <c r="G460" s="45" t="s">
        <v>36</v>
      </c>
      <c r="H460" s="46">
        <v>0</v>
      </c>
      <c r="I460" s="30">
        <v>590000000</v>
      </c>
      <c r="J460" s="31" t="s">
        <v>37</v>
      </c>
      <c r="K460" s="45" t="s">
        <v>105</v>
      </c>
      <c r="L460" s="31" t="s">
        <v>39</v>
      </c>
      <c r="M460" s="41" t="s">
        <v>58</v>
      </c>
      <c r="N460" s="43" t="s">
        <v>106</v>
      </c>
      <c r="O460" s="31" t="s">
        <v>107</v>
      </c>
      <c r="P460" s="53">
        <v>168</v>
      </c>
      <c r="Q460" s="38" t="s">
        <v>114</v>
      </c>
      <c r="R460" s="55">
        <v>1</v>
      </c>
      <c r="S460" s="48">
        <v>260000</v>
      </c>
      <c r="T460" s="35">
        <f t="shared" si="24"/>
        <v>260000</v>
      </c>
      <c r="U460" s="36">
        <f t="shared" si="25"/>
        <v>291200</v>
      </c>
      <c r="V460" s="61" t="s">
        <v>44</v>
      </c>
      <c r="W460" s="45">
        <v>2017</v>
      </c>
      <c r="X460" s="37"/>
      <c r="Y460" s="303"/>
    </row>
    <row r="461" spans="1:64" ht="50.1" customHeight="1">
      <c r="A461" s="30" t="s">
        <v>1641</v>
      </c>
      <c r="B461" s="30" t="s">
        <v>32</v>
      </c>
      <c r="C461" s="31" t="s">
        <v>1642</v>
      </c>
      <c r="D461" s="310" t="s">
        <v>1445</v>
      </c>
      <c r="E461" s="31" t="s">
        <v>1643</v>
      </c>
      <c r="F461" s="32" t="s">
        <v>44</v>
      </c>
      <c r="G461" s="30" t="s">
        <v>36</v>
      </c>
      <c r="H461" s="30">
        <v>0</v>
      </c>
      <c r="I461" s="30">
        <v>590000000</v>
      </c>
      <c r="J461" s="31" t="s">
        <v>37</v>
      </c>
      <c r="K461" s="45" t="s">
        <v>105</v>
      </c>
      <c r="L461" s="31" t="s">
        <v>39</v>
      </c>
      <c r="M461" s="30" t="s">
        <v>58</v>
      </c>
      <c r="N461" s="31" t="s">
        <v>106</v>
      </c>
      <c r="O461" s="31" t="s">
        <v>107</v>
      </c>
      <c r="P461" s="53">
        <v>168</v>
      </c>
      <c r="Q461" s="30" t="s">
        <v>114</v>
      </c>
      <c r="R461" s="39">
        <v>1</v>
      </c>
      <c r="S461" s="35">
        <v>260000</v>
      </c>
      <c r="T461" s="35">
        <f t="shared" si="24"/>
        <v>260000</v>
      </c>
      <c r="U461" s="36">
        <f t="shared" si="25"/>
        <v>291200</v>
      </c>
      <c r="V461" s="30" t="s">
        <v>44</v>
      </c>
      <c r="W461" s="45">
        <v>2017</v>
      </c>
      <c r="X461" s="37"/>
      <c r="Y461" s="303"/>
    </row>
    <row r="462" spans="1:64" ht="50.1" customHeight="1">
      <c r="A462" s="30" t="s">
        <v>1644</v>
      </c>
      <c r="B462" s="41" t="s">
        <v>32</v>
      </c>
      <c r="C462" s="42" t="s">
        <v>1645</v>
      </c>
      <c r="D462" s="311" t="s">
        <v>1445</v>
      </c>
      <c r="E462" s="43" t="s">
        <v>1646</v>
      </c>
      <c r="F462" s="44" t="s">
        <v>44</v>
      </c>
      <c r="G462" s="45" t="s">
        <v>36</v>
      </c>
      <c r="H462" s="46">
        <v>0</v>
      </c>
      <c r="I462" s="30">
        <v>590000000</v>
      </c>
      <c r="J462" s="31" t="s">
        <v>37</v>
      </c>
      <c r="K462" s="45" t="s">
        <v>105</v>
      </c>
      <c r="L462" s="31" t="s">
        <v>39</v>
      </c>
      <c r="M462" s="41" t="s">
        <v>58</v>
      </c>
      <c r="N462" s="43" t="s">
        <v>106</v>
      </c>
      <c r="O462" s="31" t="s">
        <v>107</v>
      </c>
      <c r="P462" s="53">
        <v>168</v>
      </c>
      <c r="Q462" s="38" t="s">
        <v>114</v>
      </c>
      <c r="R462" s="55">
        <v>2</v>
      </c>
      <c r="S462" s="48">
        <v>260000</v>
      </c>
      <c r="T462" s="35">
        <f t="shared" si="24"/>
        <v>520000</v>
      </c>
      <c r="U462" s="36">
        <f t="shared" si="25"/>
        <v>582400</v>
      </c>
      <c r="V462" s="61" t="s">
        <v>44</v>
      </c>
      <c r="W462" s="45">
        <v>2017</v>
      </c>
      <c r="X462" s="37"/>
      <c r="Y462" s="303"/>
    </row>
    <row r="463" spans="1:64" ht="50.1" customHeight="1">
      <c r="A463" s="31" t="s">
        <v>1647</v>
      </c>
      <c r="B463" s="31" t="s">
        <v>32</v>
      </c>
      <c r="C463" s="56" t="s">
        <v>1648</v>
      </c>
      <c r="D463" s="310" t="s">
        <v>1445</v>
      </c>
      <c r="E463" s="56" t="s">
        <v>1649</v>
      </c>
      <c r="F463" s="56" t="s">
        <v>44</v>
      </c>
      <c r="G463" s="31" t="s">
        <v>36</v>
      </c>
      <c r="H463" s="31">
        <v>0</v>
      </c>
      <c r="I463" s="31">
        <v>590000000</v>
      </c>
      <c r="J463" s="31" t="s">
        <v>37</v>
      </c>
      <c r="K463" s="45" t="s">
        <v>105</v>
      </c>
      <c r="L463" s="31" t="s">
        <v>39</v>
      </c>
      <c r="M463" s="31" t="s">
        <v>58</v>
      </c>
      <c r="N463" s="31" t="s">
        <v>106</v>
      </c>
      <c r="O463" s="31" t="s">
        <v>107</v>
      </c>
      <c r="P463" s="100">
        <v>168</v>
      </c>
      <c r="Q463" s="31" t="s">
        <v>114</v>
      </c>
      <c r="R463" s="382">
        <v>2</v>
      </c>
      <c r="S463" s="64">
        <v>260000</v>
      </c>
      <c r="T463" s="48">
        <v>0</v>
      </c>
      <c r="U463" s="65">
        <f>T463*1.12</f>
        <v>0</v>
      </c>
      <c r="V463" s="31" t="s">
        <v>44</v>
      </c>
      <c r="W463" s="45">
        <v>2017</v>
      </c>
      <c r="X463" s="38">
        <v>11.19</v>
      </c>
      <c r="Y463" s="303"/>
    </row>
    <row r="464" spans="1:64" ht="50.1" customHeight="1">
      <c r="A464" s="30" t="s">
        <v>1650</v>
      </c>
      <c r="B464" s="31" t="s">
        <v>32</v>
      </c>
      <c r="C464" s="56" t="s">
        <v>1648</v>
      </c>
      <c r="D464" s="310" t="s">
        <v>1445</v>
      </c>
      <c r="E464" s="56" t="s">
        <v>1649</v>
      </c>
      <c r="F464" s="56" t="s">
        <v>44</v>
      </c>
      <c r="G464" s="30" t="s">
        <v>36</v>
      </c>
      <c r="H464" s="30">
        <v>0</v>
      </c>
      <c r="I464" s="30">
        <v>590000000</v>
      </c>
      <c r="J464" s="31" t="s">
        <v>37</v>
      </c>
      <c r="K464" s="45" t="s">
        <v>109</v>
      </c>
      <c r="L464" s="31" t="s">
        <v>39</v>
      </c>
      <c r="M464" s="30" t="s">
        <v>58</v>
      </c>
      <c r="N464" s="31" t="s">
        <v>106</v>
      </c>
      <c r="O464" s="31" t="s">
        <v>107</v>
      </c>
      <c r="P464" s="100">
        <v>168</v>
      </c>
      <c r="Q464" s="31" t="s">
        <v>114</v>
      </c>
      <c r="R464" s="383">
        <v>2</v>
      </c>
      <c r="S464" s="114">
        <v>315000</v>
      </c>
      <c r="T464" s="35">
        <f>R464*S464</f>
        <v>630000</v>
      </c>
      <c r="U464" s="36">
        <f>T464*1.12</f>
        <v>705600.00000000012</v>
      </c>
      <c r="V464" s="30" t="s">
        <v>44</v>
      </c>
      <c r="W464" s="45">
        <v>2017</v>
      </c>
      <c r="X464" s="38"/>
      <c r="Y464" s="303"/>
    </row>
    <row r="465" spans="1:64" ht="50.1" customHeight="1">
      <c r="A465" s="30" t="s">
        <v>1651</v>
      </c>
      <c r="B465" s="41" t="s">
        <v>32</v>
      </c>
      <c r="C465" s="42" t="s">
        <v>1652</v>
      </c>
      <c r="D465" s="311" t="s">
        <v>1445</v>
      </c>
      <c r="E465" s="43" t="s">
        <v>1653</v>
      </c>
      <c r="F465" s="44" t="s">
        <v>44</v>
      </c>
      <c r="G465" s="45" t="s">
        <v>36</v>
      </c>
      <c r="H465" s="46">
        <v>0</v>
      </c>
      <c r="I465" s="30">
        <v>590000000</v>
      </c>
      <c r="J465" s="31" t="s">
        <v>37</v>
      </c>
      <c r="K465" s="45" t="s">
        <v>105</v>
      </c>
      <c r="L465" s="31" t="s">
        <v>39</v>
      </c>
      <c r="M465" s="41" t="s">
        <v>58</v>
      </c>
      <c r="N465" s="43" t="s">
        <v>106</v>
      </c>
      <c r="O465" s="31" t="s">
        <v>107</v>
      </c>
      <c r="P465" s="53">
        <v>168</v>
      </c>
      <c r="Q465" s="38" t="s">
        <v>114</v>
      </c>
      <c r="R465" s="55">
        <v>3</v>
      </c>
      <c r="S465" s="48">
        <v>260000</v>
      </c>
      <c r="T465" s="35">
        <f t="shared" si="24"/>
        <v>780000</v>
      </c>
      <c r="U465" s="36">
        <f t="shared" si="25"/>
        <v>873600.00000000012</v>
      </c>
      <c r="V465" s="61" t="s">
        <v>44</v>
      </c>
      <c r="W465" s="45">
        <v>2017</v>
      </c>
      <c r="X465" s="37"/>
      <c r="Y465" s="303"/>
    </row>
    <row r="466" spans="1:64" ht="50.1" customHeight="1">
      <c r="A466" s="30" t="s">
        <v>1654</v>
      </c>
      <c r="B466" s="30" t="s">
        <v>32</v>
      </c>
      <c r="C466" s="31" t="s">
        <v>1655</v>
      </c>
      <c r="D466" s="310" t="s">
        <v>1445</v>
      </c>
      <c r="E466" s="31" t="s">
        <v>1656</v>
      </c>
      <c r="F466" s="32" t="s">
        <v>44</v>
      </c>
      <c r="G466" s="30" t="s">
        <v>36</v>
      </c>
      <c r="H466" s="30">
        <v>0</v>
      </c>
      <c r="I466" s="30">
        <v>590000000</v>
      </c>
      <c r="J466" s="31" t="s">
        <v>37</v>
      </c>
      <c r="K466" s="45" t="s">
        <v>105</v>
      </c>
      <c r="L466" s="31" t="s">
        <v>39</v>
      </c>
      <c r="M466" s="30" t="s">
        <v>58</v>
      </c>
      <c r="N466" s="31" t="s">
        <v>106</v>
      </c>
      <c r="O466" s="31" t="s">
        <v>107</v>
      </c>
      <c r="P466" s="53">
        <v>168</v>
      </c>
      <c r="Q466" s="30" t="s">
        <v>114</v>
      </c>
      <c r="R466" s="39">
        <v>3</v>
      </c>
      <c r="S466" s="35">
        <v>260000</v>
      </c>
      <c r="T466" s="35">
        <f t="shared" si="24"/>
        <v>780000</v>
      </c>
      <c r="U466" s="36">
        <f t="shared" si="25"/>
        <v>873600.00000000012</v>
      </c>
      <c r="V466" s="30" t="s">
        <v>44</v>
      </c>
      <c r="W466" s="45">
        <v>2017</v>
      </c>
      <c r="X466" s="37"/>
      <c r="Y466" s="303"/>
    </row>
    <row r="467" spans="1:64" ht="50.1" customHeight="1">
      <c r="A467" s="30" t="s">
        <v>1657</v>
      </c>
      <c r="B467" s="41" t="s">
        <v>32</v>
      </c>
      <c r="C467" s="42" t="s">
        <v>1658</v>
      </c>
      <c r="D467" s="311" t="s">
        <v>1445</v>
      </c>
      <c r="E467" s="43" t="s">
        <v>1659</v>
      </c>
      <c r="F467" s="44" t="s">
        <v>44</v>
      </c>
      <c r="G467" s="45" t="s">
        <v>36</v>
      </c>
      <c r="H467" s="46">
        <v>0</v>
      </c>
      <c r="I467" s="30">
        <v>590000000</v>
      </c>
      <c r="J467" s="31" t="s">
        <v>37</v>
      </c>
      <c r="K467" s="45" t="s">
        <v>105</v>
      </c>
      <c r="L467" s="31" t="s">
        <v>39</v>
      </c>
      <c r="M467" s="41" t="s">
        <v>58</v>
      </c>
      <c r="N467" s="43" t="s">
        <v>106</v>
      </c>
      <c r="O467" s="31" t="s">
        <v>107</v>
      </c>
      <c r="P467" s="53">
        <v>168</v>
      </c>
      <c r="Q467" s="38" t="s">
        <v>114</v>
      </c>
      <c r="R467" s="55">
        <v>0.5</v>
      </c>
      <c r="S467" s="48">
        <v>270000</v>
      </c>
      <c r="T467" s="35">
        <f t="shared" si="24"/>
        <v>135000</v>
      </c>
      <c r="U467" s="36">
        <f t="shared" si="25"/>
        <v>151200</v>
      </c>
      <c r="V467" s="61" t="s">
        <v>44</v>
      </c>
      <c r="W467" s="45">
        <v>2017</v>
      </c>
      <c r="X467" s="37"/>
      <c r="Y467" s="303"/>
    </row>
    <row r="468" spans="1:64" ht="50.1" customHeight="1">
      <c r="A468" s="30" t="s">
        <v>1660</v>
      </c>
      <c r="B468" s="30" t="s">
        <v>32</v>
      </c>
      <c r="C468" s="31" t="s">
        <v>1661</v>
      </c>
      <c r="D468" s="310" t="s">
        <v>1445</v>
      </c>
      <c r="E468" s="31" t="s">
        <v>1662</v>
      </c>
      <c r="F468" s="32" t="s">
        <v>44</v>
      </c>
      <c r="G468" s="30" t="s">
        <v>36</v>
      </c>
      <c r="H468" s="30">
        <v>0</v>
      </c>
      <c r="I468" s="30">
        <v>590000000</v>
      </c>
      <c r="J468" s="31" t="s">
        <v>37</v>
      </c>
      <c r="K468" s="45" t="s">
        <v>105</v>
      </c>
      <c r="L468" s="31" t="s">
        <v>39</v>
      </c>
      <c r="M468" s="30" t="s">
        <v>58</v>
      </c>
      <c r="N468" s="31" t="s">
        <v>106</v>
      </c>
      <c r="O468" s="31" t="s">
        <v>107</v>
      </c>
      <c r="P468" s="53">
        <v>168</v>
      </c>
      <c r="Q468" s="30" t="s">
        <v>114</v>
      </c>
      <c r="R468" s="39">
        <v>1</v>
      </c>
      <c r="S468" s="35">
        <v>270000</v>
      </c>
      <c r="T468" s="35">
        <f t="shared" si="24"/>
        <v>270000</v>
      </c>
      <c r="U468" s="36">
        <f t="shared" si="25"/>
        <v>302400</v>
      </c>
      <c r="V468" s="30" t="s">
        <v>44</v>
      </c>
      <c r="W468" s="45">
        <v>2017</v>
      </c>
      <c r="X468" s="37"/>
      <c r="Y468" s="303"/>
    </row>
    <row r="469" spans="1:64" s="293" customFormat="1" ht="50.1" customHeight="1">
      <c r="A469" s="31" t="s">
        <v>1663</v>
      </c>
      <c r="B469" s="41" t="s">
        <v>32</v>
      </c>
      <c r="C469" s="44" t="s">
        <v>1664</v>
      </c>
      <c r="D469" s="311" t="s">
        <v>1445</v>
      </c>
      <c r="E469" s="44" t="s">
        <v>1665</v>
      </c>
      <c r="F469" s="44" t="s">
        <v>44</v>
      </c>
      <c r="G469" s="45" t="s">
        <v>36</v>
      </c>
      <c r="H469" s="46">
        <v>0</v>
      </c>
      <c r="I469" s="31">
        <v>590000000</v>
      </c>
      <c r="J469" s="31" t="s">
        <v>37</v>
      </c>
      <c r="K469" s="45" t="s">
        <v>105</v>
      </c>
      <c r="L469" s="31" t="s">
        <v>39</v>
      </c>
      <c r="M469" s="41" t="s">
        <v>58</v>
      </c>
      <c r="N469" s="43" t="s">
        <v>106</v>
      </c>
      <c r="O469" s="31" t="s">
        <v>107</v>
      </c>
      <c r="P469" s="100">
        <v>168</v>
      </c>
      <c r="Q469" s="43" t="s">
        <v>114</v>
      </c>
      <c r="R469" s="382">
        <v>0.5</v>
      </c>
      <c r="S469" s="64">
        <v>270000</v>
      </c>
      <c r="T469" s="48">
        <v>0</v>
      </c>
      <c r="U469" s="65">
        <f>T469*1.12</f>
        <v>0</v>
      </c>
      <c r="V469" s="61" t="s">
        <v>44</v>
      </c>
      <c r="W469" s="45">
        <v>2017</v>
      </c>
      <c r="X469" s="43">
        <v>11.19</v>
      </c>
      <c r="Y469" s="303"/>
      <c r="Z469" s="290"/>
      <c r="AA469" s="291"/>
      <c r="AB469" s="291"/>
      <c r="AC469" s="291"/>
      <c r="AD469" s="291"/>
      <c r="AE469" s="291"/>
      <c r="AF469" s="291"/>
      <c r="AG469" s="291"/>
      <c r="AH469" s="291"/>
      <c r="AI469" s="291"/>
      <c r="AJ469" s="291"/>
      <c r="AK469" s="291"/>
      <c r="AL469" s="291"/>
      <c r="AM469" s="291"/>
      <c r="AN469" s="292"/>
      <c r="AO469" s="292"/>
      <c r="AP469" s="292"/>
      <c r="AQ469" s="292"/>
      <c r="AR469" s="292"/>
      <c r="AS469" s="292"/>
      <c r="AT469" s="292"/>
      <c r="AU469" s="292"/>
      <c r="AV469" s="292"/>
      <c r="AW469" s="292"/>
      <c r="AX469" s="292"/>
      <c r="AY469" s="292"/>
      <c r="AZ469" s="292"/>
      <c r="BA469" s="292"/>
      <c r="BB469" s="292"/>
      <c r="BC469" s="292"/>
      <c r="BD469" s="292"/>
      <c r="BE469" s="292"/>
      <c r="BF469" s="292"/>
      <c r="BG469" s="292"/>
      <c r="BH469" s="292"/>
      <c r="BI469" s="292"/>
      <c r="BJ469" s="292"/>
      <c r="BK469" s="292"/>
      <c r="BL469" s="292"/>
    </row>
    <row r="470" spans="1:64" s="293" customFormat="1" ht="50.1" customHeight="1">
      <c r="A470" s="30" t="s">
        <v>7091</v>
      </c>
      <c r="B470" s="41" t="s">
        <v>32</v>
      </c>
      <c r="C470" s="44" t="s">
        <v>1664</v>
      </c>
      <c r="D470" s="311" t="s">
        <v>1445</v>
      </c>
      <c r="E470" s="44" t="s">
        <v>1665</v>
      </c>
      <c r="F470" s="44" t="s">
        <v>44</v>
      </c>
      <c r="G470" s="30" t="s">
        <v>36</v>
      </c>
      <c r="H470" s="46">
        <v>0</v>
      </c>
      <c r="I470" s="102">
        <v>590000000</v>
      </c>
      <c r="J470" s="31" t="s">
        <v>37</v>
      </c>
      <c r="K470" s="45" t="s">
        <v>7080</v>
      </c>
      <c r="L470" s="31" t="s">
        <v>39</v>
      </c>
      <c r="M470" s="41" t="s">
        <v>58</v>
      </c>
      <c r="N470" s="43" t="s">
        <v>106</v>
      </c>
      <c r="O470" s="31" t="s">
        <v>107</v>
      </c>
      <c r="P470" s="100">
        <v>168</v>
      </c>
      <c r="Q470" s="43" t="s">
        <v>114</v>
      </c>
      <c r="R470" s="382">
        <v>0.5</v>
      </c>
      <c r="S470" s="64">
        <v>315000</v>
      </c>
      <c r="T470" s="35">
        <f>R470*S470</f>
        <v>157500</v>
      </c>
      <c r="U470" s="36">
        <f>T470*1.12</f>
        <v>176400.00000000003</v>
      </c>
      <c r="V470" s="61" t="s">
        <v>44</v>
      </c>
      <c r="W470" s="45">
        <v>2017</v>
      </c>
      <c r="X470" s="43"/>
      <c r="Y470" s="303"/>
      <c r="Z470" s="290"/>
      <c r="AA470" s="291"/>
      <c r="AB470" s="291"/>
      <c r="AC470" s="291"/>
      <c r="AD470" s="291"/>
      <c r="AE470" s="291"/>
      <c r="AF470" s="291"/>
      <c r="AG470" s="291"/>
      <c r="AH470" s="291"/>
      <c r="AI470" s="291"/>
      <c r="AJ470" s="291"/>
      <c r="AK470" s="291"/>
      <c r="AL470" s="291"/>
      <c r="AM470" s="291"/>
      <c r="AN470" s="292"/>
      <c r="AO470" s="292"/>
      <c r="AP470" s="292"/>
      <c r="AQ470" s="292"/>
      <c r="AR470" s="292"/>
      <c r="AS470" s="292"/>
      <c r="AT470" s="292"/>
      <c r="AU470" s="292"/>
      <c r="AV470" s="292"/>
      <c r="AW470" s="292"/>
      <c r="AX470" s="292"/>
      <c r="AY470" s="292"/>
      <c r="AZ470" s="292"/>
      <c r="BA470" s="292"/>
      <c r="BB470" s="292"/>
      <c r="BC470" s="292"/>
      <c r="BD470" s="292"/>
      <c r="BE470" s="292"/>
      <c r="BF470" s="292"/>
      <c r="BG470" s="292"/>
      <c r="BH470" s="292"/>
      <c r="BI470" s="292"/>
      <c r="BJ470" s="292"/>
      <c r="BK470" s="292"/>
      <c r="BL470" s="292"/>
    </row>
    <row r="471" spans="1:64" ht="50.1" customHeight="1">
      <c r="A471" s="30" t="s">
        <v>1666</v>
      </c>
      <c r="B471" s="30" t="s">
        <v>32</v>
      </c>
      <c r="C471" s="31" t="s">
        <v>1667</v>
      </c>
      <c r="D471" s="310" t="s">
        <v>1445</v>
      </c>
      <c r="E471" s="31" t="s">
        <v>1668</v>
      </c>
      <c r="F471" s="32" t="s">
        <v>44</v>
      </c>
      <c r="G471" s="30" t="s">
        <v>36</v>
      </c>
      <c r="H471" s="30">
        <v>0</v>
      </c>
      <c r="I471" s="30">
        <v>590000000</v>
      </c>
      <c r="J471" s="31" t="s">
        <v>37</v>
      </c>
      <c r="K471" s="45" t="s">
        <v>105</v>
      </c>
      <c r="L471" s="31" t="s">
        <v>39</v>
      </c>
      <c r="M471" s="30" t="s">
        <v>58</v>
      </c>
      <c r="N471" s="31" t="s">
        <v>106</v>
      </c>
      <c r="O471" s="31" t="s">
        <v>107</v>
      </c>
      <c r="P471" s="53">
        <v>168</v>
      </c>
      <c r="Q471" s="30" t="s">
        <v>114</v>
      </c>
      <c r="R471" s="39">
        <v>1</v>
      </c>
      <c r="S471" s="48">
        <v>270000</v>
      </c>
      <c r="T471" s="35">
        <f t="shared" si="24"/>
        <v>270000</v>
      </c>
      <c r="U471" s="36">
        <f t="shared" si="25"/>
        <v>302400</v>
      </c>
      <c r="V471" s="30" t="s">
        <v>44</v>
      </c>
      <c r="W471" s="45">
        <v>2017</v>
      </c>
      <c r="X471" s="37"/>
      <c r="Y471" s="303"/>
    </row>
    <row r="472" spans="1:64" ht="50.1" customHeight="1">
      <c r="A472" s="31" t="s">
        <v>1669</v>
      </c>
      <c r="B472" s="41" t="s">
        <v>32</v>
      </c>
      <c r="C472" s="44" t="s">
        <v>1670</v>
      </c>
      <c r="D472" s="311" t="s">
        <v>1445</v>
      </c>
      <c r="E472" s="44" t="s">
        <v>1671</v>
      </c>
      <c r="F472" s="44" t="s">
        <v>44</v>
      </c>
      <c r="G472" s="45" t="s">
        <v>36</v>
      </c>
      <c r="H472" s="46">
        <v>0</v>
      </c>
      <c r="I472" s="31">
        <v>590000000</v>
      </c>
      <c r="J472" s="31" t="s">
        <v>37</v>
      </c>
      <c r="K472" s="45" t="s">
        <v>105</v>
      </c>
      <c r="L472" s="31" t="s">
        <v>39</v>
      </c>
      <c r="M472" s="41" t="s">
        <v>58</v>
      </c>
      <c r="N472" s="43" t="s">
        <v>106</v>
      </c>
      <c r="O472" s="31" t="s">
        <v>107</v>
      </c>
      <c r="P472" s="100">
        <v>168</v>
      </c>
      <c r="Q472" s="43" t="s">
        <v>114</v>
      </c>
      <c r="R472" s="382">
        <v>0.5</v>
      </c>
      <c r="S472" s="64">
        <v>270000</v>
      </c>
      <c r="T472" s="48">
        <v>0</v>
      </c>
      <c r="U472" s="65">
        <f>T472*1.12</f>
        <v>0</v>
      </c>
      <c r="V472" s="61" t="s">
        <v>44</v>
      </c>
      <c r="W472" s="45">
        <v>2017</v>
      </c>
      <c r="X472" s="38">
        <v>18.190000000000001</v>
      </c>
      <c r="Y472" s="303"/>
    </row>
    <row r="473" spans="1:64" ht="50.1" customHeight="1">
      <c r="A473" s="30" t="s">
        <v>1672</v>
      </c>
      <c r="B473" s="41" t="s">
        <v>32</v>
      </c>
      <c r="C473" s="44" t="s">
        <v>1670</v>
      </c>
      <c r="D473" s="311" t="s">
        <v>1445</v>
      </c>
      <c r="E473" s="44" t="s">
        <v>1671</v>
      </c>
      <c r="F473" s="44" t="s">
        <v>44</v>
      </c>
      <c r="G473" s="30" t="s">
        <v>36</v>
      </c>
      <c r="H473" s="46">
        <v>0</v>
      </c>
      <c r="I473" s="102">
        <v>590000000</v>
      </c>
      <c r="J473" s="31" t="s">
        <v>37</v>
      </c>
      <c r="K473" s="45" t="s">
        <v>301</v>
      </c>
      <c r="L473" s="31" t="s">
        <v>39</v>
      </c>
      <c r="M473" s="41" t="s">
        <v>58</v>
      </c>
      <c r="N473" s="43" t="s">
        <v>106</v>
      </c>
      <c r="O473" s="31" t="s">
        <v>107</v>
      </c>
      <c r="P473" s="100">
        <v>168</v>
      </c>
      <c r="Q473" s="43" t="s">
        <v>114</v>
      </c>
      <c r="R473" s="382">
        <v>0.56499999999999995</v>
      </c>
      <c r="S473" s="64">
        <v>295000</v>
      </c>
      <c r="T473" s="35">
        <f>R473*S473</f>
        <v>166674.99999999997</v>
      </c>
      <c r="U473" s="36">
        <f>T473*1.12</f>
        <v>186675.99999999997</v>
      </c>
      <c r="V473" s="61" t="s">
        <v>44</v>
      </c>
      <c r="W473" s="45">
        <v>2017</v>
      </c>
      <c r="X473" s="38"/>
      <c r="Y473" s="303"/>
    </row>
    <row r="474" spans="1:64" ht="50.1" customHeight="1">
      <c r="A474" s="30" t="s">
        <v>1673</v>
      </c>
      <c r="B474" s="30" t="s">
        <v>32</v>
      </c>
      <c r="C474" s="31" t="s">
        <v>1674</v>
      </c>
      <c r="D474" s="310" t="s">
        <v>1445</v>
      </c>
      <c r="E474" s="31" t="s">
        <v>1675</v>
      </c>
      <c r="F474" s="32" t="s">
        <v>44</v>
      </c>
      <c r="G474" s="30" t="s">
        <v>36</v>
      </c>
      <c r="H474" s="30">
        <v>0</v>
      </c>
      <c r="I474" s="30">
        <v>590000000</v>
      </c>
      <c r="J474" s="31" t="s">
        <v>37</v>
      </c>
      <c r="K474" s="45" t="s">
        <v>105</v>
      </c>
      <c r="L474" s="31" t="s">
        <v>39</v>
      </c>
      <c r="M474" s="30" t="s">
        <v>58</v>
      </c>
      <c r="N474" s="31" t="s">
        <v>106</v>
      </c>
      <c r="O474" s="31" t="s">
        <v>107</v>
      </c>
      <c r="P474" s="53">
        <v>168</v>
      </c>
      <c r="Q474" s="30" t="s">
        <v>114</v>
      </c>
      <c r="R474" s="39">
        <v>1</v>
      </c>
      <c r="S474" s="48">
        <v>270000</v>
      </c>
      <c r="T474" s="35">
        <f t="shared" si="24"/>
        <v>270000</v>
      </c>
      <c r="U474" s="36">
        <f t="shared" si="25"/>
        <v>302400</v>
      </c>
      <c r="V474" s="30" t="s">
        <v>44</v>
      </c>
      <c r="W474" s="45">
        <v>2017</v>
      </c>
      <c r="X474" s="37"/>
      <c r="Y474" s="303"/>
    </row>
    <row r="475" spans="1:64" ht="50.1" customHeight="1">
      <c r="A475" s="30" t="s">
        <v>1676</v>
      </c>
      <c r="B475" s="41" t="s">
        <v>32</v>
      </c>
      <c r="C475" s="42" t="s">
        <v>1677</v>
      </c>
      <c r="D475" s="311" t="s">
        <v>1445</v>
      </c>
      <c r="E475" s="43" t="s">
        <v>1678</v>
      </c>
      <c r="F475" s="44" t="s">
        <v>44</v>
      </c>
      <c r="G475" s="45" t="s">
        <v>36</v>
      </c>
      <c r="H475" s="46">
        <v>0</v>
      </c>
      <c r="I475" s="30">
        <v>590000000</v>
      </c>
      <c r="J475" s="31" t="s">
        <v>37</v>
      </c>
      <c r="K475" s="45" t="s">
        <v>105</v>
      </c>
      <c r="L475" s="31" t="s">
        <v>39</v>
      </c>
      <c r="M475" s="41" t="s">
        <v>58</v>
      </c>
      <c r="N475" s="43" t="s">
        <v>106</v>
      </c>
      <c r="O475" s="31" t="s">
        <v>107</v>
      </c>
      <c r="P475" s="53">
        <v>168</v>
      </c>
      <c r="Q475" s="38" t="s">
        <v>114</v>
      </c>
      <c r="R475" s="55">
        <v>1</v>
      </c>
      <c r="S475" s="48">
        <v>270000</v>
      </c>
      <c r="T475" s="35">
        <f t="shared" si="24"/>
        <v>270000</v>
      </c>
      <c r="U475" s="36">
        <f t="shared" si="25"/>
        <v>302400</v>
      </c>
      <c r="V475" s="61" t="s">
        <v>44</v>
      </c>
      <c r="W475" s="45">
        <v>2017</v>
      </c>
      <c r="X475" s="37"/>
      <c r="Y475" s="303"/>
    </row>
    <row r="476" spans="1:64" ht="50.1" customHeight="1">
      <c r="A476" s="30" t="s">
        <v>1679</v>
      </c>
      <c r="B476" s="30" t="s">
        <v>32</v>
      </c>
      <c r="C476" s="31" t="s">
        <v>1680</v>
      </c>
      <c r="D476" s="310" t="s">
        <v>1445</v>
      </c>
      <c r="E476" s="31" t="s">
        <v>1681</v>
      </c>
      <c r="F476" s="32" t="s">
        <v>44</v>
      </c>
      <c r="G476" s="30" t="s">
        <v>36</v>
      </c>
      <c r="H476" s="30">
        <v>0</v>
      </c>
      <c r="I476" s="30">
        <v>590000000</v>
      </c>
      <c r="J476" s="31" t="s">
        <v>37</v>
      </c>
      <c r="K476" s="45" t="s">
        <v>105</v>
      </c>
      <c r="L476" s="31" t="s">
        <v>39</v>
      </c>
      <c r="M476" s="30" t="s">
        <v>58</v>
      </c>
      <c r="N476" s="31" t="s">
        <v>106</v>
      </c>
      <c r="O476" s="31" t="s">
        <v>107</v>
      </c>
      <c r="P476" s="53">
        <v>168</v>
      </c>
      <c r="Q476" s="30" t="s">
        <v>114</v>
      </c>
      <c r="R476" s="39">
        <v>1</v>
      </c>
      <c r="S476" s="48">
        <v>270000</v>
      </c>
      <c r="T476" s="35">
        <f t="shared" si="24"/>
        <v>270000</v>
      </c>
      <c r="U476" s="36">
        <f t="shared" si="25"/>
        <v>302400</v>
      </c>
      <c r="V476" s="30" t="s">
        <v>44</v>
      </c>
      <c r="W476" s="45">
        <v>2017</v>
      </c>
      <c r="X476" s="37"/>
      <c r="Y476" s="303"/>
    </row>
    <row r="477" spans="1:64" ht="50.1" customHeight="1">
      <c r="A477" s="30" t="s">
        <v>1682</v>
      </c>
      <c r="B477" s="41" t="s">
        <v>32</v>
      </c>
      <c r="C477" s="42" t="s">
        <v>1683</v>
      </c>
      <c r="D477" s="311" t="s">
        <v>1445</v>
      </c>
      <c r="E477" s="43" t="s">
        <v>1684</v>
      </c>
      <c r="F477" s="44" t="s">
        <v>44</v>
      </c>
      <c r="G477" s="45" t="s">
        <v>36</v>
      </c>
      <c r="H477" s="46">
        <v>0</v>
      </c>
      <c r="I477" s="30">
        <v>590000000</v>
      </c>
      <c r="J477" s="31" t="s">
        <v>37</v>
      </c>
      <c r="K477" s="45" t="s">
        <v>105</v>
      </c>
      <c r="L477" s="31" t="s">
        <v>39</v>
      </c>
      <c r="M477" s="41" t="s">
        <v>58</v>
      </c>
      <c r="N477" s="43" t="s">
        <v>106</v>
      </c>
      <c r="O477" s="31" t="s">
        <v>107</v>
      </c>
      <c r="P477" s="53">
        <v>168</v>
      </c>
      <c r="Q477" s="38" t="s">
        <v>114</v>
      </c>
      <c r="R477" s="55">
        <v>2</v>
      </c>
      <c r="S477" s="48">
        <v>270000</v>
      </c>
      <c r="T477" s="35">
        <f t="shared" si="24"/>
        <v>540000</v>
      </c>
      <c r="U477" s="36">
        <f t="shared" si="25"/>
        <v>604800</v>
      </c>
      <c r="V477" s="61" t="s">
        <v>44</v>
      </c>
      <c r="W477" s="45">
        <v>2017</v>
      </c>
      <c r="X477" s="37"/>
      <c r="Y477" s="303"/>
    </row>
    <row r="478" spans="1:64" ht="50.1" customHeight="1">
      <c r="A478" s="31" t="s">
        <v>1685</v>
      </c>
      <c r="B478" s="31" t="s">
        <v>32</v>
      </c>
      <c r="C478" s="56" t="s">
        <v>1686</v>
      </c>
      <c r="D478" s="310" t="s">
        <v>1445</v>
      </c>
      <c r="E478" s="56" t="s">
        <v>1687</v>
      </c>
      <c r="F478" s="56" t="s">
        <v>44</v>
      </c>
      <c r="G478" s="31" t="s">
        <v>36</v>
      </c>
      <c r="H478" s="31">
        <v>0</v>
      </c>
      <c r="I478" s="31">
        <v>590000000</v>
      </c>
      <c r="J478" s="31" t="s">
        <v>37</v>
      </c>
      <c r="K478" s="45" t="s">
        <v>105</v>
      </c>
      <c r="L478" s="31" t="s">
        <v>39</v>
      </c>
      <c r="M478" s="31" t="s">
        <v>58</v>
      </c>
      <c r="N478" s="31" t="s">
        <v>106</v>
      </c>
      <c r="O478" s="31" t="s">
        <v>107</v>
      </c>
      <c r="P478" s="100">
        <v>168</v>
      </c>
      <c r="Q478" s="31" t="s">
        <v>114</v>
      </c>
      <c r="R478" s="382">
        <v>2</v>
      </c>
      <c r="S478" s="64">
        <v>270000</v>
      </c>
      <c r="T478" s="48">
        <v>0</v>
      </c>
      <c r="U478" s="65">
        <f>T478*1.12</f>
        <v>0</v>
      </c>
      <c r="V478" s="31" t="s">
        <v>44</v>
      </c>
      <c r="W478" s="45">
        <v>2017</v>
      </c>
      <c r="X478" s="38">
        <v>11.19</v>
      </c>
      <c r="Y478" s="303"/>
    </row>
    <row r="479" spans="1:64" ht="50.1" customHeight="1">
      <c r="A479" s="30" t="s">
        <v>1688</v>
      </c>
      <c r="B479" s="31" t="s">
        <v>32</v>
      </c>
      <c r="C479" s="56" t="s">
        <v>1686</v>
      </c>
      <c r="D479" s="310" t="s">
        <v>1445</v>
      </c>
      <c r="E479" s="56" t="s">
        <v>1687</v>
      </c>
      <c r="F479" s="56" t="s">
        <v>44</v>
      </c>
      <c r="G479" s="30" t="s">
        <v>36</v>
      </c>
      <c r="H479" s="30">
        <v>0</v>
      </c>
      <c r="I479" s="30">
        <v>590000000</v>
      </c>
      <c r="J479" s="31" t="s">
        <v>37</v>
      </c>
      <c r="K479" s="45" t="s">
        <v>109</v>
      </c>
      <c r="L479" s="31" t="s">
        <v>39</v>
      </c>
      <c r="M479" s="30" t="s">
        <v>58</v>
      </c>
      <c r="N479" s="31" t="s">
        <v>106</v>
      </c>
      <c r="O479" s="31" t="s">
        <v>107</v>
      </c>
      <c r="P479" s="100">
        <v>168</v>
      </c>
      <c r="Q479" s="31" t="s">
        <v>114</v>
      </c>
      <c r="R479" s="383">
        <v>2</v>
      </c>
      <c r="S479" s="64">
        <v>325000</v>
      </c>
      <c r="T479" s="35">
        <f>R479*S479</f>
        <v>650000</v>
      </c>
      <c r="U479" s="36">
        <f>T479*1.12</f>
        <v>728000.00000000012</v>
      </c>
      <c r="V479" s="30" t="s">
        <v>44</v>
      </c>
      <c r="W479" s="45">
        <v>2017</v>
      </c>
      <c r="X479" s="38"/>
      <c r="Y479" s="303"/>
    </row>
    <row r="480" spans="1:64" ht="50.1" customHeight="1">
      <c r="A480" s="30" t="s">
        <v>1689</v>
      </c>
      <c r="B480" s="41" t="s">
        <v>32</v>
      </c>
      <c r="C480" s="42" t="s">
        <v>1690</v>
      </c>
      <c r="D480" s="311" t="s">
        <v>1445</v>
      </c>
      <c r="E480" s="43" t="s">
        <v>1691</v>
      </c>
      <c r="F480" s="44" t="s">
        <v>44</v>
      </c>
      <c r="G480" s="45" t="s">
        <v>36</v>
      </c>
      <c r="H480" s="46">
        <v>0</v>
      </c>
      <c r="I480" s="30">
        <v>590000000</v>
      </c>
      <c r="J480" s="31" t="s">
        <v>37</v>
      </c>
      <c r="K480" s="45" t="s">
        <v>105</v>
      </c>
      <c r="L480" s="31" t="s">
        <v>39</v>
      </c>
      <c r="M480" s="41" t="s">
        <v>58</v>
      </c>
      <c r="N480" s="43" t="s">
        <v>106</v>
      </c>
      <c r="O480" s="31" t="s">
        <v>107</v>
      </c>
      <c r="P480" s="53">
        <v>168</v>
      </c>
      <c r="Q480" s="38" t="s">
        <v>114</v>
      </c>
      <c r="R480" s="55">
        <v>2</v>
      </c>
      <c r="S480" s="48">
        <v>270000</v>
      </c>
      <c r="T480" s="35">
        <f t="shared" si="24"/>
        <v>540000</v>
      </c>
      <c r="U480" s="36">
        <f t="shared" si="25"/>
        <v>604800</v>
      </c>
      <c r="V480" s="61" t="s">
        <v>44</v>
      </c>
      <c r="W480" s="45">
        <v>2017</v>
      </c>
      <c r="X480" s="37"/>
      <c r="Y480" s="303"/>
    </row>
    <row r="481" spans="1:64" ht="50.1" customHeight="1">
      <c r="A481" s="30" t="s">
        <v>1692</v>
      </c>
      <c r="B481" s="30" t="s">
        <v>32</v>
      </c>
      <c r="C481" s="31" t="s">
        <v>1693</v>
      </c>
      <c r="D481" s="310" t="s">
        <v>1445</v>
      </c>
      <c r="E481" s="31" t="s">
        <v>1694</v>
      </c>
      <c r="F481" s="32" t="s">
        <v>44</v>
      </c>
      <c r="G481" s="30" t="s">
        <v>36</v>
      </c>
      <c r="H481" s="30">
        <v>0</v>
      </c>
      <c r="I481" s="30">
        <v>590000000</v>
      </c>
      <c r="J481" s="31" t="s">
        <v>37</v>
      </c>
      <c r="K481" s="45" t="s">
        <v>105</v>
      </c>
      <c r="L481" s="31" t="s">
        <v>39</v>
      </c>
      <c r="M481" s="30" t="s">
        <v>58</v>
      </c>
      <c r="N481" s="31" t="s">
        <v>106</v>
      </c>
      <c r="O481" s="31" t="s">
        <v>107</v>
      </c>
      <c r="P481" s="53">
        <v>168</v>
      </c>
      <c r="Q481" s="30" t="s">
        <v>114</v>
      </c>
      <c r="R481" s="39">
        <v>2</v>
      </c>
      <c r="S481" s="48">
        <v>270000</v>
      </c>
      <c r="T481" s="35">
        <f t="shared" si="24"/>
        <v>540000</v>
      </c>
      <c r="U481" s="36">
        <f t="shared" si="25"/>
        <v>604800</v>
      </c>
      <c r="V481" s="30" t="s">
        <v>44</v>
      </c>
      <c r="W481" s="45">
        <v>2017</v>
      </c>
      <c r="X481" s="37"/>
      <c r="Y481" s="303"/>
    </row>
    <row r="482" spans="1:64" ht="50.1" customHeight="1">
      <c r="A482" s="30" t="s">
        <v>1695</v>
      </c>
      <c r="B482" s="41" t="s">
        <v>32</v>
      </c>
      <c r="C482" s="42" t="s">
        <v>1696</v>
      </c>
      <c r="D482" s="311" t="s">
        <v>1445</v>
      </c>
      <c r="E482" s="43" t="s">
        <v>1697</v>
      </c>
      <c r="F482" s="44" t="s">
        <v>44</v>
      </c>
      <c r="G482" s="45" t="s">
        <v>36</v>
      </c>
      <c r="H482" s="46">
        <v>0</v>
      </c>
      <c r="I482" s="30">
        <v>590000000</v>
      </c>
      <c r="J482" s="31" t="s">
        <v>37</v>
      </c>
      <c r="K482" s="45" t="s">
        <v>105</v>
      </c>
      <c r="L482" s="31" t="s">
        <v>39</v>
      </c>
      <c r="M482" s="41" t="s">
        <v>58</v>
      </c>
      <c r="N482" s="43" t="s">
        <v>106</v>
      </c>
      <c r="O482" s="31" t="s">
        <v>107</v>
      </c>
      <c r="P482" s="53">
        <v>168</v>
      </c>
      <c r="Q482" s="38" t="s">
        <v>114</v>
      </c>
      <c r="R482" s="55">
        <v>2</v>
      </c>
      <c r="S482" s="48">
        <v>270000</v>
      </c>
      <c r="T482" s="35">
        <f t="shared" si="24"/>
        <v>540000</v>
      </c>
      <c r="U482" s="36">
        <f t="shared" si="25"/>
        <v>604800</v>
      </c>
      <c r="V482" s="61" t="s">
        <v>44</v>
      </c>
      <c r="W482" s="45">
        <v>2017</v>
      </c>
      <c r="X482" s="37"/>
      <c r="Y482" s="303"/>
    </row>
    <row r="483" spans="1:64" ht="50.1" customHeight="1">
      <c r="A483" s="31" t="s">
        <v>1698</v>
      </c>
      <c r="B483" s="31" t="s">
        <v>32</v>
      </c>
      <c r="C483" s="56" t="s">
        <v>1699</v>
      </c>
      <c r="D483" s="310" t="s">
        <v>1445</v>
      </c>
      <c r="E483" s="56" t="s">
        <v>1700</v>
      </c>
      <c r="F483" s="56" t="s">
        <v>44</v>
      </c>
      <c r="G483" s="31" t="s">
        <v>36</v>
      </c>
      <c r="H483" s="31">
        <v>0</v>
      </c>
      <c r="I483" s="31">
        <v>590000000</v>
      </c>
      <c r="J483" s="31" t="s">
        <v>37</v>
      </c>
      <c r="K483" s="45" t="s">
        <v>105</v>
      </c>
      <c r="L483" s="31" t="s">
        <v>39</v>
      </c>
      <c r="M483" s="31" t="s">
        <v>58</v>
      </c>
      <c r="N483" s="31" t="s">
        <v>106</v>
      </c>
      <c r="O483" s="31" t="s">
        <v>107</v>
      </c>
      <c r="P483" s="100">
        <v>168</v>
      </c>
      <c r="Q483" s="31" t="s">
        <v>114</v>
      </c>
      <c r="R483" s="382">
        <v>3</v>
      </c>
      <c r="S483" s="64">
        <v>270000</v>
      </c>
      <c r="T483" s="48">
        <v>0</v>
      </c>
      <c r="U483" s="65">
        <f>T483*1.12</f>
        <v>0</v>
      </c>
      <c r="V483" s="31" t="s">
        <v>44</v>
      </c>
      <c r="W483" s="45">
        <v>2017</v>
      </c>
      <c r="X483" s="38">
        <v>11.19</v>
      </c>
      <c r="Y483" s="303"/>
    </row>
    <row r="484" spans="1:64" ht="50.1" customHeight="1">
      <c r="A484" s="30" t="s">
        <v>1701</v>
      </c>
      <c r="B484" s="31" t="s">
        <v>32</v>
      </c>
      <c r="C484" s="56" t="s">
        <v>1699</v>
      </c>
      <c r="D484" s="310" t="s">
        <v>1445</v>
      </c>
      <c r="E484" s="56" t="s">
        <v>1700</v>
      </c>
      <c r="F484" s="56" t="s">
        <v>44</v>
      </c>
      <c r="G484" s="30" t="s">
        <v>36</v>
      </c>
      <c r="H484" s="30">
        <v>0</v>
      </c>
      <c r="I484" s="30">
        <v>590000000</v>
      </c>
      <c r="J484" s="31" t="s">
        <v>37</v>
      </c>
      <c r="K484" s="45" t="s">
        <v>109</v>
      </c>
      <c r="L484" s="31" t="s">
        <v>39</v>
      </c>
      <c r="M484" s="30" t="s">
        <v>58</v>
      </c>
      <c r="N484" s="31" t="s">
        <v>106</v>
      </c>
      <c r="O484" s="31" t="s">
        <v>107</v>
      </c>
      <c r="P484" s="100">
        <v>168</v>
      </c>
      <c r="Q484" s="31" t="s">
        <v>114</v>
      </c>
      <c r="R484" s="383">
        <v>3</v>
      </c>
      <c r="S484" s="64">
        <v>325000</v>
      </c>
      <c r="T484" s="35">
        <f>R484*S484</f>
        <v>975000</v>
      </c>
      <c r="U484" s="36">
        <f>T484*1.12</f>
        <v>1092000</v>
      </c>
      <c r="V484" s="30" t="s">
        <v>44</v>
      </c>
      <c r="W484" s="45">
        <v>2017</v>
      </c>
      <c r="X484" s="38"/>
      <c r="Y484" s="303"/>
    </row>
    <row r="485" spans="1:64" ht="50.1" customHeight="1">
      <c r="A485" s="30" t="s">
        <v>1702</v>
      </c>
      <c r="B485" s="41" t="s">
        <v>32</v>
      </c>
      <c r="C485" s="42" t="s">
        <v>1703</v>
      </c>
      <c r="D485" s="311" t="s">
        <v>1445</v>
      </c>
      <c r="E485" s="43" t="s">
        <v>1704</v>
      </c>
      <c r="F485" s="44" t="s">
        <v>44</v>
      </c>
      <c r="G485" s="45" t="s">
        <v>36</v>
      </c>
      <c r="H485" s="46">
        <v>0</v>
      </c>
      <c r="I485" s="30">
        <v>590000000</v>
      </c>
      <c r="J485" s="31" t="s">
        <v>37</v>
      </c>
      <c r="K485" s="45" t="s">
        <v>105</v>
      </c>
      <c r="L485" s="31" t="s">
        <v>39</v>
      </c>
      <c r="M485" s="41" t="s">
        <v>58</v>
      </c>
      <c r="N485" s="43" t="s">
        <v>106</v>
      </c>
      <c r="O485" s="31" t="s">
        <v>107</v>
      </c>
      <c r="P485" s="53">
        <v>168</v>
      </c>
      <c r="Q485" s="38" t="s">
        <v>114</v>
      </c>
      <c r="R485" s="55">
        <v>3</v>
      </c>
      <c r="S485" s="48">
        <v>270000</v>
      </c>
      <c r="T485" s="35">
        <f t="shared" si="24"/>
        <v>810000</v>
      </c>
      <c r="U485" s="36">
        <f t="shared" si="25"/>
        <v>907200.00000000012</v>
      </c>
      <c r="V485" s="61" t="s">
        <v>44</v>
      </c>
      <c r="W485" s="45">
        <v>2017</v>
      </c>
      <c r="X485" s="37"/>
      <c r="Y485" s="303"/>
    </row>
    <row r="486" spans="1:64" ht="50.1" customHeight="1">
      <c r="A486" s="30" t="s">
        <v>1705</v>
      </c>
      <c r="B486" s="30" t="s">
        <v>32</v>
      </c>
      <c r="C486" s="31" t="s">
        <v>1706</v>
      </c>
      <c r="D486" s="310" t="s">
        <v>1445</v>
      </c>
      <c r="E486" s="31" t="s">
        <v>1707</v>
      </c>
      <c r="F486" s="32" t="s">
        <v>44</v>
      </c>
      <c r="G486" s="30" t="s">
        <v>36</v>
      </c>
      <c r="H486" s="30">
        <v>0</v>
      </c>
      <c r="I486" s="30">
        <v>590000000</v>
      </c>
      <c r="J486" s="31" t="s">
        <v>37</v>
      </c>
      <c r="K486" s="45" t="s">
        <v>105</v>
      </c>
      <c r="L486" s="31" t="s">
        <v>39</v>
      </c>
      <c r="M486" s="30" t="s">
        <v>58</v>
      </c>
      <c r="N486" s="31" t="s">
        <v>106</v>
      </c>
      <c r="O486" s="31" t="s">
        <v>107</v>
      </c>
      <c r="P486" s="53">
        <v>168</v>
      </c>
      <c r="Q486" s="30" t="s">
        <v>114</v>
      </c>
      <c r="R486" s="39">
        <v>3</v>
      </c>
      <c r="S486" s="48">
        <v>270000</v>
      </c>
      <c r="T486" s="35">
        <f t="shared" si="24"/>
        <v>810000</v>
      </c>
      <c r="U486" s="36">
        <f t="shared" si="25"/>
        <v>907200.00000000012</v>
      </c>
      <c r="V486" s="30" t="s">
        <v>44</v>
      </c>
      <c r="W486" s="45">
        <v>2017</v>
      </c>
      <c r="X486" s="37"/>
      <c r="Y486" s="303"/>
    </row>
    <row r="487" spans="1:64" s="293" customFormat="1" ht="50.1" customHeight="1">
      <c r="A487" s="31" t="s">
        <v>1708</v>
      </c>
      <c r="B487" s="41" t="s">
        <v>32</v>
      </c>
      <c r="C487" s="44" t="s">
        <v>1709</v>
      </c>
      <c r="D487" s="311" t="s">
        <v>1445</v>
      </c>
      <c r="E487" s="44" t="s">
        <v>1710</v>
      </c>
      <c r="F487" s="44" t="s">
        <v>44</v>
      </c>
      <c r="G487" s="45" t="s">
        <v>36</v>
      </c>
      <c r="H487" s="46">
        <v>0</v>
      </c>
      <c r="I487" s="31">
        <v>590000000</v>
      </c>
      <c r="J487" s="31" t="s">
        <v>37</v>
      </c>
      <c r="K487" s="45" t="s">
        <v>105</v>
      </c>
      <c r="L487" s="31" t="s">
        <v>39</v>
      </c>
      <c r="M487" s="41" t="s">
        <v>58</v>
      </c>
      <c r="N487" s="43" t="s">
        <v>106</v>
      </c>
      <c r="O487" s="31" t="s">
        <v>107</v>
      </c>
      <c r="P487" s="100">
        <v>168</v>
      </c>
      <c r="Q487" s="43" t="s">
        <v>114</v>
      </c>
      <c r="R487" s="382">
        <v>3</v>
      </c>
      <c r="S487" s="64">
        <v>270000</v>
      </c>
      <c r="T487" s="48">
        <v>0</v>
      </c>
      <c r="U487" s="65">
        <f>T487*1.12</f>
        <v>0</v>
      </c>
      <c r="V487" s="61" t="s">
        <v>44</v>
      </c>
      <c r="W487" s="45">
        <v>2017</v>
      </c>
      <c r="X487" s="43">
        <v>11.19</v>
      </c>
      <c r="Y487" s="303"/>
      <c r="Z487" s="290"/>
      <c r="AA487" s="291"/>
      <c r="AB487" s="291"/>
      <c r="AC487" s="291"/>
      <c r="AD487" s="291"/>
      <c r="AE487" s="291"/>
      <c r="AF487" s="291"/>
      <c r="AG487" s="291"/>
      <c r="AH487" s="291"/>
      <c r="AI487" s="291"/>
      <c r="AJ487" s="291"/>
      <c r="AK487" s="291"/>
      <c r="AL487" s="291"/>
      <c r="AM487" s="291"/>
      <c r="AN487" s="292"/>
      <c r="AO487" s="292"/>
      <c r="AP487" s="292"/>
      <c r="AQ487" s="292"/>
      <c r="AR487" s="292"/>
      <c r="AS487" s="292"/>
      <c r="AT487" s="292"/>
      <c r="AU487" s="292"/>
      <c r="AV487" s="292"/>
      <c r="AW487" s="292"/>
      <c r="AX487" s="292"/>
      <c r="AY487" s="292"/>
      <c r="AZ487" s="292"/>
      <c r="BA487" s="292"/>
      <c r="BB487" s="292"/>
      <c r="BC487" s="292"/>
      <c r="BD487" s="292"/>
      <c r="BE487" s="292"/>
      <c r="BF487" s="292"/>
      <c r="BG487" s="292"/>
      <c r="BH487" s="292"/>
      <c r="BI487" s="292"/>
      <c r="BJ487" s="292"/>
      <c r="BK487" s="292"/>
      <c r="BL487" s="292"/>
    </row>
    <row r="488" spans="1:64" s="293" customFormat="1" ht="50.1" customHeight="1">
      <c r="A488" s="30" t="s">
        <v>7092</v>
      </c>
      <c r="B488" s="41" t="s">
        <v>32</v>
      </c>
      <c r="C488" s="44" t="s">
        <v>1709</v>
      </c>
      <c r="D488" s="311" t="s">
        <v>1445</v>
      </c>
      <c r="E488" s="44" t="s">
        <v>1710</v>
      </c>
      <c r="F488" s="44" t="s">
        <v>44</v>
      </c>
      <c r="G488" s="30" t="s">
        <v>36</v>
      </c>
      <c r="H488" s="46">
        <v>0</v>
      </c>
      <c r="I488" s="102">
        <v>590000000</v>
      </c>
      <c r="J488" s="31" t="s">
        <v>37</v>
      </c>
      <c r="K488" s="45" t="s">
        <v>7080</v>
      </c>
      <c r="L488" s="31" t="s">
        <v>39</v>
      </c>
      <c r="M488" s="41" t="s">
        <v>58</v>
      </c>
      <c r="N488" s="43" t="s">
        <v>106</v>
      </c>
      <c r="O488" s="31" t="s">
        <v>107</v>
      </c>
      <c r="P488" s="100">
        <v>168</v>
      </c>
      <c r="Q488" s="43" t="s">
        <v>114</v>
      </c>
      <c r="R488" s="382">
        <v>3</v>
      </c>
      <c r="S488" s="64">
        <v>315000</v>
      </c>
      <c r="T488" s="35">
        <f>R488*S488</f>
        <v>945000</v>
      </c>
      <c r="U488" s="36">
        <f>T488*1.12</f>
        <v>1058400</v>
      </c>
      <c r="V488" s="61" t="s">
        <v>44</v>
      </c>
      <c r="W488" s="45">
        <v>2017</v>
      </c>
      <c r="X488" s="43"/>
      <c r="Y488" s="303"/>
      <c r="Z488" s="290"/>
      <c r="AA488" s="291"/>
      <c r="AB488" s="291"/>
      <c r="AC488" s="291"/>
      <c r="AD488" s="291"/>
      <c r="AE488" s="291"/>
      <c r="AF488" s="291"/>
      <c r="AG488" s="291"/>
      <c r="AH488" s="291"/>
      <c r="AI488" s="291"/>
      <c r="AJ488" s="291"/>
      <c r="AK488" s="291"/>
      <c r="AL488" s="291"/>
      <c r="AM488" s="291"/>
      <c r="AN488" s="292"/>
      <c r="AO488" s="292"/>
      <c r="AP488" s="292"/>
      <c r="AQ488" s="292"/>
      <c r="AR488" s="292"/>
      <c r="AS488" s="292"/>
      <c r="AT488" s="292"/>
      <c r="AU488" s="292"/>
      <c r="AV488" s="292"/>
      <c r="AW488" s="292"/>
      <c r="AX488" s="292"/>
      <c r="AY488" s="292"/>
      <c r="AZ488" s="292"/>
      <c r="BA488" s="292"/>
      <c r="BB488" s="292"/>
      <c r="BC488" s="292"/>
      <c r="BD488" s="292"/>
      <c r="BE488" s="292"/>
      <c r="BF488" s="292"/>
      <c r="BG488" s="292"/>
      <c r="BH488" s="292"/>
      <c r="BI488" s="292"/>
      <c r="BJ488" s="292"/>
      <c r="BK488" s="292"/>
      <c r="BL488" s="292"/>
    </row>
    <row r="489" spans="1:64" ht="50.1" customHeight="1">
      <c r="A489" s="30" t="s">
        <v>1711</v>
      </c>
      <c r="B489" s="30" t="s">
        <v>32</v>
      </c>
      <c r="C489" s="31" t="s">
        <v>1712</v>
      </c>
      <c r="D489" s="310" t="s">
        <v>1445</v>
      </c>
      <c r="E489" s="31" t="s">
        <v>1713</v>
      </c>
      <c r="F489" s="32" t="s">
        <v>44</v>
      </c>
      <c r="G489" s="30" t="s">
        <v>36</v>
      </c>
      <c r="H489" s="30">
        <v>0</v>
      </c>
      <c r="I489" s="30">
        <v>590000000</v>
      </c>
      <c r="J489" s="31" t="s">
        <v>37</v>
      </c>
      <c r="K489" s="45" t="s">
        <v>105</v>
      </c>
      <c r="L489" s="31" t="s">
        <v>39</v>
      </c>
      <c r="M489" s="30" t="s">
        <v>58</v>
      </c>
      <c r="N489" s="31" t="s">
        <v>106</v>
      </c>
      <c r="O489" s="31" t="s">
        <v>107</v>
      </c>
      <c r="P489" s="53">
        <v>168</v>
      </c>
      <c r="Q489" s="30" t="s">
        <v>114</v>
      </c>
      <c r="R489" s="39">
        <v>3</v>
      </c>
      <c r="S489" s="48">
        <v>270000</v>
      </c>
      <c r="T489" s="35">
        <f t="shared" si="24"/>
        <v>810000</v>
      </c>
      <c r="U489" s="36">
        <f t="shared" si="25"/>
        <v>907200.00000000012</v>
      </c>
      <c r="V489" s="30" t="s">
        <v>44</v>
      </c>
      <c r="W489" s="45">
        <v>2017</v>
      </c>
      <c r="X489" s="37"/>
      <c r="Y489" s="303"/>
    </row>
    <row r="490" spans="1:64" ht="50.1" customHeight="1">
      <c r="A490" s="31" t="s">
        <v>1714</v>
      </c>
      <c r="B490" s="41" t="s">
        <v>32</v>
      </c>
      <c r="C490" s="44" t="s">
        <v>1715</v>
      </c>
      <c r="D490" s="311" t="s">
        <v>1445</v>
      </c>
      <c r="E490" s="44" t="s">
        <v>1716</v>
      </c>
      <c r="F490" s="44" t="s">
        <v>44</v>
      </c>
      <c r="G490" s="45" t="s">
        <v>36</v>
      </c>
      <c r="H490" s="46">
        <v>0</v>
      </c>
      <c r="I490" s="31">
        <v>590000000</v>
      </c>
      <c r="J490" s="31" t="s">
        <v>37</v>
      </c>
      <c r="K490" s="45" t="s">
        <v>105</v>
      </c>
      <c r="L490" s="31" t="s">
        <v>39</v>
      </c>
      <c r="M490" s="41" t="s">
        <v>58</v>
      </c>
      <c r="N490" s="43" t="s">
        <v>106</v>
      </c>
      <c r="O490" s="31" t="s">
        <v>107</v>
      </c>
      <c r="P490" s="100">
        <v>168</v>
      </c>
      <c r="Q490" s="43" t="s">
        <v>114</v>
      </c>
      <c r="R490" s="382">
        <v>3</v>
      </c>
      <c r="S490" s="64">
        <v>270000</v>
      </c>
      <c r="T490" s="48">
        <v>0</v>
      </c>
      <c r="U490" s="65">
        <f>T490*1.12</f>
        <v>0</v>
      </c>
      <c r="V490" s="61" t="s">
        <v>44</v>
      </c>
      <c r="W490" s="45">
        <v>2017</v>
      </c>
      <c r="X490" s="38">
        <v>18.190000000000001</v>
      </c>
      <c r="Y490" s="303"/>
    </row>
    <row r="491" spans="1:64" ht="50.1" customHeight="1">
      <c r="A491" s="30" t="s">
        <v>1717</v>
      </c>
      <c r="B491" s="41" t="s">
        <v>32</v>
      </c>
      <c r="C491" s="44" t="s">
        <v>1715</v>
      </c>
      <c r="D491" s="311" t="s">
        <v>1445</v>
      </c>
      <c r="E491" s="44" t="s">
        <v>1716</v>
      </c>
      <c r="F491" s="44" t="s">
        <v>44</v>
      </c>
      <c r="G491" s="30" t="s">
        <v>36</v>
      </c>
      <c r="H491" s="46">
        <v>0</v>
      </c>
      <c r="I491" s="102">
        <v>590000000</v>
      </c>
      <c r="J491" s="31" t="s">
        <v>37</v>
      </c>
      <c r="K491" s="45" t="s">
        <v>301</v>
      </c>
      <c r="L491" s="31" t="s">
        <v>39</v>
      </c>
      <c r="M491" s="41" t="s">
        <v>58</v>
      </c>
      <c r="N491" s="43" t="s">
        <v>106</v>
      </c>
      <c r="O491" s="31" t="s">
        <v>107</v>
      </c>
      <c r="P491" s="100">
        <v>168</v>
      </c>
      <c r="Q491" s="43" t="s">
        <v>114</v>
      </c>
      <c r="R491" s="382">
        <v>3.1970000000000001</v>
      </c>
      <c r="S491" s="64">
        <v>295000</v>
      </c>
      <c r="T491" s="35">
        <f>R491*S491</f>
        <v>943115</v>
      </c>
      <c r="U491" s="36">
        <f>T491*1.12</f>
        <v>1056288.8</v>
      </c>
      <c r="V491" s="61" t="s">
        <v>44</v>
      </c>
      <c r="W491" s="45">
        <v>2017</v>
      </c>
      <c r="X491" s="38"/>
      <c r="Y491" s="303"/>
    </row>
    <row r="492" spans="1:64" ht="50.1" customHeight="1">
      <c r="A492" s="30" t="s">
        <v>1718</v>
      </c>
      <c r="B492" s="30" t="s">
        <v>32</v>
      </c>
      <c r="C492" s="31" t="s">
        <v>1719</v>
      </c>
      <c r="D492" s="310" t="s">
        <v>1445</v>
      </c>
      <c r="E492" s="31" t="s">
        <v>1720</v>
      </c>
      <c r="F492" s="32" t="s">
        <v>44</v>
      </c>
      <c r="G492" s="30" t="s">
        <v>36</v>
      </c>
      <c r="H492" s="30">
        <v>0</v>
      </c>
      <c r="I492" s="30">
        <v>590000000</v>
      </c>
      <c r="J492" s="31" t="s">
        <v>37</v>
      </c>
      <c r="K492" s="45" t="s">
        <v>105</v>
      </c>
      <c r="L492" s="31" t="s">
        <v>39</v>
      </c>
      <c r="M492" s="30" t="s">
        <v>58</v>
      </c>
      <c r="N492" s="31" t="s">
        <v>106</v>
      </c>
      <c r="O492" s="31" t="s">
        <v>107</v>
      </c>
      <c r="P492" s="53">
        <v>168</v>
      </c>
      <c r="Q492" s="30" t="s">
        <v>114</v>
      </c>
      <c r="R492" s="39">
        <v>3</v>
      </c>
      <c r="S492" s="48">
        <v>270000</v>
      </c>
      <c r="T492" s="35">
        <f t="shared" si="24"/>
        <v>810000</v>
      </c>
      <c r="U492" s="36">
        <f t="shared" si="25"/>
        <v>907200.00000000012</v>
      </c>
      <c r="V492" s="30" t="s">
        <v>44</v>
      </c>
      <c r="W492" s="45">
        <v>2017</v>
      </c>
      <c r="X492" s="37"/>
      <c r="Y492" s="303"/>
    </row>
    <row r="493" spans="1:64" s="293" customFormat="1" ht="50.1" customHeight="1">
      <c r="A493" s="31" t="s">
        <v>1721</v>
      </c>
      <c r="B493" s="41" t="s">
        <v>32</v>
      </c>
      <c r="C493" s="44" t="s">
        <v>1722</v>
      </c>
      <c r="D493" s="311" t="s">
        <v>1445</v>
      </c>
      <c r="E493" s="44" t="s">
        <v>1723</v>
      </c>
      <c r="F493" s="44" t="s">
        <v>44</v>
      </c>
      <c r="G493" s="45" t="s">
        <v>36</v>
      </c>
      <c r="H493" s="46">
        <v>0</v>
      </c>
      <c r="I493" s="31">
        <v>590000000</v>
      </c>
      <c r="J493" s="31" t="s">
        <v>37</v>
      </c>
      <c r="K493" s="45" t="s">
        <v>105</v>
      </c>
      <c r="L493" s="31" t="s">
        <v>39</v>
      </c>
      <c r="M493" s="41" t="s">
        <v>58</v>
      </c>
      <c r="N493" s="43" t="s">
        <v>106</v>
      </c>
      <c r="O493" s="31" t="s">
        <v>107</v>
      </c>
      <c r="P493" s="100">
        <v>168</v>
      </c>
      <c r="Q493" s="43" t="s">
        <v>114</v>
      </c>
      <c r="R493" s="382">
        <v>3</v>
      </c>
      <c r="S493" s="64">
        <v>270000</v>
      </c>
      <c r="T493" s="48">
        <v>0</v>
      </c>
      <c r="U493" s="65">
        <f>T493*1.12</f>
        <v>0</v>
      </c>
      <c r="V493" s="61" t="s">
        <v>44</v>
      </c>
      <c r="W493" s="45">
        <v>2017</v>
      </c>
      <c r="X493" s="43">
        <v>11.19</v>
      </c>
      <c r="Y493" s="303"/>
      <c r="Z493" s="290"/>
      <c r="AA493" s="291"/>
      <c r="AB493" s="291"/>
      <c r="AC493" s="291"/>
      <c r="AD493" s="291"/>
      <c r="AE493" s="291"/>
      <c r="AF493" s="291"/>
      <c r="AG493" s="291"/>
      <c r="AH493" s="291"/>
      <c r="AI493" s="291"/>
      <c r="AJ493" s="291"/>
      <c r="AK493" s="291"/>
      <c r="AL493" s="291"/>
      <c r="AM493" s="291"/>
      <c r="AN493" s="292"/>
      <c r="AO493" s="292"/>
      <c r="AP493" s="292"/>
      <c r="AQ493" s="292"/>
      <c r="AR493" s="292"/>
      <c r="AS493" s="292"/>
      <c r="AT493" s="292"/>
      <c r="AU493" s="292"/>
      <c r="AV493" s="292"/>
      <c r="AW493" s="292"/>
      <c r="AX493" s="292"/>
      <c r="AY493" s="292"/>
      <c r="AZ493" s="292"/>
      <c r="BA493" s="292"/>
      <c r="BB493" s="292"/>
      <c r="BC493" s="292"/>
      <c r="BD493" s="292"/>
      <c r="BE493" s="292"/>
      <c r="BF493" s="292"/>
      <c r="BG493" s="292"/>
      <c r="BH493" s="292"/>
      <c r="BI493" s="292"/>
      <c r="BJ493" s="292"/>
      <c r="BK493" s="292"/>
      <c r="BL493" s="292"/>
    </row>
    <row r="494" spans="1:64" s="293" customFormat="1" ht="50.1" customHeight="1">
      <c r="A494" s="30" t="s">
        <v>7093</v>
      </c>
      <c r="B494" s="41" t="s">
        <v>32</v>
      </c>
      <c r="C494" s="44" t="s">
        <v>1722</v>
      </c>
      <c r="D494" s="311" t="s">
        <v>1445</v>
      </c>
      <c r="E494" s="44" t="s">
        <v>1723</v>
      </c>
      <c r="F494" s="44" t="s">
        <v>44</v>
      </c>
      <c r="G494" s="30" t="s">
        <v>36</v>
      </c>
      <c r="H494" s="46">
        <v>0</v>
      </c>
      <c r="I494" s="102">
        <v>590000000</v>
      </c>
      <c r="J494" s="31" t="s">
        <v>37</v>
      </c>
      <c r="K494" s="45" t="s">
        <v>7080</v>
      </c>
      <c r="L494" s="31" t="s">
        <v>39</v>
      </c>
      <c r="M494" s="41" t="s">
        <v>58</v>
      </c>
      <c r="N494" s="43" t="s">
        <v>106</v>
      </c>
      <c r="O494" s="31" t="s">
        <v>107</v>
      </c>
      <c r="P494" s="100">
        <v>168</v>
      </c>
      <c r="Q494" s="43" t="s">
        <v>114</v>
      </c>
      <c r="R494" s="382">
        <v>3</v>
      </c>
      <c r="S494" s="64">
        <v>315000</v>
      </c>
      <c r="T494" s="35">
        <f>R494*S494</f>
        <v>945000</v>
      </c>
      <c r="U494" s="36">
        <f>T494*1.12</f>
        <v>1058400</v>
      </c>
      <c r="V494" s="61" t="s">
        <v>44</v>
      </c>
      <c r="W494" s="45">
        <v>2017</v>
      </c>
      <c r="X494" s="43"/>
      <c r="Y494" s="303"/>
      <c r="Z494" s="290"/>
      <c r="AA494" s="291"/>
      <c r="AB494" s="291"/>
      <c r="AC494" s="291"/>
      <c r="AD494" s="291"/>
      <c r="AE494" s="291"/>
      <c r="AF494" s="291"/>
      <c r="AG494" s="291"/>
      <c r="AH494" s="291"/>
      <c r="AI494" s="291"/>
      <c r="AJ494" s="291"/>
      <c r="AK494" s="291"/>
      <c r="AL494" s="291"/>
      <c r="AM494" s="291"/>
      <c r="AN494" s="292"/>
      <c r="AO494" s="292"/>
      <c r="AP494" s="292"/>
      <c r="AQ494" s="292"/>
      <c r="AR494" s="292"/>
      <c r="AS494" s="292"/>
      <c r="AT494" s="292"/>
      <c r="AU494" s="292"/>
      <c r="AV494" s="292"/>
      <c r="AW494" s="292"/>
      <c r="AX494" s="292"/>
      <c r="AY494" s="292"/>
      <c r="AZ494" s="292"/>
      <c r="BA494" s="292"/>
      <c r="BB494" s="292"/>
      <c r="BC494" s="292"/>
      <c r="BD494" s="292"/>
      <c r="BE494" s="292"/>
      <c r="BF494" s="292"/>
      <c r="BG494" s="292"/>
      <c r="BH494" s="292"/>
      <c r="BI494" s="292"/>
      <c r="BJ494" s="292"/>
      <c r="BK494" s="292"/>
      <c r="BL494" s="292"/>
    </row>
    <row r="495" spans="1:64" ht="50.1" customHeight="1">
      <c r="A495" s="30" t="s">
        <v>1724</v>
      </c>
      <c r="B495" s="30" t="s">
        <v>32</v>
      </c>
      <c r="C495" s="31" t="s">
        <v>1725</v>
      </c>
      <c r="D495" s="310" t="s">
        <v>1445</v>
      </c>
      <c r="E495" s="31" t="s">
        <v>1726</v>
      </c>
      <c r="F495" s="32" t="s">
        <v>44</v>
      </c>
      <c r="G495" s="30" t="s">
        <v>36</v>
      </c>
      <c r="H495" s="30">
        <v>0</v>
      </c>
      <c r="I495" s="30">
        <v>590000000</v>
      </c>
      <c r="J495" s="31" t="s">
        <v>37</v>
      </c>
      <c r="K495" s="45" t="s">
        <v>105</v>
      </c>
      <c r="L495" s="31" t="s">
        <v>39</v>
      </c>
      <c r="M495" s="30" t="s">
        <v>58</v>
      </c>
      <c r="N495" s="31" t="s">
        <v>106</v>
      </c>
      <c r="O495" s="31" t="s">
        <v>107</v>
      </c>
      <c r="P495" s="53">
        <v>168</v>
      </c>
      <c r="Q495" s="30" t="s">
        <v>114</v>
      </c>
      <c r="R495" s="39">
        <v>3</v>
      </c>
      <c r="S495" s="48">
        <v>270000</v>
      </c>
      <c r="T495" s="35">
        <f t="shared" si="24"/>
        <v>810000</v>
      </c>
      <c r="U495" s="36">
        <f t="shared" si="25"/>
        <v>907200.00000000012</v>
      </c>
      <c r="V495" s="30" t="s">
        <v>44</v>
      </c>
      <c r="W495" s="45">
        <v>2017</v>
      </c>
      <c r="X495" s="37"/>
      <c r="Y495" s="303"/>
    </row>
    <row r="496" spans="1:64" s="293" customFormat="1" ht="50.1" customHeight="1">
      <c r="A496" s="30" t="s">
        <v>1727</v>
      </c>
      <c r="B496" s="41" t="s">
        <v>32</v>
      </c>
      <c r="C496" s="44" t="s">
        <v>1728</v>
      </c>
      <c r="D496" s="311" t="s">
        <v>1445</v>
      </c>
      <c r="E496" s="44" t="s">
        <v>1729</v>
      </c>
      <c r="F496" s="44" t="s">
        <v>44</v>
      </c>
      <c r="G496" s="45" t="s">
        <v>36</v>
      </c>
      <c r="H496" s="46">
        <v>0</v>
      </c>
      <c r="I496" s="30">
        <v>590000000</v>
      </c>
      <c r="J496" s="31" t="s">
        <v>37</v>
      </c>
      <c r="K496" s="45" t="s">
        <v>105</v>
      </c>
      <c r="L496" s="31" t="s">
        <v>39</v>
      </c>
      <c r="M496" s="41" t="s">
        <v>58</v>
      </c>
      <c r="N496" s="43" t="s">
        <v>106</v>
      </c>
      <c r="O496" s="31" t="s">
        <v>107</v>
      </c>
      <c r="P496" s="53">
        <v>168</v>
      </c>
      <c r="Q496" s="38" t="s">
        <v>114</v>
      </c>
      <c r="R496" s="382">
        <v>3</v>
      </c>
      <c r="S496" s="64">
        <v>270000</v>
      </c>
      <c r="T496" s="35">
        <v>0</v>
      </c>
      <c r="U496" s="36">
        <f>T496*1.12</f>
        <v>0</v>
      </c>
      <c r="V496" s="61" t="s">
        <v>44</v>
      </c>
      <c r="W496" s="45">
        <v>2017</v>
      </c>
      <c r="X496" s="43">
        <v>11.19</v>
      </c>
      <c r="Y496" s="303"/>
      <c r="Z496" s="290"/>
      <c r="AA496" s="291"/>
      <c r="AB496" s="291"/>
      <c r="AC496" s="291"/>
      <c r="AD496" s="291"/>
      <c r="AE496" s="291"/>
      <c r="AF496" s="291"/>
      <c r="AG496" s="291"/>
      <c r="AH496" s="291"/>
      <c r="AI496" s="291"/>
      <c r="AJ496" s="291"/>
      <c r="AK496" s="291"/>
      <c r="AL496" s="291"/>
      <c r="AM496" s="291"/>
      <c r="AN496" s="292"/>
      <c r="AO496" s="292"/>
      <c r="AP496" s="292"/>
      <c r="AQ496" s="292"/>
      <c r="AR496" s="292"/>
      <c r="AS496" s="292"/>
      <c r="AT496" s="292"/>
      <c r="AU496" s="292"/>
      <c r="AV496" s="292"/>
      <c r="AW496" s="292"/>
      <c r="AX496" s="292"/>
      <c r="AY496" s="292"/>
      <c r="AZ496" s="292"/>
      <c r="BA496" s="292"/>
      <c r="BB496" s="292"/>
      <c r="BC496" s="292"/>
      <c r="BD496" s="292"/>
      <c r="BE496" s="292"/>
      <c r="BF496" s="292"/>
      <c r="BG496" s="292"/>
      <c r="BH496" s="292"/>
      <c r="BI496" s="292"/>
      <c r="BJ496" s="292"/>
      <c r="BK496" s="292"/>
      <c r="BL496" s="292"/>
    </row>
    <row r="497" spans="1:64" s="293" customFormat="1" ht="50.1" customHeight="1">
      <c r="A497" s="30" t="s">
        <v>7094</v>
      </c>
      <c r="B497" s="41" t="s">
        <v>32</v>
      </c>
      <c r="C497" s="44" t="s">
        <v>1728</v>
      </c>
      <c r="D497" s="311" t="s">
        <v>1445</v>
      </c>
      <c r="E497" s="44" t="s">
        <v>1729</v>
      </c>
      <c r="F497" s="44" t="s">
        <v>44</v>
      </c>
      <c r="G497" s="30" t="s">
        <v>36</v>
      </c>
      <c r="H497" s="46">
        <v>0</v>
      </c>
      <c r="I497" s="102">
        <v>590000000</v>
      </c>
      <c r="J497" s="31" t="s">
        <v>37</v>
      </c>
      <c r="K497" s="45" t="s">
        <v>7080</v>
      </c>
      <c r="L497" s="31" t="s">
        <v>39</v>
      </c>
      <c r="M497" s="41" t="s">
        <v>58</v>
      </c>
      <c r="N497" s="43" t="s">
        <v>106</v>
      </c>
      <c r="O497" s="31" t="s">
        <v>107</v>
      </c>
      <c r="P497" s="100">
        <v>168</v>
      </c>
      <c r="Q497" s="43" t="s">
        <v>114</v>
      </c>
      <c r="R497" s="382">
        <v>3</v>
      </c>
      <c r="S497" s="64">
        <v>430000</v>
      </c>
      <c r="T497" s="35">
        <f>R497*S497</f>
        <v>1290000</v>
      </c>
      <c r="U497" s="36">
        <f>T497*1.12</f>
        <v>1444800.0000000002</v>
      </c>
      <c r="V497" s="61" t="s">
        <v>44</v>
      </c>
      <c r="W497" s="45">
        <v>2017</v>
      </c>
      <c r="X497" s="43"/>
      <c r="Y497" s="303"/>
      <c r="Z497" s="290"/>
      <c r="AA497" s="291"/>
      <c r="AB497" s="291"/>
      <c r="AC497" s="291"/>
      <c r="AD497" s="291"/>
      <c r="AE497" s="291"/>
      <c r="AF497" s="291"/>
      <c r="AG497" s="291"/>
      <c r="AH497" s="291"/>
      <c r="AI497" s="291"/>
      <c r="AJ497" s="291"/>
      <c r="AK497" s="291"/>
      <c r="AL497" s="291"/>
      <c r="AM497" s="291"/>
      <c r="AN497" s="292"/>
      <c r="AO497" s="292"/>
      <c r="AP497" s="292"/>
      <c r="AQ497" s="292"/>
      <c r="AR497" s="292"/>
      <c r="AS497" s="292"/>
      <c r="AT497" s="292"/>
      <c r="AU497" s="292"/>
      <c r="AV497" s="292"/>
      <c r="AW497" s="292"/>
      <c r="AX497" s="292"/>
      <c r="AY497" s="292"/>
      <c r="AZ497" s="292"/>
      <c r="BA497" s="292"/>
      <c r="BB497" s="292"/>
      <c r="BC497" s="292"/>
      <c r="BD497" s="292"/>
      <c r="BE497" s="292"/>
      <c r="BF497" s="292"/>
      <c r="BG497" s="292"/>
      <c r="BH497" s="292"/>
      <c r="BI497" s="292"/>
      <c r="BJ497" s="292"/>
      <c r="BK497" s="292"/>
      <c r="BL497" s="292"/>
    </row>
    <row r="498" spans="1:64" s="293" customFormat="1" ht="50.1" customHeight="1">
      <c r="A498" s="31" t="s">
        <v>1730</v>
      </c>
      <c r="B498" s="31" t="s">
        <v>32</v>
      </c>
      <c r="C498" s="56" t="s">
        <v>1731</v>
      </c>
      <c r="D498" s="310" t="s">
        <v>1445</v>
      </c>
      <c r="E498" s="56" t="s">
        <v>1732</v>
      </c>
      <c r="F498" s="56" t="s">
        <v>44</v>
      </c>
      <c r="G498" s="31" t="s">
        <v>36</v>
      </c>
      <c r="H498" s="31">
        <v>0</v>
      </c>
      <c r="I498" s="31">
        <v>590000000</v>
      </c>
      <c r="J498" s="31" t="s">
        <v>37</v>
      </c>
      <c r="K498" s="45" t="s">
        <v>105</v>
      </c>
      <c r="L498" s="31" t="s">
        <v>39</v>
      </c>
      <c r="M498" s="31" t="s">
        <v>58</v>
      </c>
      <c r="N498" s="31" t="s">
        <v>106</v>
      </c>
      <c r="O498" s="31" t="s">
        <v>107</v>
      </c>
      <c r="P498" s="100">
        <v>168</v>
      </c>
      <c r="Q498" s="31" t="s">
        <v>114</v>
      </c>
      <c r="R498" s="382">
        <v>5</v>
      </c>
      <c r="S498" s="64">
        <v>270000</v>
      </c>
      <c r="T498" s="48">
        <v>0</v>
      </c>
      <c r="U498" s="65">
        <f t="shared" ref="U498" si="27">T498*1.12</f>
        <v>0</v>
      </c>
      <c r="V498" s="31" t="s">
        <v>44</v>
      </c>
      <c r="W498" s="45">
        <v>2017</v>
      </c>
      <c r="X498" s="43">
        <v>11.19</v>
      </c>
      <c r="Y498" s="303"/>
      <c r="Z498" s="290"/>
      <c r="AA498" s="291"/>
      <c r="AB498" s="291"/>
      <c r="AC498" s="291"/>
      <c r="AD498" s="291"/>
      <c r="AE498" s="291"/>
      <c r="AF498" s="291"/>
      <c r="AG498" s="291"/>
      <c r="AH498" s="291"/>
      <c r="AI498" s="291"/>
      <c r="AJ498" s="291"/>
      <c r="AK498" s="291"/>
      <c r="AL498" s="291"/>
      <c r="AM498" s="291"/>
      <c r="AN498" s="292"/>
      <c r="AO498" s="292"/>
      <c r="AP498" s="292"/>
      <c r="AQ498" s="292"/>
      <c r="AR498" s="292"/>
      <c r="AS498" s="292"/>
      <c r="AT498" s="292"/>
      <c r="AU498" s="292"/>
      <c r="AV498" s="292"/>
      <c r="AW498" s="292"/>
      <c r="AX498" s="292"/>
      <c r="AY498" s="292"/>
      <c r="AZ498" s="292"/>
      <c r="BA498" s="292"/>
      <c r="BB498" s="292"/>
      <c r="BC498" s="292"/>
      <c r="BD498" s="292"/>
      <c r="BE498" s="292"/>
      <c r="BF498" s="292"/>
      <c r="BG498" s="292"/>
      <c r="BH498" s="292"/>
      <c r="BI498" s="292"/>
      <c r="BJ498" s="292"/>
      <c r="BK498" s="292"/>
      <c r="BL498" s="292"/>
    </row>
    <row r="499" spans="1:64" s="293" customFormat="1" ht="50.1" customHeight="1">
      <c r="A499" s="30" t="s">
        <v>7095</v>
      </c>
      <c r="B499" s="31" t="s">
        <v>32</v>
      </c>
      <c r="C499" s="56" t="s">
        <v>1731</v>
      </c>
      <c r="D499" s="310" t="s">
        <v>1445</v>
      </c>
      <c r="E499" s="56" t="s">
        <v>1732</v>
      </c>
      <c r="F499" s="56" t="s">
        <v>44</v>
      </c>
      <c r="G499" s="30" t="s">
        <v>36</v>
      </c>
      <c r="H499" s="30">
        <v>0</v>
      </c>
      <c r="I499" s="30">
        <v>590000000</v>
      </c>
      <c r="J499" s="31" t="s">
        <v>37</v>
      </c>
      <c r="K499" s="45" t="s">
        <v>7080</v>
      </c>
      <c r="L499" s="31" t="s">
        <v>39</v>
      </c>
      <c r="M499" s="30" t="s">
        <v>58</v>
      </c>
      <c r="N499" s="31" t="s">
        <v>106</v>
      </c>
      <c r="O499" s="31" t="s">
        <v>107</v>
      </c>
      <c r="P499" s="100">
        <v>168</v>
      </c>
      <c r="Q499" s="31" t="s">
        <v>114</v>
      </c>
      <c r="R499" s="383">
        <v>5</v>
      </c>
      <c r="S499" s="64">
        <v>315000</v>
      </c>
      <c r="T499" s="35">
        <f>R499*S499</f>
        <v>1575000</v>
      </c>
      <c r="U499" s="36">
        <f>T499*1.12</f>
        <v>1764000.0000000002</v>
      </c>
      <c r="V499" s="30" t="s">
        <v>44</v>
      </c>
      <c r="W499" s="45">
        <v>2017</v>
      </c>
      <c r="X499" s="43"/>
      <c r="Y499" s="303"/>
      <c r="Z499" s="290"/>
      <c r="AA499" s="291"/>
      <c r="AB499" s="291"/>
      <c r="AC499" s="291"/>
      <c r="AD499" s="291"/>
      <c r="AE499" s="291"/>
      <c r="AF499" s="291"/>
      <c r="AG499" s="291"/>
      <c r="AH499" s="291"/>
      <c r="AI499" s="291"/>
      <c r="AJ499" s="291"/>
      <c r="AK499" s="291"/>
      <c r="AL499" s="291"/>
      <c r="AM499" s="291"/>
      <c r="AN499" s="292"/>
      <c r="AO499" s="292"/>
      <c r="AP499" s="292"/>
      <c r="AQ499" s="292"/>
      <c r="AR499" s="292"/>
      <c r="AS499" s="292"/>
      <c r="AT499" s="292"/>
      <c r="AU499" s="292"/>
      <c r="AV499" s="292"/>
      <c r="AW499" s="292"/>
      <c r="AX499" s="292"/>
      <c r="AY499" s="292"/>
      <c r="AZ499" s="292"/>
      <c r="BA499" s="292"/>
      <c r="BB499" s="292"/>
      <c r="BC499" s="292"/>
      <c r="BD499" s="292"/>
      <c r="BE499" s="292"/>
      <c r="BF499" s="292"/>
      <c r="BG499" s="292"/>
      <c r="BH499" s="292"/>
      <c r="BI499" s="292"/>
      <c r="BJ499" s="292"/>
      <c r="BK499" s="292"/>
      <c r="BL499" s="292"/>
    </row>
    <row r="500" spans="1:64" ht="50.1" customHeight="1">
      <c r="A500" s="30" t="s">
        <v>1733</v>
      </c>
      <c r="B500" s="41" t="s">
        <v>32</v>
      </c>
      <c r="C500" s="42" t="s">
        <v>1734</v>
      </c>
      <c r="D500" s="311" t="s">
        <v>1445</v>
      </c>
      <c r="E500" s="43" t="s">
        <v>1735</v>
      </c>
      <c r="F500" s="44" t="s">
        <v>44</v>
      </c>
      <c r="G500" s="45" t="s">
        <v>36</v>
      </c>
      <c r="H500" s="46">
        <v>0</v>
      </c>
      <c r="I500" s="30">
        <v>590000000</v>
      </c>
      <c r="J500" s="31" t="s">
        <v>37</v>
      </c>
      <c r="K500" s="45" t="s">
        <v>105</v>
      </c>
      <c r="L500" s="31" t="s">
        <v>39</v>
      </c>
      <c r="M500" s="41" t="s">
        <v>58</v>
      </c>
      <c r="N500" s="43" t="s">
        <v>106</v>
      </c>
      <c r="O500" s="31" t="s">
        <v>107</v>
      </c>
      <c r="P500" s="53">
        <v>168</v>
      </c>
      <c r="Q500" s="38" t="s">
        <v>114</v>
      </c>
      <c r="R500" s="55">
        <v>5</v>
      </c>
      <c r="S500" s="48">
        <v>270000</v>
      </c>
      <c r="T500" s="35">
        <f t="shared" si="24"/>
        <v>1350000</v>
      </c>
      <c r="U500" s="36">
        <f t="shared" si="25"/>
        <v>1512000.0000000002</v>
      </c>
      <c r="V500" s="61" t="s">
        <v>44</v>
      </c>
      <c r="W500" s="45">
        <v>2017</v>
      </c>
      <c r="X500" s="37"/>
      <c r="Y500" s="303"/>
    </row>
    <row r="501" spans="1:64" ht="50.1" customHeight="1">
      <c r="A501" s="30" t="s">
        <v>1736</v>
      </c>
      <c r="B501" s="30" t="s">
        <v>32</v>
      </c>
      <c r="C501" s="31" t="s">
        <v>1737</v>
      </c>
      <c r="D501" s="310" t="s">
        <v>1445</v>
      </c>
      <c r="E501" s="31" t="s">
        <v>1738</v>
      </c>
      <c r="F501" s="32" t="s">
        <v>44</v>
      </c>
      <c r="G501" s="30" t="s">
        <v>36</v>
      </c>
      <c r="H501" s="30">
        <v>0</v>
      </c>
      <c r="I501" s="30">
        <v>590000000</v>
      </c>
      <c r="J501" s="31" t="s">
        <v>37</v>
      </c>
      <c r="K501" s="45" t="s">
        <v>105</v>
      </c>
      <c r="L501" s="31" t="s">
        <v>39</v>
      </c>
      <c r="M501" s="30" t="s">
        <v>58</v>
      </c>
      <c r="N501" s="31" t="s">
        <v>106</v>
      </c>
      <c r="O501" s="31" t="s">
        <v>107</v>
      </c>
      <c r="P501" s="53">
        <v>168</v>
      </c>
      <c r="Q501" s="30" t="s">
        <v>114</v>
      </c>
      <c r="R501" s="39">
        <v>5</v>
      </c>
      <c r="S501" s="48">
        <v>270000</v>
      </c>
      <c r="T501" s="35">
        <f t="shared" si="24"/>
        <v>1350000</v>
      </c>
      <c r="U501" s="36">
        <f t="shared" si="25"/>
        <v>1512000.0000000002</v>
      </c>
      <c r="V501" s="30" t="s">
        <v>44</v>
      </c>
      <c r="W501" s="45">
        <v>2017</v>
      </c>
      <c r="X501" s="37"/>
      <c r="Y501" s="303"/>
    </row>
    <row r="502" spans="1:64" ht="50.1" customHeight="1">
      <c r="A502" s="31" t="s">
        <v>1739</v>
      </c>
      <c r="B502" s="41" t="s">
        <v>32</v>
      </c>
      <c r="C502" s="44" t="s">
        <v>1740</v>
      </c>
      <c r="D502" s="311" t="s">
        <v>1445</v>
      </c>
      <c r="E502" s="44" t="s">
        <v>1741</v>
      </c>
      <c r="F502" s="44" t="s">
        <v>44</v>
      </c>
      <c r="G502" s="45" t="s">
        <v>36</v>
      </c>
      <c r="H502" s="46">
        <v>0</v>
      </c>
      <c r="I502" s="31">
        <v>590000000</v>
      </c>
      <c r="J502" s="31" t="s">
        <v>37</v>
      </c>
      <c r="K502" s="45" t="s">
        <v>105</v>
      </c>
      <c r="L502" s="31" t="s">
        <v>39</v>
      </c>
      <c r="M502" s="41" t="s">
        <v>58</v>
      </c>
      <c r="N502" s="43" t="s">
        <v>106</v>
      </c>
      <c r="O502" s="31" t="s">
        <v>107</v>
      </c>
      <c r="P502" s="100">
        <v>168</v>
      </c>
      <c r="Q502" s="43" t="s">
        <v>114</v>
      </c>
      <c r="R502" s="382">
        <v>5</v>
      </c>
      <c r="S502" s="64">
        <v>270000</v>
      </c>
      <c r="T502" s="48">
        <v>0</v>
      </c>
      <c r="U502" s="65">
        <f>T502*1.12</f>
        <v>0</v>
      </c>
      <c r="V502" s="61" t="s">
        <v>44</v>
      </c>
      <c r="W502" s="45">
        <v>2017</v>
      </c>
      <c r="X502" s="38" t="s">
        <v>1742</v>
      </c>
      <c r="Y502" s="303"/>
    </row>
    <row r="503" spans="1:64" ht="50.1" customHeight="1">
      <c r="A503" s="30" t="s">
        <v>1743</v>
      </c>
      <c r="B503" s="41" t="s">
        <v>32</v>
      </c>
      <c r="C503" s="44" t="s">
        <v>1740</v>
      </c>
      <c r="D503" s="311" t="s">
        <v>1445</v>
      </c>
      <c r="E503" s="44" t="s">
        <v>1741</v>
      </c>
      <c r="F503" s="44" t="s">
        <v>44</v>
      </c>
      <c r="G503" s="30" t="s">
        <v>36</v>
      </c>
      <c r="H503" s="46">
        <v>0</v>
      </c>
      <c r="I503" s="102">
        <v>590000000</v>
      </c>
      <c r="J503" s="31" t="s">
        <v>37</v>
      </c>
      <c r="K503" s="45" t="s">
        <v>109</v>
      </c>
      <c r="L503" s="31" t="s">
        <v>39</v>
      </c>
      <c r="M503" s="41" t="s">
        <v>58</v>
      </c>
      <c r="N503" s="43" t="s">
        <v>106</v>
      </c>
      <c r="O503" s="31" t="s">
        <v>107</v>
      </c>
      <c r="P503" s="100">
        <v>168</v>
      </c>
      <c r="Q503" s="43" t="s">
        <v>114</v>
      </c>
      <c r="R503" s="382">
        <v>5</v>
      </c>
      <c r="S503" s="64">
        <v>402000</v>
      </c>
      <c r="T503" s="35">
        <f>R503*S503</f>
        <v>2010000</v>
      </c>
      <c r="U503" s="36">
        <f>T503*1.12</f>
        <v>2251200</v>
      </c>
      <c r="V503" s="61" t="s">
        <v>44</v>
      </c>
      <c r="W503" s="45">
        <v>2017</v>
      </c>
      <c r="X503" s="38"/>
      <c r="Y503" s="303"/>
    </row>
    <row r="504" spans="1:64" ht="50.1" customHeight="1">
      <c r="A504" s="30" t="s">
        <v>1744</v>
      </c>
      <c r="B504" s="41" t="s">
        <v>32</v>
      </c>
      <c r="C504" s="42" t="s">
        <v>1745</v>
      </c>
      <c r="D504" s="311" t="s">
        <v>1445</v>
      </c>
      <c r="E504" s="43" t="s">
        <v>1746</v>
      </c>
      <c r="F504" s="44" t="s">
        <v>44</v>
      </c>
      <c r="G504" s="45" t="s">
        <v>36</v>
      </c>
      <c r="H504" s="46">
        <v>0</v>
      </c>
      <c r="I504" s="30">
        <v>590000000</v>
      </c>
      <c r="J504" s="31" t="s">
        <v>37</v>
      </c>
      <c r="K504" s="45" t="s">
        <v>105</v>
      </c>
      <c r="L504" s="31" t="s">
        <v>39</v>
      </c>
      <c r="M504" s="41" t="s">
        <v>58</v>
      </c>
      <c r="N504" s="43" t="s">
        <v>106</v>
      </c>
      <c r="O504" s="31" t="s">
        <v>107</v>
      </c>
      <c r="P504" s="53">
        <v>168</v>
      </c>
      <c r="Q504" s="38" t="s">
        <v>114</v>
      </c>
      <c r="R504" s="55">
        <v>30</v>
      </c>
      <c r="S504" s="48">
        <v>320000</v>
      </c>
      <c r="T504" s="35">
        <f t="shared" si="24"/>
        <v>9600000</v>
      </c>
      <c r="U504" s="36">
        <f t="shared" si="25"/>
        <v>10752000.000000002</v>
      </c>
      <c r="V504" s="41" t="s">
        <v>44</v>
      </c>
      <c r="W504" s="45">
        <v>2017</v>
      </c>
      <c r="X504" s="37"/>
      <c r="Y504" s="303"/>
    </row>
    <row r="505" spans="1:64" ht="50.1" customHeight="1">
      <c r="A505" s="30" t="s">
        <v>1747</v>
      </c>
      <c r="B505" s="30" t="s">
        <v>32</v>
      </c>
      <c r="C505" s="31" t="s">
        <v>1748</v>
      </c>
      <c r="D505" s="310" t="s">
        <v>1445</v>
      </c>
      <c r="E505" s="31" t="s">
        <v>1749</v>
      </c>
      <c r="F505" s="32" t="s">
        <v>44</v>
      </c>
      <c r="G505" s="30" t="s">
        <v>36</v>
      </c>
      <c r="H505" s="30">
        <v>0</v>
      </c>
      <c r="I505" s="30">
        <v>590000000</v>
      </c>
      <c r="J505" s="31" t="s">
        <v>37</v>
      </c>
      <c r="K505" s="45" t="s">
        <v>105</v>
      </c>
      <c r="L505" s="31" t="s">
        <v>39</v>
      </c>
      <c r="M505" s="30" t="s">
        <v>58</v>
      </c>
      <c r="N505" s="31" t="s">
        <v>106</v>
      </c>
      <c r="O505" s="31" t="s">
        <v>107</v>
      </c>
      <c r="P505" s="53">
        <v>168</v>
      </c>
      <c r="Q505" s="30" t="s">
        <v>114</v>
      </c>
      <c r="R505" s="39">
        <v>3.7</v>
      </c>
      <c r="S505" s="35">
        <v>285000</v>
      </c>
      <c r="T505" s="35">
        <f t="shared" si="24"/>
        <v>1054500</v>
      </c>
      <c r="U505" s="36">
        <f t="shared" si="25"/>
        <v>1181040</v>
      </c>
      <c r="V505" s="40" t="s">
        <v>44</v>
      </c>
      <c r="W505" s="45">
        <v>2017</v>
      </c>
      <c r="X505" s="37"/>
      <c r="Y505" s="303"/>
    </row>
    <row r="506" spans="1:64" ht="50.1" customHeight="1">
      <c r="A506" s="30" t="s">
        <v>1750</v>
      </c>
      <c r="B506" s="30" t="s">
        <v>32</v>
      </c>
      <c r="C506" s="31" t="s">
        <v>1751</v>
      </c>
      <c r="D506" s="310" t="s">
        <v>1445</v>
      </c>
      <c r="E506" s="31" t="s">
        <v>1752</v>
      </c>
      <c r="F506" s="32"/>
      <c r="G506" s="30" t="s">
        <v>36</v>
      </c>
      <c r="H506" s="30">
        <v>0</v>
      </c>
      <c r="I506" s="30">
        <v>590000000</v>
      </c>
      <c r="J506" s="31" t="s">
        <v>37</v>
      </c>
      <c r="K506" s="45" t="s">
        <v>105</v>
      </c>
      <c r="L506" s="31" t="s">
        <v>39</v>
      </c>
      <c r="M506" s="30" t="s">
        <v>58</v>
      </c>
      <c r="N506" s="31" t="s">
        <v>106</v>
      </c>
      <c r="O506" s="31" t="s">
        <v>107</v>
      </c>
      <c r="P506" s="53">
        <v>168</v>
      </c>
      <c r="Q506" s="30" t="s">
        <v>114</v>
      </c>
      <c r="R506" s="39">
        <v>10</v>
      </c>
      <c r="S506" s="35">
        <v>270000</v>
      </c>
      <c r="T506" s="35">
        <f t="shared" si="24"/>
        <v>2700000</v>
      </c>
      <c r="U506" s="36">
        <f t="shared" si="25"/>
        <v>3024000.0000000005</v>
      </c>
      <c r="V506" s="30"/>
      <c r="W506" s="45">
        <v>2017</v>
      </c>
      <c r="X506" s="37"/>
      <c r="Y506" s="303"/>
    </row>
    <row r="507" spans="1:64" s="293" customFormat="1" ht="50.1" customHeight="1">
      <c r="A507" s="31" t="s">
        <v>1753</v>
      </c>
      <c r="B507" s="41" t="s">
        <v>32</v>
      </c>
      <c r="C507" s="44" t="s">
        <v>1754</v>
      </c>
      <c r="D507" s="311" t="s">
        <v>1445</v>
      </c>
      <c r="E507" s="44" t="s">
        <v>1755</v>
      </c>
      <c r="F507" s="44"/>
      <c r="G507" s="45" t="s">
        <v>36</v>
      </c>
      <c r="H507" s="46">
        <v>0</v>
      </c>
      <c r="I507" s="31">
        <v>590000000</v>
      </c>
      <c r="J507" s="31" t="s">
        <v>37</v>
      </c>
      <c r="K507" s="45" t="s">
        <v>105</v>
      </c>
      <c r="L507" s="31" t="s">
        <v>39</v>
      </c>
      <c r="M507" s="41" t="s">
        <v>58</v>
      </c>
      <c r="N507" s="43" t="s">
        <v>106</v>
      </c>
      <c r="O507" s="31" t="s">
        <v>107</v>
      </c>
      <c r="P507" s="100">
        <v>168</v>
      </c>
      <c r="Q507" s="43" t="s">
        <v>114</v>
      </c>
      <c r="R507" s="382">
        <v>5</v>
      </c>
      <c r="S507" s="64">
        <v>280000</v>
      </c>
      <c r="T507" s="48">
        <v>0</v>
      </c>
      <c r="U507" s="65">
        <f>T507*1.12</f>
        <v>0</v>
      </c>
      <c r="V507" s="61"/>
      <c r="W507" s="45">
        <v>2017</v>
      </c>
      <c r="X507" s="43">
        <v>11.19</v>
      </c>
      <c r="Y507" s="303"/>
      <c r="Z507" s="290"/>
      <c r="AA507" s="291"/>
      <c r="AB507" s="291"/>
      <c r="AC507" s="291"/>
      <c r="AD507" s="291"/>
      <c r="AE507" s="291"/>
      <c r="AF507" s="291"/>
      <c r="AG507" s="291"/>
      <c r="AH507" s="291"/>
      <c r="AI507" s="291"/>
      <c r="AJ507" s="291"/>
      <c r="AK507" s="291"/>
      <c r="AL507" s="291"/>
      <c r="AM507" s="291"/>
      <c r="AN507" s="292"/>
      <c r="AO507" s="292"/>
      <c r="AP507" s="292"/>
      <c r="AQ507" s="292"/>
      <c r="AR507" s="292"/>
      <c r="AS507" s="292"/>
      <c r="AT507" s="292"/>
      <c r="AU507" s="292"/>
      <c r="AV507" s="292"/>
      <c r="AW507" s="292"/>
      <c r="AX507" s="292"/>
      <c r="AY507" s="292"/>
      <c r="AZ507" s="292"/>
      <c r="BA507" s="292"/>
      <c r="BB507" s="292"/>
      <c r="BC507" s="292"/>
      <c r="BD507" s="292"/>
      <c r="BE507" s="292"/>
      <c r="BF507" s="292"/>
      <c r="BG507" s="292"/>
      <c r="BH507" s="292"/>
      <c r="BI507" s="292"/>
      <c r="BJ507" s="292"/>
      <c r="BK507" s="292"/>
      <c r="BL507" s="292"/>
    </row>
    <row r="508" spans="1:64" s="293" customFormat="1" ht="50.1" customHeight="1">
      <c r="A508" s="30" t="s">
        <v>7096</v>
      </c>
      <c r="B508" s="41" t="s">
        <v>32</v>
      </c>
      <c r="C508" s="44" t="s">
        <v>1754</v>
      </c>
      <c r="D508" s="311" t="s">
        <v>1445</v>
      </c>
      <c r="E508" s="44" t="s">
        <v>1755</v>
      </c>
      <c r="F508" s="44"/>
      <c r="G508" s="30" t="s">
        <v>36</v>
      </c>
      <c r="H508" s="46">
        <v>0</v>
      </c>
      <c r="I508" s="102">
        <v>590000000</v>
      </c>
      <c r="J508" s="31" t="s">
        <v>37</v>
      </c>
      <c r="K508" s="45" t="s">
        <v>7080</v>
      </c>
      <c r="L508" s="31" t="s">
        <v>39</v>
      </c>
      <c r="M508" s="41" t="s">
        <v>58</v>
      </c>
      <c r="N508" s="43" t="s">
        <v>106</v>
      </c>
      <c r="O508" s="31" t="s">
        <v>107</v>
      </c>
      <c r="P508" s="100">
        <v>168</v>
      </c>
      <c r="Q508" s="43" t="s">
        <v>114</v>
      </c>
      <c r="R508" s="382">
        <v>5</v>
      </c>
      <c r="S508" s="64">
        <v>315000</v>
      </c>
      <c r="T508" s="35">
        <f>R508*S508</f>
        <v>1575000</v>
      </c>
      <c r="U508" s="36">
        <f>T508*1.12</f>
        <v>1764000.0000000002</v>
      </c>
      <c r="V508" s="61"/>
      <c r="W508" s="45">
        <v>2017</v>
      </c>
      <c r="X508" s="43"/>
      <c r="Y508" s="303"/>
      <c r="Z508" s="290"/>
      <c r="AA508" s="291"/>
      <c r="AB508" s="291"/>
      <c r="AC508" s="291"/>
      <c r="AD508" s="291"/>
      <c r="AE508" s="291"/>
      <c r="AF508" s="291"/>
      <c r="AG508" s="291"/>
      <c r="AH508" s="291"/>
      <c r="AI508" s="291"/>
      <c r="AJ508" s="291"/>
      <c r="AK508" s="291"/>
      <c r="AL508" s="291"/>
      <c r="AM508" s="291"/>
      <c r="AN508" s="292"/>
      <c r="AO508" s="292"/>
      <c r="AP508" s="292"/>
      <c r="AQ508" s="292"/>
      <c r="AR508" s="292"/>
      <c r="AS508" s="292"/>
      <c r="AT508" s="292"/>
      <c r="AU508" s="292"/>
      <c r="AV508" s="292"/>
      <c r="AW508" s="292"/>
      <c r="AX508" s="292"/>
      <c r="AY508" s="292"/>
      <c r="AZ508" s="292"/>
      <c r="BA508" s="292"/>
      <c r="BB508" s="292"/>
      <c r="BC508" s="292"/>
      <c r="BD508" s="292"/>
      <c r="BE508" s="292"/>
      <c r="BF508" s="292"/>
      <c r="BG508" s="292"/>
      <c r="BH508" s="292"/>
      <c r="BI508" s="292"/>
      <c r="BJ508" s="292"/>
      <c r="BK508" s="292"/>
      <c r="BL508" s="292"/>
    </row>
    <row r="509" spans="1:64" ht="50.1" customHeight="1">
      <c r="A509" s="31" t="s">
        <v>1756</v>
      </c>
      <c r="B509" s="31" t="s">
        <v>32</v>
      </c>
      <c r="C509" s="56" t="s">
        <v>1757</v>
      </c>
      <c r="D509" s="310" t="s">
        <v>1445</v>
      </c>
      <c r="E509" s="56" t="s">
        <v>1758</v>
      </c>
      <c r="F509" s="56"/>
      <c r="G509" s="31" t="s">
        <v>36</v>
      </c>
      <c r="H509" s="63">
        <v>1</v>
      </c>
      <c r="I509" s="31">
        <v>590000000</v>
      </c>
      <c r="J509" s="31" t="s">
        <v>37</v>
      </c>
      <c r="K509" s="31" t="s">
        <v>105</v>
      </c>
      <c r="L509" s="31" t="s">
        <v>39</v>
      </c>
      <c r="M509" s="31" t="s">
        <v>58</v>
      </c>
      <c r="N509" s="31" t="s">
        <v>106</v>
      </c>
      <c r="O509" s="31" t="s">
        <v>107</v>
      </c>
      <c r="P509" s="100">
        <v>168</v>
      </c>
      <c r="Q509" s="31" t="s">
        <v>114</v>
      </c>
      <c r="R509" s="382">
        <v>5</v>
      </c>
      <c r="S509" s="64">
        <v>280000</v>
      </c>
      <c r="T509" s="48">
        <v>0</v>
      </c>
      <c r="U509" s="65">
        <f>T509*1.12</f>
        <v>0</v>
      </c>
      <c r="V509" s="31"/>
      <c r="W509" s="45">
        <v>2017</v>
      </c>
      <c r="X509" s="38" t="s">
        <v>1759</v>
      </c>
      <c r="Y509" s="303"/>
    </row>
    <row r="510" spans="1:64" ht="50.1" customHeight="1">
      <c r="A510" s="30" t="s">
        <v>1760</v>
      </c>
      <c r="B510" s="31" t="s">
        <v>32</v>
      </c>
      <c r="C510" s="56" t="s">
        <v>1757</v>
      </c>
      <c r="D510" s="310" t="s">
        <v>1445</v>
      </c>
      <c r="E510" s="56" t="s">
        <v>1758</v>
      </c>
      <c r="F510" s="56"/>
      <c r="G510" s="30" t="s">
        <v>36</v>
      </c>
      <c r="H510" s="63">
        <v>0</v>
      </c>
      <c r="I510" s="30">
        <v>590000000</v>
      </c>
      <c r="J510" s="31" t="s">
        <v>37</v>
      </c>
      <c r="K510" s="45" t="s">
        <v>109</v>
      </c>
      <c r="L510" s="31" t="s">
        <v>39</v>
      </c>
      <c r="M510" s="31" t="s">
        <v>58</v>
      </c>
      <c r="N510" s="31" t="s">
        <v>106</v>
      </c>
      <c r="O510" s="31" t="s">
        <v>107</v>
      </c>
      <c r="P510" s="100">
        <v>168</v>
      </c>
      <c r="Q510" s="31" t="s">
        <v>114</v>
      </c>
      <c r="R510" s="383">
        <v>5</v>
      </c>
      <c r="S510" s="114">
        <v>346000</v>
      </c>
      <c r="T510" s="35">
        <f>R510*S510</f>
        <v>1730000</v>
      </c>
      <c r="U510" s="36">
        <f>T510*1.12</f>
        <v>1937600.0000000002</v>
      </c>
      <c r="V510" s="30"/>
      <c r="W510" s="45">
        <v>2017</v>
      </c>
      <c r="X510" s="38"/>
      <c r="Y510" s="303"/>
    </row>
    <row r="511" spans="1:64" ht="50.1" customHeight="1">
      <c r="A511" s="30" t="s">
        <v>1761</v>
      </c>
      <c r="B511" s="41" t="s">
        <v>32</v>
      </c>
      <c r="C511" s="42" t="s">
        <v>1762</v>
      </c>
      <c r="D511" s="311" t="s">
        <v>1445</v>
      </c>
      <c r="E511" s="43" t="s">
        <v>1763</v>
      </c>
      <c r="F511" s="56"/>
      <c r="G511" s="31" t="s">
        <v>36</v>
      </c>
      <c r="H511" s="63">
        <v>3</v>
      </c>
      <c r="I511" s="30">
        <v>590000000</v>
      </c>
      <c r="J511" s="31" t="s">
        <v>37</v>
      </c>
      <c r="K511" s="31" t="s">
        <v>105</v>
      </c>
      <c r="L511" s="31" t="s">
        <v>39</v>
      </c>
      <c r="M511" s="31" t="s">
        <v>58</v>
      </c>
      <c r="N511" s="31" t="s">
        <v>106</v>
      </c>
      <c r="O511" s="31" t="s">
        <v>107</v>
      </c>
      <c r="P511" s="53">
        <v>168</v>
      </c>
      <c r="Q511" s="38" t="s">
        <v>114</v>
      </c>
      <c r="R511" s="55">
        <v>5</v>
      </c>
      <c r="S511" s="48">
        <v>280000</v>
      </c>
      <c r="T511" s="35">
        <f t="shared" ref="T511:T571" si="28">R511*S511</f>
        <v>1400000</v>
      </c>
      <c r="U511" s="36">
        <f t="shared" si="25"/>
        <v>1568000.0000000002</v>
      </c>
      <c r="V511" s="61"/>
      <c r="W511" s="45">
        <v>2017</v>
      </c>
      <c r="X511" s="37"/>
      <c r="Y511" s="303"/>
    </row>
    <row r="512" spans="1:64" ht="50.1" customHeight="1">
      <c r="A512" s="30" t="s">
        <v>1764</v>
      </c>
      <c r="B512" s="30" t="s">
        <v>32</v>
      </c>
      <c r="C512" s="31" t="s">
        <v>1765</v>
      </c>
      <c r="D512" s="310" t="s">
        <v>1445</v>
      </c>
      <c r="E512" s="31" t="s">
        <v>1766</v>
      </c>
      <c r="F512" s="32"/>
      <c r="G512" s="30" t="s">
        <v>36</v>
      </c>
      <c r="H512" s="30">
        <v>0</v>
      </c>
      <c r="I512" s="30">
        <v>590000000</v>
      </c>
      <c r="J512" s="31" t="s">
        <v>37</v>
      </c>
      <c r="K512" s="45" t="s">
        <v>105</v>
      </c>
      <c r="L512" s="31" t="s">
        <v>39</v>
      </c>
      <c r="M512" s="30" t="s">
        <v>58</v>
      </c>
      <c r="N512" s="31" t="s">
        <v>106</v>
      </c>
      <c r="O512" s="31" t="s">
        <v>107</v>
      </c>
      <c r="P512" s="53">
        <v>168</v>
      </c>
      <c r="Q512" s="30" t="s">
        <v>114</v>
      </c>
      <c r="R512" s="39">
        <v>5</v>
      </c>
      <c r="S512" s="48">
        <v>280000</v>
      </c>
      <c r="T512" s="35">
        <f t="shared" si="28"/>
        <v>1400000</v>
      </c>
      <c r="U512" s="36">
        <f t="shared" si="25"/>
        <v>1568000.0000000002</v>
      </c>
      <c r="V512" s="30"/>
      <c r="W512" s="45">
        <v>2017</v>
      </c>
      <c r="X512" s="37"/>
      <c r="Y512" s="303"/>
    </row>
    <row r="513" spans="1:64" ht="50.1" customHeight="1">
      <c r="A513" s="30" t="s">
        <v>1767</v>
      </c>
      <c r="B513" s="41" t="s">
        <v>32</v>
      </c>
      <c r="C513" s="42" t="s">
        <v>1768</v>
      </c>
      <c r="D513" s="311" t="s">
        <v>1445</v>
      </c>
      <c r="E513" s="43" t="s">
        <v>1769</v>
      </c>
      <c r="F513" s="44"/>
      <c r="G513" s="45" t="s">
        <v>36</v>
      </c>
      <c r="H513" s="46">
        <v>0</v>
      </c>
      <c r="I513" s="30">
        <v>590000000</v>
      </c>
      <c r="J513" s="31" t="s">
        <v>37</v>
      </c>
      <c r="K513" s="45" t="s">
        <v>105</v>
      </c>
      <c r="L513" s="31" t="s">
        <v>39</v>
      </c>
      <c r="M513" s="41" t="s">
        <v>58</v>
      </c>
      <c r="N513" s="43" t="s">
        <v>106</v>
      </c>
      <c r="O513" s="31" t="s">
        <v>107</v>
      </c>
      <c r="P513" s="53">
        <v>168</v>
      </c>
      <c r="Q513" s="38" t="s">
        <v>114</v>
      </c>
      <c r="R513" s="55">
        <v>3</v>
      </c>
      <c r="S513" s="48">
        <v>280000</v>
      </c>
      <c r="T513" s="35">
        <f t="shared" si="28"/>
        <v>840000</v>
      </c>
      <c r="U513" s="36">
        <f t="shared" si="25"/>
        <v>940800.00000000012</v>
      </c>
      <c r="V513" s="61"/>
      <c r="W513" s="45">
        <v>2017</v>
      </c>
      <c r="X513" s="37"/>
      <c r="Y513" s="303"/>
    </row>
    <row r="514" spans="1:64" ht="50.1" customHeight="1">
      <c r="A514" s="30" t="s">
        <v>1770</v>
      </c>
      <c r="B514" s="30" t="s">
        <v>32</v>
      </c>
      <c r="C514" s="31" t="s">
        <v>1771</v>
      </c>
      <c r="D514" s="310" t="s">
        <v>1445</v>
      </c>
      <c r="E514" s="31" t="s">
        <v>1772</v>
      </c>
      <c r="F514" s="32"/>
      <c r="G514" s="30" t="s">
        <v>36</v>
      </c>
      <c r="H514" s="30">
        <v>0</v>
      </c>
      <c r="I514" s="30">
        <v>590000000</v>
      </c>
      <c r="J514" s="31" t="s">
        <v>37</v>
      </c>
      <c r="K514" s="45" t="s">
        <v>105</v>
      </c>
      <c r="L514" s="31" t="s">
        <v>39</v>
      </c>
      <c r="M514" s="30" t="s">
        <v>58</v>
      </c>
      <c r="N514" s="31" t="s">
        <v>106</v>
      </c>
      <c r="O514" s="31" t="s">
        <v>107</v>
      </c>
      <c r="P514" s="53">
        <v>168</v>
      </c>
      <c r="Q514" s="30" t="s">
        <v>114</v>
      </c>
      <c r="R514" s="39">
        <v>3</v>
      </c>
      <c r="S514" s="48">
        <v>280000</v>
      </c>
      <c r="T514" s="35">
        <f t="shared" si="28"/>
        <v>840000</v>
      </c>
      <c r="U514" s="36">
        <f t="shared" si="25"/>
        <v>940800.00000000012</v>
      </c>
      <c r="V514" s="30"/>
      <c r="W514" s="45">
        <v>2017</v>
      </c>
      <c r="X514" s="37"/>
      <c r="Y514" s="303"/>
    </row>
    <row r="515" spans="1:64" ht="50.1" customHeight="1">
      <c r="A515" s="30" t="s">
        <v>1773</v>
      </c>
      <c r="B515" s="41" t="s">
        <v>32</v>
      </c>
      <c r="C515" s="42" t="s">
        <v>1774</v>
      </c>
      <c r="D515" s="311" t="s">
        <v>1445</v>
      </c>
      <c r="E515" s="43" t="s">
        <v>1775</v>
      </c>
      <c r="F515" s="44"/>
      <c r="G515" s="45" t="s">
        <v>36</v>
      </c>
      <c r="H515" s="46">
        <v>0</v>
      </c>
      <c r="I515" s="30">
        <v>590000000</v>
      </c>
      <c r="J515" s="31" t="s">
        <v>37</v>
      </c>
      <c r="K515" s="45" t="s">
        <v>105</v>
      </c>
      <c r="L515" s="31" t="s">
        <v>39</v>
      </c>
      <c r="M515" s="41" t="s">
        <v>58</v>
      </c>
      <c r="N515" s="43" t="s">
        <v>106</v>
      </c>
      <c r="O515" s="31" t="s">
        <v>107</v>
      </c>
      <c r="P515" s="53">
        <v>168</v>
      </c>
      <c r="Q515" s="38" t="s">
        <v>114</v>
      </c>
      <c r="R515" s="55">
        <v>3</v>
      </c>
      <c r="S515" s="48">
        <v>280000</v>
      </c>
      <c r="T515" s="35">
        <f t="shared" si="28"/>
        <v>840000</v>
      </c>
      <c r="U515" s="36">
        <f t="shared" si="25"/>
        <v>940800.00000000012</v>
      </c>
      <c r="V515" s="61"/>
      <c r="W515" s="45">
        <v>2017</v>
      </c>
      <c r="X515" s="37"/>
      <c r="Y515" s="303"/>
    </row>
    <row r="516" spans="1:64" ht="50.1" customHeight="1">
      <c r="A516" s="30" t="s">
        <v>1776</v>
      </c>
      <c r="B516" s="30" t="s">
        <v>32</v>
      </c>
      <c r="C516" s="31" t="s">
        <v>1777</v>
      </c>
      <c r="D516" s="310" t="s">
        <v>1445</v>
      </c>
      <c r="E516" s="31" t="s">
        <v>1778</v>
      </c>
      <c r="F516" s="32"/>
      <c r="G516" s="30" t="s">
        <v>36</v>
      </c>
      <c r="H516" s="30">
        <v>0</v>
      </c>
      <c r="I516" s="30">
        <v>590000000</v>
      </c>
      <c r="J516" s="31" t="s">
        <v>37</v>
      </c>
      <c r="K516" s="45" t="s">
        <v>105</v>
      </c>
      <c r="L516" s="31" t="s">
        <v>39</v>
      </c>
      <c r="M516" s="30" t="s">
        <v>58</v>
      </c>
      <c r="N516" s="31" t="s">
        <v>106</v>
      </c>
      <c r="O516" s="31" t="s">
        <v>107</v>
      </c>
      <c r="P516" s="53">
        <v>168</v>
      </c>
      <c r="Q516" s="30" t="s">
        <v>114</v>
      </c>
      <c r="R516" s="39">
        <v>3</v>
      </c>
      <c r="S516" s="48">
        <v>280000</v>
      </c>
      <c r="T516" s="35">
        <f t="shared" si="28"/>
        <v>840000</v>
      </c>
      <c r="U516" s="36">
        <f t="shared" ref="U516:U581" si="29">T516*1.12</f>
        <v>940800.00000000012</v>
      </c>
      <c r="V516" s="30"/>
      <c r="W516" s="45">
        <v>2017</v>
      </c>
      <c r="X516" s="37"/>
      <c r="Y516" s="303"/>
    </row>
    <row r="517" spans="1:64" ht="50.1" customHeight="1">
      <c r="A517" s="30" t="s">
        <v>1779</v>
      </c>
      <c r="B517" s="41" t="s">
        <v>32</v>
      </c>
      <c r="C517" s="42" t="s">
        <v>1780</v>
      </c>
      <c r="D517" s="311" t="s">
        <v>1445</v>
      </c>
      <c r="E517" s="43" t="s">
        <v>1781</v>
      </c>
      <c r="F517" s="44"/>
      <c r="G517" s="45" t="s">
        <v>36</v>
      </c>
      <c r="H517" s="46">
        <v>0</v>
      </c>
      <c r="I517" s="30">
        <v>590000000</v>
      </c>
      <c r="J517" s="31" t="s">
        <v>37</v>
      </c>
      <c r="K517" s="45" t="s">
        <v>105</v>
      </c>
      <c r="L517" s="31" t="s">
        <v>39</v>
      </c>
      <c r="M517" s="41" t="s">
        <v>58</v>
      </c>
      <c r="N517" s="43" t="s">
        <v>106</v>
      </c>
      <c r="O517" s="31" t="s">
        <v>107</v>
      </c>
      <c r="P517" s="53">
        <v>168</v>
      </c>
      <c r="Q517" s="38" t="s">
        <v>114</v>
      </c>
      <c r="R517" s="55">
        <v>3</v>
      </c>
      <c r="S517" s="48">
        <v>280000</v>
      </c>
      <c r="T517" s="35">
        <f t="shared" si="28"/>
        <v>840000</v>
      </c>
      <c r="U517" s="36">
        <f t="shared" si="29"/>
        <v>940800.00000000012</v>
      </c>
      <c r="V517" s="61"/>
      <c r="W517" s="45">
        <v>2017</v>
      </c>
      <c r="X517" s="37"/>
      <c r="Y517" s="303"/>
    </row>
    <row r="518" spans="1:64" ht="50.1" customHeight="1">
      <c r="A518" s="30" t="s">
        <v>1782</v>
      </c>
      <c r="B518" s="30" t="s">
        <v>32</v>
      </c>
      <c r="C518" s="31" t="s">
        <v>1783</v>
      </c>
      <c r="D518" s="310" t="s">
        <v>1445</v>
      </c>
      <c r="E518" s="31" t="s">
        <v>1784</v>
      </c>
      <c r="F518" s="32"/>
      <c r="G518" s="30" t="s">
        <v>36</v>
      </c>
      <c r="H518" s="30">
        <v>0</v>
      </c>
      <c r="I518" s="30">
        <v>590000000</v>
      </c>
      <c r="J518" s="31" t="s">
        <v>37</v>
      </c>
      <c r="K518" s="45" t="s">
        <v>105</v>
      </c>
      <c r="L518" s="31" t="s">
        <v>39</v>
      </c>
      <c r="M518" s="30" t="s">
        <v>58</v>
      </c>
      <c r="N518" s="31" t="s">
        <v>106</v>
      </c>
      <c r="O518" s="31" t="s">
        <v>107</v>
      </c>
      <c r="P518" s="53">
        <v>168</v>
      </c>
      <c r="Q518" s="30" t="s">
        <v>114</v>
      </c>
      <c r="R518" s="39">
        <v>3</v>
      </c>
      <c r="S518" s="48">
        <v>280000</v>
      </c>
      <c r="T518" s="35">
        <f t="shared" si="28"/>
        <v>840000</v>
      </c>
      <c r="U518" s="36">
        <f t="shared" si="29"/>
        <v>940800.00000000012</v>
      </c>
      <c r="V518" s="30"/>
      <c r="W518" s="45">
        <v>2017</v>
      </c>
      <c r="X518" s="37"/>
      <c r="Y518" s="303"/>
    </row>
    <row r="519" spans="1:64" ht="50.1" customHeight="1">
      <c r="A519" s="30" t="s">
        <v>1785</v>
      </c>
      <c r="B519" s="41" t="s">
        <v>32</v>
      </c>
      <c r="C519" s="42" t="s">
        <v>1786</v>
      </c>
      <c r="D519" s="311" t="s">
        <v>1445</v>
      </c>
      <c r="E519" s="43" t="s">
        <v>1787</v>
      </c>
      <c r="F519" s="44"/>
      <c r="G519" s="45" t="s">
        <v>36</v>
      </c>
      <c r="H519" s="46">
        <v>0</v>
      </c>
      <c r="I519" s="30">
        <v>590000000</v>
      </c>
      <c r="J519" s="31" t="s">
        <v>37</v>
      </c>
      <c r="K519" s="45" t="s">
        <v>105</v>
      </c>
      <c r="L519" s="31" t="s">
        <v>39</v>
      </c>
      <c r="M519" s="41" t="s">
        <v>58</v>
      </c>
      <c r="N519" s="43" t="s">
        <v>106</v>
      </c>
      <c r="O519" s="31" t="s">
        <v>107</v>
      </c>
      <c r="P519" s="53">
        <v>168</v>
      </c>
      <c r="Q519" s="38" t="s">
        <v>114</v>
      </c>
      <c r="R519" s="55">
        <v>2</v>
      </c>
      <c r="S519" s="48">
        <v>280000</v>
      </c>
      <c r="T519" s="35">
        <f t="shared" si="28"/>
        <v>560000</v>
      </c>
      <c r="U519" s="36">
        <f t="shared" si="29"/>
        <v>627200.00000000012</v>
      </c>
      <c r="V519" s="61"/>
      <c r="W519" s="45">
        <v>2017</v>
      </c>
      <c r="X519" s="37"/>
      <c r="Y519" s="303"/>
    </row>
    <row r="520" spans="1:64" s="293" customFormat="1" ht="50.1" customHeight="1">
      <c r="A520" s="31" t="s">
        <v>1788</v>
      </c>
      <c r="B520" s="31" t="s">
        <v>32</v>
      </c>
      <c r="C520" s="56" t="s">
        <v>1789</v>
      </c>
      <c r="D520" s="310" t="s">
        <v>1445</v>
      </c>
      <c r="E520" s="56" t="s">
        <v>1790</v>
      </c>
      <c r="F520" s="56"/>
      <c r="G520" s="31" t="s">
        <v>36</v>
      </c>
      <c r="H520" s="31">
        <v>0</v>
      </c>
      <c r="I520" s="31">
        <v>590000000</v>
      </c>
      <c r="J520" s="31" t="s">
        <v>37</v>
      </c>
      <c r="K520" s="45" t="s">
        <v>105</v>
      </c>
      <c r="L520" s="31" t="s">
        <v>39</v>
      </c>
      <c r="M520" s="31" t="s">
        <v>58</v>
      </c>
      <c r="N520" s="31" t="s">
        <v>106</v>
      </c>
      <c r="O520" s="31" t="s">
        <v>107</v>
      </c>
      <c r="P520" s="100">
        <v>168</v>
      </c>
      <c r="Q520" s="31" t="s">
        <v>114</v>
      </c>
      <c r="R520" s="382">
        <v>2</v>
      </c>
      <c r="S520" s="64">
        <v>280000</v>
      </c>
      <c r="T520" s="48">
        <v>0</v>
      </c>
      <c r="U520" s="65">
        <f>T520*1.12</f>
        <v>0</v>
      </c>
      <c r="V520" s="31"/>
      <c r="W520" s="45">
        <v>2017</v>
      </c>
      <c r="X520" s="43">
        <v>11.19</v>
      </c>
      <c r="Y520" s="303"/>
      <c r="Z520" s="290"/>
      <c r="AA520" s="291"/>
      <c r="AB520" s="291"/>
      <c r="AC520" s="291"/>
      <c r="AD520" s="291"/>
      <c r="AE520" s="291"/>
      <c r="AF520" s="291"/>
      <c r="AG520" s="291"/>
      <c r="AH520" s="291"/>
      <c r="AI520" s="291"/>
      <c r="AJ520" s="291"/>
      <c r="AK520" s="291"/>
      <c r="AL520" s="291"/>
      <c r="AM520" s="291"/>
      <c r="AN520" s="292"/>
      <c r="AO520" s="292"/>
      <c r="AP520" s="292"/>
      <c r="AQ520" s="292"/>
      <c r="AR520" s="292"/>
      <c r="AS520" s="292"/>
      <c r="AT520" s="292"/>
      <c r="AU520" s="292"/>
      <c r="AV520" s="292"/>
      <c r="AW520" s="292"/>
      <c r="AX520" s="292"/>
      <c r="AY520" s="292"/>
      <c r="AZ520" s="292"/>
      <c r="BA520" s="292"/>
      <c r="BB520" s="292"/>
      <c r="BC520" s="292"/>
      <c r="BD520" s="292"/>
      <c r="BE520" s="292"/>
      <c r="BF520" s="292"/>
      <c r="BG520" s="292"/>
      <c r="BH520" s="292"/>
      <c r="BI520" s="292"/>
      <c r="BJ520" s="292"/>
      <c r="BK520" s="292"/>
      <c r="BL520" s="292"/>
    </row>
    <row r="521" spans="1:64" s="293" customFormat="1" ht="50.1" customHeight="1">
      <c r="A521" s="30" t="s">
        <v>7088</v>
      </c>
      <c r="B521" s="31" t="s">
        <v>32</v>
      </c>
      <c r="C521" s="56" t="s">
        <v>1789</v>
      </c>
      <c r="D521" s="310" t="s">
        <v>1445</v>
      </c>
      <c r="E521" s="56" t="s">
        <v>1790</v>
      </c>
      <c r="F521" s="56"/>
      <c r="G521" s="30" t="s">
        <v>36</v>
      </c>
      <c r="H521" s="30">
        <v>0</v>
      </c>
      <c r="I521" s="30">
        <v>590000000</v>
      </c>
      <c r="J521" s="31" t="s">
        <v>37</v>
      </c>
      <c r="K521" s="45" t="s">
        <v>7080</v>
      </c>
      <c r="L521" s="31" t="s">
        <v>39</v>
      </c>
      <c r="M521" s="30" t="s">
        <v>58</v>
      </c>
      <c r="N521" s="31" t="s">
        <v>106</v>
      </c>
      <c r="O521" s="31" t="s">
        <v>107</v>
      </c>
      <c r="P521" s="100">
        <v>168</v>
      </c>
      <c r="Q521" s="31" t="s">
        <v>114</v>
      </c>
      <c r="R521" s="383">
        <v>2</v>
      </c>
      <c r="S521" s="64">
        <v>320000</v>
      </c>
      <c r="T521" s="35">
        <f>R521*S521</f>
        <v>640000</v>
      </c>
      <c r="U521" s="36">
        <f>T521*1.12</f>
        <v>716800.00000000012</v>
      </c>
      <c r="V521" s="30"/>
      <c r="W521" s="45">
        <v>2017</v>
      </c>
      <c r="X521" s="43"/>
      <c r="Y521" s="303"/>
      <c r="Z521" s="290"/>
      <c r="AA521" s="291"/>
      <c r="AB521" s="291"/>
      <c r="AC521" s="291"/>
      <c r="AD521" s="291"/>
      <c r="AE521" s="291"/>
      <c r="AF521" s="291"/>
      <c r="AG521" s="291"/>
      <c r="AH521" s="291"/>
      <c r="AI521" s="291"/>
      <c r="AJ521" s="291"/>
      <c r="AK521" s="291"/>
      <c r="AL521" s="291"/>
      <c r="AM521" s="291"/>
      <c r="AN521" s="292"/>
      <c r="AO521" s="292"/>
      <c r="AP521" s="292"/>
      <c r="AQ521" s="292"/>
      <c r="AR521" s="292"/>
      <c r="AS521" s="292"/>
      <c r="AT521" s="292"/>
      <c r="AU521" s="292"/>
      <c r="AV521" s="292"/>
      <c r="AW521" s="292"/>
      <c r="AX521" s="292"/>
      <c r="AY521" s="292"/>
      <c r="AZ521" s="292"/>
      <c r="BA521" s="292"/>
      <c r="BB521" s="292"/>
      <c r="BC521" s="292"/>
      <c r="BD521" s="292"/>
      <c r="BE521" s="292"/>
      <c r="BF521" s="292"/>
      <c r="BG521" s="292"/>
      <c r="BH521" s="292"/>
      <c r="BI521" s="292"/>
      <c r="BJ521" s="292"/>
      <c r="BK521" s="292"/>
      <c r="BL521" s="292"/>
    </row>
    <row r="522" spans="1:64" ht="50.1" customHeight="1">
      <c r="A522" s="30" t="s">
        <v>1791</v>
      </c>
      <c r="B522" s="41" t="s">
        <v>32</v>
      </c>
      <c r="C522" s="42" t="s">
        <v>1792</v>
      </c>
      <c r="D522" s="311" t="s">
        <v>1445</v>
      </c>
      <c r="E522" s="43" t="s">
        <v>1793</v>
      </c>
      <c r="F522" s="44"/>
      <c r="G522" s="45" t="s">
        <v>36</v>
      </c>
      <c r="H522" s="46">
        <v>0</v>
      </c>
      <c r="I522" s="30">
        <v>590000000</v>
      </c>
      <c r="J522" s="31" t="s">
        <v>37</v>
      </c>
      <c r="K522" s="45" t="s">
        <v>105</v>
      </c>
      <c r="L522" s="31" t="s">
        <v>39</v>
      </c>
      <c r="M522" s="41" t="s">
        <v>58</v>
      </c>
      <c r="N522" s="43" t="s">
        <v>106</v>
      </c>
      <c r="O522" s="31" t="s">
        <v>107</v>
      </c>
      <c r="P522" s="53">
        <v>168</v>
      </c>
      <c r="Q522" s="38" t="s">
        <v>114</v>
      </c>
      <c r="R522" s="55">
        <v>1</v>
      </c>
      <c r="S522" s="48">
        <v>280000</v>
      </c>
      <c r="T522" s="35">
        <f t="shared" si="28"/>
        <v>280000</v>
      </c>
      <c r="U522" s="36">
        <f t="shared" si="29"/>
        <v>313600.00000000006</v>
      </c>
      <c r="V522" s="61"/>
      <c r="W522" s="45">
        <v>2017</v>
      </c>
      <c r="X522" s="37"/>
      <c r="Y522" s="303"/>
    </row>
    <row r="523" spans="1:64" ht="50.1" customHeight="1">
      <c r="A523" s="30" t="s">
        <v>1794</v>
      </c>
      <c r="B523" s="30" t="s">
        <v>32</v>
      </c>
      <c r="C523" s="31" t="s">
        <v>1795</v>
      </c>
      <c r="D523" s="310" t="s">
        <v>1445</v>
      </c>
      <c r="E523" s="31" t="s">
        <v>1796</v>
      </c>
      <c r="F523" s="32"/>
      <c r="G523" s="30" t="s">
        <v>36</v>
      </c>
      <c r="H523" s="30">
        <v>0</v>
      </c>
      <c r="I523" s="30">
        <v>590000000</v>
      </c>
      <c r="J523" s="31" t="s">
        <v>37</v>
      </c>
      <c r="K523" s="45" t="s">
        <v>105</v>
      </c>
      <c r="L523" s="31" t="s">
        <v>39</v>
      </c>
      <c r="M523" s="30" t="s">
        <v>58</v>
      </c>
      <c r="N523" s="31" t="s">
        <v>106</v>
      </c>
      <c r="O523" s="31" t="s">
        <v>107</v>
      </c>
      <c r="P523" s="53">
        <v>168</v>
      </c>
      <c r="Q523" s="30" t="s">
        <v>114</v>
      </c>
      <c r="R523" s="39">
        <v>1</v>
      </c>
      <c r="S523" s="48">
        <v>280000</v>
      </c>
      <c r="T523" s="35">
        <f t="shared" si="28"/>
        <v>280000</v>
      </c>
      <c r="U523" s="36">
        <f t="shared" si="29"/>
        <v>313600.00000000006</v>
      </c>
      <c r="V523" s="30"/>
      <c r="W523" s="45">
        <v>2017</v>
      </c>
      <c r="X523" s="37"/>
      <c r="Y523" s="303"/>
    </row>
    <row r="524" spans="1:64" ht="50.1" customHeight="1">
      <c r="A524" s="31" t="s">
        <v>1797</v>
      </c>
      <c r="B524" s="41" t="s">
        <v>32</v>
      </c>
      <c r="C524" s="44" t="s">
        <v>1798</v>
      </c>
      <c r="D524" s="311" t="s">
        <v>1445</v>
      </c>
      <c r="E524" s="44" t="s">
        <v>1799</v>
      </c>
      <c r="F524" s="44"/>
      <c r="G524" s="45" t="s">
        <v>36</v>
      </c>
      <c r="H524" s="46">
        <v>0</v>
      </c>
      <c r="I524" s="31">
        <v>590000000</v>
      </c>
      <c r="J524" s="31" t="s">
        <v>37</v>
      </c>
      <c r="K524" s="45" t="s">
        <v>105</v>
      </c>
      <c r="L524" s="31" t="s">
        <v>39</v>
      </c>
      <c r="M524" s="41" t="s">
        <v>58</v>
      </c>
      <c r="N524" s="43" t="s">
        <v>106</v>
      </c>
      <c r="O524" s="31" t="s">
        <v>107</v>
      </c>
      <c r="P524" s="100">
        <v>168</v>
      </c>
      <c r="Q524" s="43" t="s">
        <v>114</v>
      </c>
      <c r="R524" s="382">
        <v>1</v>
      </c>
      <c r="S524" s="64">
        <v>280000</v>
      </c>
      <c r="T524" s="48">
        <v>0</v>
      </c>
      <c r="U524" s="65">
        <f>T524*1.12</f>
        <v>0</v>
      </c>
      <c r="V524" s="61"/>
      <c r="W524" s="45">
        <v>2017</v>
      </c>
      <c r="X524" s="38">
        <v>18.190000000000001</v>
      </c>
      <c r="Y524" s="303"/>
    </row>
    <row r="525" spans="1:64" ht="50.1" customHeight="1">
      <c r="A525" s="30" t="s">
        <v>1800</v>
      </c>
      <c r="B525" s="41" t="s">
        <v>32</v>
      </c>
      <c r="C525" s="44" t="s">
        <v>1798</v>
      </c>
      <c r="D525" s="311" t="s">
        <v>1445</v>
      </c>
      <c r="E525" s="44" t="s">
        <v>1799</v>
      </c>
      <c r="F525" s="44"/>
      <c r="G525" s="30" t="s">
        <v>36</v>
      </c>
      <c r="H525" s="46">
        <v>0</v>
      </c>
      <c r="I525" s="102">
        <v>590000000</v>
      </c>
      <c r="J525" s="31" t="s">
        <v>37</v>
      </c>
      <c r="K525" s="45" t="s">
        <v>301</v>
      </c>
      <c r="L525" s="31" t="s">
        <v>39</v>
      </c>
      <c r="M525" s="41" t="s">
        <v>58</v>
      </c>
      <c r="N525" s="43" t="s">
        <v>106</v>
      </c>
      <c r="O525" s="31" t="s">
        <v>107</v>
      </c>
      <c r="P525" s="100">
        <v>168</v>
      </c>
      <c r="Q525" s="43" t="s">
        <v>114</v>
      </c>
      <c r="R525" s="382">
        <v>1.0860000000000001</v>
      </c>
      <c r="S525" s="64">
        <v>310000</v>
      </c>
      <c r="T525" s="35">
        <f>R525*S525</f>
        <v>336660</v>
      </c>
      <c r="U525" s="36">
        <f>T525*1.12</f>
        <v>377059.2</v>
      </c>
      <c r="V525" s="61"/>
      <c r="W525" s="45">
        <v>2017</v>
      </c>
      <c r="X525" s="38"/>
      <c r="Y525" s="303"/>
    </row>
    <row r="526" spans="1:64" ht="50.1" customHeight="1">
      <c r="A526" s="30" t="s">
        <v>1801</v>
      </c>
      <c r="B526" s="30" t="s">
        <v>32</v>
      </c>
      <c r="C526" s="31" t="s">
        <v>1802</v>
      </c>
      <c r="D526" s="310" t="s">
        <v>1445</v>
      </c>
      <c r="E526" s="31" t="s">
        <v>1803</v>
      </c>
      <c r="F526" s="32" t="s">
        <v>44</v>
      </c>
      <c r="G526" s="30" t="s">
        <v>36</v>
      </c>
      <c r="H526" s="30">
        <v>0</v>
      </c>
      <c r="I526" s="30">
        <v>590000000</v>
      </c>
      <c r="J526" s="31" t="s">
        <v>37</v>
      </c>
      <c r="K526" s="45" t="s">
        <v>105</v>
      </c>
      <c r="L526" s="31" t="s">
        <v>39</v>
      </c>
      <c r="M526" s="30" t="s">
        <v>58</v>
      </c>
      <c r="N526" s="31" t="s">
        <v>106</v>
      </c>
      <c r="O526" s="31" t="s">
        <v>107</v>
      </c>
      <c r="P526" s="53">
        <v>168</v>
      </c>
      <c r="Q526" s="30" t="s">
        <v>114</v>
      </c>
      <c r="R526" s="39">
        <v>15</v>
      </c>
      <c r="S526" s="35">
        <v>340000</v>
      </c>
      <c r="T526" s="35">
        <f t="shared" si="28"/>
        <v>5100000</v>
      </c>
      <c r="U526" s="36">
        <f t="shared" si="29"/>
        <v>5712000.0000000009</v>
      </c>
      <c r="V526" s="30" t="s">
        <v>44</v>
      </c>
      <c r="W526" s="45">
        <v>2017</v>
      </c>
      <c r="X526" s="37"/>
      <c r="Y526" s="303"/>
    </row>
    <row r="527" spans="1:64" ht="50.1" customHeight="1">
      <c r="A527" s="30" t="s">
        <v>1804</v>
      </c>
      <c r="B527" s="30" t="s">
        <v>32</v>
      </c>
      <c r="C527" s="31" t="s">
        <v>1802</v>
      </c>
      <c r="D527" s="310" t="s">
        <v>1445</v>
      </c>
      <c r="E527" s="31" t="s">
        <v>1803</v>
      </c>
      <c r="F527" s="32" t="s">
        <v>1805</v>
      </c>
      <c r="G527" s="30" t="s">
        <v>36</v>
      </c>
      <c r="H527" s="30">
        <v>0</v>
      </c>
      <c r="I527" s="30">
        <v>590000000</v>
      </c>
      <c r="J527" s="31" t="s">
        <v>37</v>
      </c>
      <c r="K527" s="45" t="s">
        <v>1548</v>
      </c>
      <c r="L527" s="31" t="s">
        <v>39</v>
      </c>
      <c r="M527" s="30" t="s">
        <v>58</v>
      </c>
      <c r="N527" s="31" t="s">
        <v>106</v>
      </c>
      <c r="O527" s="31" t="s">
        <v>107</v>
      </c>
      <c r="P527" s="53">
        <v>168</v>
      </c>
      <c r="Q527" s="30" t="s">
        <v>114</v>
      </c>
      <c r="R527" s="39">
        <v>1</v>
      </c>
      <c r="S527" s="35">
        <v>620000</v>
      </c>
      <c r="T527" s="35">
        <f t="shared" si="28"/>
        <v>620000</v>
      </c>
      <c r="U527" s="36">
        <f t="shared" si="29"/>
        <v>694400.00000000012</v>
      </c>
      <c r="V527" s="40" t="s">
        <v>44</v>
      </c>
      <c r="W527" s="45">
        <v>2017</v>
      </c>
      <c r="X527" s="110"/>
      <c r="Y527" s="303"/>
    </row>
    <row r="528" spans="1:64" ht="50.1" customHeight="1">
      <c r="A528" s="30" t="s">
        <v>1806</v>
      </c>
      <c r="B528" s="71" t="s">
        <v>32</v>
      </c>
      <c r="C528" s="33" t="s">
        <v>1807</v>
      </c>
      <c r="D528" s="312" t="s">
        <v>1808</v>
      </c>
      <c r="E528" s="33" t="s">
        <v>1809</v>
      </c>
      <c r="F528" s="44" t="s">
        <v>1810</v>
      </c>
      <c r="G528" s="45" t="s">
        <v>447</v>
      </c>
      <c r="H528" s="63">
        <v>0</v>
      </c>
      <c r="I528" s="30">
        <v>590000000</v>
      </c>
      <c r="J528" s="31" t="s">
        <v>37</v>
      </c>
      <c r="K528" s="45" t="s">
        <v>1811</v>
      </c>
      <c r="L528" s="31" t="s">
        <v>39</v>
      </c>
      <c r="M528" s="45" t="s">
        <v>58</v>
      </c>
      <c r="N528" s="45" t="s">
        <v>389</v>
      </c>
      <c r="O528" s="30" t="s">
        <v>91</v>
      </c>
      <c r="P528" s="45">
        <v>112</v>
      </c>
      <c r="Q528" s="45" t="s">
        <v>126</v>
      </c>
      <c r="R528" s="87">
        <v>20</v>
      </c>
      <c r="S528" s="76">
        <v>320</v>
      </c>
      <c r="T528" s="35">
        <f t="shared" si="28"/>
        <v>6400</v>
      </c>
      <c r="U528" s="36">
        <f t="shared" si="29"/>
        <v>7168.0000000000009</v>
      </c>
      <c r="V528" s="45"/>
      <c r="W528" s="45">
        <v>2017</v>
      </c>
      <c r="X528" s="31"/>
      <c r="Y528" s="303"/>
    </row>
    <row r="529" spans="1:25" ht="50.1" customHeight="1">
      <c r="A529" s="30" t="s">
        <v>1812</v>
      </c>
      <c r="B529" s="30" t="s">
        <v>32</v>
      </c>
      <c r="C529" s="31" t="s">
        <v>1813</v>
      </c>
      <c r="D529" s="310" t="s">
        <v>1808</v>
      </c>
      <c r="E529" s="31" t="s">
        <v>1814</v>
      </c>
      <c r="F529" s="32" t="s">
        <v>1814</v>
      </c>
      <c r="G529" s="30" t="s">
        <v>36</v>
      </c>
      <c r="H529" s="30">
        <v>0</v>
      </c>
      <c r="I529" s="30">
        <v>590000000</v>
      </c>
      <c r="J529" s="31" t="s">
        <v>37</v>
      </c>
      <c r="K529" s="31" t="s">
        <v>1815</v>
      </c>
      <c r="L529" s="31" t="s">
        <v>39</v>
      </c>
      <c r="M529" s="30" t="s">
        <v>58</v>
      </c>
      <c r="N529" s="31" t="s">
        <v>1816</v>
      </c>
      <c r="O529" s="30" t="s">
        <v>182</v>
      </c>
      <c r="P529" s="30">
        <v>166</v>
      </c>
      <c r="Q529" s="30" t="s">
        <v>100</v>
      </c>
      <c r="R529" s="39">
        <v>180</v>
      </c>
      <c r="S529" s="35">
        <v>1050</v>
      </c>
      <c r="T529" s="35">
        <f t="shared" si="28"/>
        <v>189000</v>
      </c>
      <c r="U529" s="36">
        <f t="shared" si="29"/>
        <v>211680.00000000003</v>
      </c>
      <c r="V529" s="40"/>
      <c r="W529" s="30">
        <v>2017</v>
      </c>
      <c r="X529" s="62"/>
      <c r="Y529" s="303"/>
    </row>
    <row r="530" spans="1:25" ht="50.1" customHeight="1">
      <c r="A530" s="30" t="s">
        <v>1817</v>
      </c>
      <c r="B530" s="67" t="s">
        <v>32</v>
      </c>
      <c r="C530" s="33" t="s">
        <v>1818</v>
      </c>
      <c r="D530" s="312" t="s">
        <v>1808</v>
      </c>
      <c r="E530" s="44" t="s">
        <v>1819</v>
      </c>
      <c r="F530" s="44" t="s">
        <v>1820</v>
      </c>
      <c r="G530" s="30" t="s">
        <v>36</v>
      </c>
      <c r="H530" s="63">
        <v>0</v>
      </c>
      <c r="I530" s="30">
        <v>590000000</v>
      </c>
      <c r="J530" s="45" t="s">
        <v>50</v>
      </c>
      <c r="K530" s="45" t="s">
        <v>537</v>
      </c>
      <c r="L530" s="45" t="s">
        <v>39</v>
      </c>
      <c r="M530" s="30" t="s">
        <v>81</v>
      </c>
      <c r="N530" s="45" t="s">
        <v>261</v>
      </c>
      <c r="O530" s="45" t="s">
        <v>182</v>
      </c>
      <c r="P530" s="31">
        <v>166</v>
      </c>
      <c r="Q530" s="31" t="s">
        <v>100</v>
      </c>
      <c r="R530" s="82">
        <v>50</v>
      </c>
      <c r="S530" s="82">
        <v>850</v>
      </c>
      <c r="T530" s="58">
        <f t="shared" si="28"/>
        <v>42500</v>
      </c>
      <c r="U530" s="59">
        <f t="shared" si="29"/>
        <v>47600.000000000007</v>
      </c>
      <c r="V530" s="77"/>
      <c r="W530" s="45">
        <v>2017</v>
      </c>
      <c r="X530" s="41"/>
      <c r="Y530" s="303"/>
    </row>
    <row r="531" spans="1:25" ht="50.1" customHeight="1">
      <c r="A531" s="30" t="s">
        <v>1821</v>
      </c>
      <c r="B531" s="30" t="s">
        <v>32</v>
      </c>
      <c r="C531" s="31" t="s">
        <v>1822</v>
      </c>
      <c r="D531" s="314" t="s">
        <v>1823</v>
      </c>
      <c r="E531" s="32" t="s">
        <v>1824</v>
      </c>
      <c r="F531" s="32" t="s">
        <v>1825</v>
      </c>
      <c r="G531" s="30" t="s">
        <v>36</v>
      </c>
      <c r="H531" s="30">
        <v>0</v>
      </c>
      <c r="I531" s="30">
        <v>590000000</v>
      </c>
      <c r="J531" s="31" t="s">
        <v>50</v>
      </c>
      <c r="K531" s="31" t="s">
        <v>1826</v>
      </c>
      <c r="L531" s="30" t="s">
        <v>80</v>
      </c>
      <c r="M531" s="30" t="s">
        <v>81</v>
      </c>
      <c r="N531" s="30" t="s">
        <v>140</v>
      </c>
      <c r="O531" s="45" t="s">
        <v>182</v>
      </c>
      <c r="P531" s="30">
        <v>796</v>
      </c>
      <c r="Q531" s="30" t="s">
        <v>43</v>
      </c>
      <c r="R531" s="34">
        <v>16</v>
      </c>
      <c r="S531" s="39">
        <v>300</v>
      </c>
      <c r="T531" s="58">
        <f t="shared" si="28"/>
        <v>4800</v>
      </c>
      <c r="U531" s="59">
        <f t="shared" si="29"/>
        <v>5376.0000000000009</v>
      </c>
      <c r="V531" s="30"/>
      <c r="W531" s="30">
        <v>2017</v>
      </c>
      <c r="X531" s="60"/>
      <c r="Y531" s="303"/>
    </row>
    <row r="532" spans="1:25" ht="50.1" customHeight="1">
      <c r="A532" s="30" t="s">
        <v>1827</v>
      </c>
      <c r="B532" s="30" t="s">
        <v>32</v>
      </c>
      <c r="C532" s="31" t="s">
        <v>1822</v>
      </c>
      <c r="D532" s="314" t="s">
        <v>1823</v>
      </c>
      <c r="E532" s="32" t="s">
        <v>1824</v>
      </c>
      <c r="F532" s="32" t="s">
        <v>1828</v>
      </c>
      <c r="G532" s="30" t="s">
        <v>36</v>
      </c>
      <c r="H532" s="30">
        <v>0</v>
      </c>
      <c r="I532" s="30">
        <v>590000000</v>
      </c>
      <c r="J532" s="31" t="s">
        <v>50</v>
      </c>
      <c r="K532" s="31" t="s">
        <v>1826</v>
      </c>
      <c r="L532" s="30" t="s">
        <v>80</v>
      </c>
      <c r="M532" s="30" t="s">
        <v>81</v>
      </c>
      <c r="N532" s="30" t="s">
        <v>140</v>
      </c>
      <c r="O532" s="45" t="s">
        <v>182</v>
      </c>
      <c r="P532" s="30">
        <v>796</v>
      </c>
      <c r="Q532" s="30" t="s">
        <v>43</v>
      </c>
      <c r="R532" s="34">
        <v>12</v>
      </c>
      <c r="S532" s="39">
        <v>60</v>
      </c>
      <c r="T532" s="58">
        <f t="shared" si="28"/>
        <v>720</v>
      </c>
      <c r="U532" s="59">
        <f t="shared" si="29"/>
        <v>806.40000000000009</v>
      </c>
      <c r="V532" s="30"/>
      <c r="W532" s="30">
        <v>2017</v>
      </c>
      <c r="X532" s="60"/>
      <c r="Y532" s="303"/>
    </row>
    <row r="533" spans="1:25" ht="50.1" customHeight="1">
      <c r="A533" s="30" t="s">
        <v>1829</v>
      </c>
      <c r="B533" s="41" t="s">
        <v>32</v>
      </c>
      <c r="C533" s="31" t="s">
        <v>1830</v>
      </c>
      <c r="D533" s="310" t="s">
        <v>1823</v>
      </c>
      <c r="E533" s="31" t="s">
        <v>1831</v>
      </c>
      <c r="F533" s="32" t="s">
        <v>1832</v>
      </c>
      <c r="G533" s="30" t="s">
        <v>36</v>
      </c>
      <c r="H533" s="30">
        <v>0</v>
      </c>
      <c r="I533" s="30">
        <v>590000000</v>
      </c>
      <c r="J533" s="31" t="s">
        <v>37</v>
      </c>
      <c r="K533" s="31" t="s">
        <v>1833</v>
      </c>
      <c r="L533" s="31" t="s">
        <v>39</v>
      </c>
      <c r="M533" s="30" t="s">
        <v>58</v>
      </c>
      <c r="N533" s="31" t="s">
        <v>41</v>
      </c>
      <c r="O533" s="33" t="s">
        <v>42</v>
      </c>
      <c r="P533" s="30">
        <v>796</v>
      </c>
      <c r="Q533" s="30" t="s">
        <v>43</v>
      </c>
      <c r="R533" s="34">
        <v>20</v>
      </c>
      <c r="S533" s="35">
        <v>1000</v>
      </c>
      <c r="T533" s="35">
        <f t="shared" si="28"/>
        <v>20000</v>
      </c>
      <c r="U533" s="36">
        <f t="shared" si="29"/>
        <v>22400.000000000004</v>
      </c>
      <c r="V533" s="40" t="s">
        <v>44</v>
      </c>
      <c r="W533" s="30">
        <v>2017</v>
      </c>
      <c r="X533" s="31"/>
      <c r="Y533" s="303"/>
    </row>
    <row r="534" spans="1:25" ht="50.1" customHeight="1">
      <c r="A534" s="30" t="s">
        <v>1834</v>
      </c>
      <c r="B534" s="41" t="s">
        <v>32</v>
      </c>
      <c r="C534" s="42" t="s">
        <v>1835</v>
      </c>
      <c r="D534" s="311" t="s">
        <v>1823</v>
      </c>
      <c r="E534" s="43" t="s">
        <v>1836</v>
      </c>
      <c r="F534" s="44" t="s">
        <v>1832</v>
      </c>
      <c r="G534" s="45" t="s">
        <v>36</v>
      </c>
      <c r="H534" s="46">
        <v>0</v>
      </c>
      <c r="I534" s="30">
        <v>590000000</v>
      </c>
      <c r="J534" s="31" t="s">
        <v>37</v>
      </c>
      <c r="K534" s="41" t="s">
        <v>1833</v>
      </c>
      <c r="L534" s="31" t="s">
        <v>39</v>
      </c>
      <c r="M534" s="41" t="s">
        <v>58</v>
      </c>
      <c r="N534" s="43" t="s">
        <v>41</v>
      </c>
      <c r="O534" s="33" t="s">
        <v>42</v>
      </c>
      <c r="P534" s="30">
        <v>796</v>
      </c>
      <c r="Q534" s="38" t="s">
        <v>43</v>
      </c>
      <c r="R534" s="47">
        <v>20</v>
      </c>
      <c r="S534" s="48">
        <v>1000</v>
      </c>
      <c r="T534" s="35">
        <f t="shared" si="28"/>
        <v>20000</v>
      </c>
      <c r="U534" s="36">
        <f t="shared" si="29"/>
        <v>22400.000000000004</v>
      </c>
      <c r="V534" s="61" t="s">
        <v>44</v>
      </c>
      <c r="W534" s="49">
        <v>2017</v>
      </c>
      <c r="X534" s="31"/>
      <c r="Y534" s="303"/>
    </row>
    <row r="535" spans="1:25" ht="50.1" customHeight="1">
      <c r="A535" s="30" t="s">
        <v>1837</v>
      </c>
      <c r="B535" s="30" t="s">
        <v>32</v>
      </c>
      <c r="C535" s="31" t="s">
        <v>1838</v>
      </c>
      <c r="D535" s="314" t="s">
        <v>1823</v>
      </c>
      <c r="E535" s="32" t="s">
        <v>1839</v>
      </c>
      <c r="F535" s="32" t="s">
        <v>1840</v>
      </c>
      <c r="G535" s="30" t="s">
        <v>36</v>
      </c>
      <c r="H535" s="30">
        <v>0</v>
      </c>
      <c r="I535" s="30">
        <v>590000000</v>
      </c>
      <c r="J535" s="31" t="s">
        <v>50</v>
      </c>
      <c r="K535" s="31" t="s">
        <v>235</v>
      </c>
      <c r="L535" s="30" t="s">
        <v>80</v>
      </c>
      <c r="M535" s="30" t="s">
        <v>81</v>
      </c>
      <c r="N535" s="30" t="s">
        <v>140</v>
      </c>
      <c r="O535" s="45" t="s">
        <v>182</v>
      </c>
      <c r="P535" s="30">
        <v>796</v>
      </c>
      <c r="Q535" s="30" t="s">
        <v>43</v>
      </c>
      <c r="R535" s="34">
        <v>32</v>
      </c>
      <c r="S535" s="39">
        <v>60</v>
      </c>
      <c r="T535" s="58">
        <f t="shared" si="28"/>
        <v>1920</v>
      </c>
      <c r="U535" s="59">
        <f t="shared" si="29"/>
        <v>2150.4</v>
      </c>
      <c r="V535" s="40"/>
      <c r="W535" s="30">
        <v>2017</v>
      </c>
      <c r="X535" s="60"/>
      <c r="Y535" s="303"/>
    </row>
    <row r="536" spans="1:25" ht="50.1" customHeight="1">
      <c r="A536" s="30" t="s">
        <v>1841</v>
      </c>
      <c r="B536" s="30" t="s">
        <v>32</v>
      </c>
      <c r="C536" s="31" t="s">
        <v>1838</v>
      </c>
      <c r="D536" s="314" t="s">
        <v>1823</v>
      </c>
      <c r="E536" s="32" t="s">
        <v>1839</v>
      </c>
      <c r="F536" s="32" t="s">
        <v>1842</v>
      </c>
      <c r="G536" s="30" t="s">
        <v>36</v>
      </c>
      <c r="H536" s="30">
        <v>0</v>
      </c>
      <c r="I536" s="30">
        <v>590000000</v>
      </c>
      <c r="J536" s="31" t="s">
        <v>50</v>
      </c>
      <c r="K536" s="31" t="s">
        <v>235</v>
      </c>
      <c r="L536" s="30" t="s">
        <v>80</v>
      </c>
      <c r="M536" s="30" t="s">
        <v>81</v>
      </c>
      <c r="N536" s="30" t="s">
        <v>140</v>
      </c>
      <c r="O536" s="45" t="s">
        <v>182</v>
      </c>
      <c r="P536" s="30">
        <v>796</v>
      </c>
      <c r="Q536" s="30" t="s">
        <v>43</v>
      </c>
      <c r="R536" s="34">
        <v>111</v>
      </c>
      <c r="S536" s="39">
        <v>55</v>
      </c>
      <c r="T536" s="58">
        <f t="shared" si="28"/>
        <v>6105</v>
      </c>
      <c r="U536" s="59">
        <f t="shared" si="29"/>
        <v>6837.6</v>
      </c>
      <c r="V536" s="40"/>
      <c r="W536" s="30">
        <v>2017</v>
      </c>
      <c r="X536" s="60"/>
      <c r="Y536" s="303"/>
    </row>
    <row r="537" spans="1:25" ht="50.1" customHeight="1">
      <c r="A537" s="30" t="s">
        <v>1843</v>
      </c>
      <c r="B537" s="30" t="s">
        <v>32</v>
      </c>
      <c r="C537" s="31" t="s">
        <v>1838</v>
      </c>
      <c r="D537" s="314" t="s">
        <v>1823</v>
      </c>
      <c r="E537" s="32" t="s">
        <v>1839</v>
      </c>
      <c r="F537" s="32" t="s">
        <v>1844</v>
      </c>
      <c r="G537" s="30" t="s">
        <v>36</v>
      </c>
      <c r="H537" s="30">
        <v>0</v>
      </c>
      <c r="I537" s="30">
        <v>590000000</v>
      </c>
      <c r="J537" s="31" t="s">
        <v>50</v>
      </c>
      <c r="K537" s="31" t="s">
        <v>235</v>
      </c>
      <c r="L537" s="30" t="s">
        <v>80</v>
      </c>
      <c r="M537" s="30" t="s">
        <v>81</v>
      </c>
      <c r="N537" s="30" t="s">
        <v>140</v>
      </c>
      <c r="O537" s="45" t="s">
        <v>182</v>
      </c>
      <c r="P537" s="30">
        <v>796</v>
      </c>
      <c r="Q537" s="30" t="s">
        <v>43</v>
      </c>
      <c r="R537" s="34">
        <v>80</v>
      </c>
      <c r="S537" s="57">
        <f>6853/1.12/80</f>
        <v>76.484374999999986</v>
      </c>
      <c r="T537" s="58">
        <f t="shared" si="28"/>
        <v>6118.7499999999991</v>
      </c>
      <c r="U537" s="59">
        <f t="shared" si="29"/>
        <v>6853</v>
      </c>
      <c r="V537" s="40"/>
      <c r="W537" s="30">
        <v>2017</v>
      </c>
      <c r="X537" s="60"/>
      <c r="Y537" s="303"/>
    </row>
    <row r="538" spans="1:25" ht="50.1" customHeight="1">
      <c r="A538" s="30" t="s">
        <v>1845</v>
      </c>
      <c r="B538" s="30" t="s">
        <v>32</v>
      </c>
      <c r="C538" s="31" t="s">
        <v>1838</v>
      </c>
      <c r="D538" s="314" t="s">
        <v>1823</v>
      </c>
      <c r="E538" s="32" t="s">
        <v>1839</v>
      </c>
      <c r="F538" s="32" t="s">
        <v>1846</v>
      </c>
      <c r="G538" s="30" t="s">
        <v>36</v>
      </c>
      <c r="H538" s="30">
        <v>0</v>
      </c>
      <c r="I538" s="30">
        <v>590000000</v>
      </c>
      <c r="J538" s="31" t="s">
        <v>50</v>
      </c>
      <c r="K538" s="31" t="s">
        <v>235</v>
      </c>
      <c r="L538" s="30" t="s">
        <v>80</v>
      </c>
      <c r="M538" s="30" t="s">
        <v>81</v>
      </c>
      <c r="N538" s="30" t="s">
        <v>140</v>
      </c>
      <c r="O538" s="45" t="s">
        <v>182</v>
      </c>
      <c r="P538" s="30">
        <v>796</v>
      </c>
      <c r="Q538" s="30" t="s">
        <v>43</v>
      </c>
      <c r="R538" s="34">
        <v>24</v>
      </c>
      <c r="S538" s="39">
        <v>100</v>
      </c>
      <c r="T538" s="58">
        <f t="shared" si="28"/>
        <v>2400</v>
      </c>
      <c r="U538" s="59">
        <f t="shared" si="29"/>
        <v>2688.0000000000005</v>
      </c>
      <c r="V538" s="40"/>
      <c r="W538" s="30">
        <v>2017</v>
      </c>
      <c r="X538" s="60"/>
      <c r="Y538" s="303"/>
    </row>
    <row r="539" spans="1:25" ht="50.1" customHeight="1">
      <c r="A539" s="30" t="s">
        <v>1847</v>
      </c>
      <c r="B539" s="30" t="s">
        <v>32</v>
      </c>
      <c r="C539" s="31" t="s">
        <v>1838</v>
      </c>
      <c r="D539" s="314" t="s">
        <v>1823</v>
      </c>
      <c r="E539" s="32" t="s">
        <v>1839</v>
      </c>
      <c r="F539" s="32" t="s">
        <v>1848</v>
      </c>
      <c r="G539" s="30" t="s">
        <v>36</v>
      </c>
      <c r="H539" s="30">
        <v>0</v>
      </c>
      <c r="I539" s="30">
        <v>590000000</v>
      </c>
      <c r="J539" s="31" t="s">
        <v>50</v>
      </c>
      <c r="K539" s="31" t="s">
        <v>235</v>
      </c>
      <c r="L539" s="30" t="s">
        <v>80</v>
      </c>
      <c r="M539" s="30" t="s">
        <v>81</v>
      </c>
      <c r="N539" s="30" t="s">
        <v>140</v>
      </c>
      <c r="O539" s="45" t="s">
        <v>182</v>
      </c>
      <c r="P539" s="30">
        <v>796</v>
      </c>
      <c r="Q539" s="30" t="s">
        <v>43</v>
      </c>
      <c r="R539" s="34">
        <v>12</v>
      </c>
      <c r="S539" s="39">
        <v>250</v>
      </c>
      <c r="T539" s="58">
        <f t="shared" si="28"/>
        <v>3000</v>
      </c>
      <c r="U539" s="59">
        <f t="shared" si="29"/>
        <v>3360.0000000000005</v>
      </c>
      <c r="V539" s="40"/>
      <c r="W539" s="30">
        <v>2017</v>
      </c>
      <c r="X539" s="60"/>
      <c r="Y539" s="303"/>
    </row>
    <row r="540" spans="1:25" ht="50.1" customHeight="1">
      <c r="A540" s="30" t="s">
        <v>1849</v>
      </c>
      <c r="B540" s="30" t="s">
        <v>32</v>
      </c>
      <c r="C540" s="31" t="s">
        <v>1838</v>
      </c>
      <c r="D540" s="314" t="s">
        <v>1823</v>
      </c>
      <c r="E540" s="32" t="s">
        <v>1839</v>
      </c>
      <c r="F540" s="32" t="s">
        <v>1850</v>
      </c>
      <c r="G540" s="30" t="s">
        <v>36</v>
      </c>
      <c r="H540" s="30">
        <v>0</v>
      </c>
      <c r="I540" s="30">
        <v>590000000</v>
      </c>
      <c r="J540" s="31" t="s">
        <v>50</v>
      </c>
      <c r="K540" s="31" t="s">
        <v>1826</v>
      </c>
      <c r="L540" s="30" t="s">
        <v>80</v>
      </c>
      <c r="M540" s="30" t="s">
        <v>81</v>
      </c>
      <c r="N540" s="30" t="s">
        <v>140</v>
      </c>
      <c r="O540" s="45" t="s">
        <v>182</v>
      </c>
      <c r="P540" s="30">
        <v>796</v>
      </c>
      <c r="Q540" s="30" t="s">
        <v>43</v>
      </c>
      <c r="R540" s="34">
        <v>120</v>
      </c>
      <c r="S540" s="39">
        <v>430</v>
      </c>
      <c r="T540" s="58">
        <f t="shared" si="28"/>
        <v>51600</v>
      </c>
      <c r="U540" s="59">
        <f t="shared" si="29"/>
        <v>57792.000000000007</v>
      </c>
      <c r="V540" s="40"/>
      <c r="W540" s="30">
        <v>2017</v>
      </c>
      <c r="X540" s="60"/>
      <c r="Y540" s="303"/>
    </row>
    <row r="541" spans="1:25" ht="50.1" customHeight="1">
      <c r="A541" s="30" t="s">
        <v>1851</v>
      </c>
      <c r="B541" s="30" t="s">
        <v>32</v>
      </c>
      <c r="C541" s="31" t="s">
        <v>1838</v>
      </c>
      <c r="D541" s="314" t="s">
        <v>1823</v>
      </c>
      <c r="E541" s="32" t="s">
        <v>1839</v>
      </c>
      <c r="F541" s="32" t="s">
        <v>1852</v>
      </c>
      <c r="G541" s="30" t="s">
        <v>36</v>
      </c>
      <c r="H541" s="30">
        <v>0</v>
      </c>
      <c r="I541" s="30">
        <v>590000000</v>
      </c>
      <c r="J541" s="31" t="s">
        <v>50</v>
      </c>
      <c r="K541" s="31" t="s">
        <v>1826</v>
      </c>
      <c r="L541" s="30" t="s">
        <v>80</v>
      </c>
      <c r="M541" s="30" t="s">
        <v>81</v>
      </c>
      <c r="N541" s="30" t="s">
        <v>140</v>
      </c>
      <c r="O541" s="45" t="s">
        <v>182</v>
      </c>
      <c r="P541" s="30">
        <v>796</v>
      </c>
      <c r="Q541" s="30" t="s">
        <v>43</v>
      </c>
      <c r="R541" s="34">
        <v>16</v>
      </c>
      <c r="S541" s="39">
        <v>765</v>
      </c>
      <c r="T541" s="58">
        <f t="shared" si="28"/>
        <v>12240</v>
      </c>
      <c r="U541" s="59">
        <f t="shared" si="29"/>
        <v>13708.800000000001</v>
      </c>
      <c r="V541" s="40"/>
      <c r="W541" s="30">
        <v>2017</v>
      </c>
      <c r="X541" s="60"/>
      <c r="Y541" s="303"/>
    </row>
    <row r="542" spans="1:25" ht="50.1" customHeight="1">
      <c r="A542" s="30" t="s">
        <v>1853</v>
      </c>
      <c r="B542" s="30" t="s">
        <v>32</v>
      </c>
      <c r="C542" s="31" t="s">
        <v>1838</v>
      </c>
      <c r="D542" s="314" t="s">
        <v>1823</v>
      </c>
      <c r="E542" s="32" t="s">
        <v>1839</v>
      </c>
      <c r="F542" s="32" t="s">
        <v>1854</v>
      </c>
      <c r="G542" s="30" t="s">
        <v>36</v>
      </c>
      <c r="H542" s="30">
        <v>0</v>
      </c>
      <c r="I542" s="30">
        <v>590000000</v>
      </c>
      <c r="J542" s="31" t="s">
        <v>50</v>
      </c>
      <c r="K542" s="30" t="s">
        <v>1265</v>
      </c>
      <c r="L542" s="30" t="s">
        <v>80</v>
      </c>
      <c r="M542" s="30" t="s">
        <v>81</v>
      </c>
      <c r="N542" s="30" t="s">
        <v>140</v>
      </c>
      <c r="O542" s="31" t="s">
        <v>107</v>
      </c>
      <c r="P542" s="30">
        <v>796</v>
      </c>
      <c r="Q542" s="30" t="s">
        <v>43</v>
      </c>
      <c r="R542" s="34">
        <v>16</v>
      </c>
      <c r="S542" s="39">
        <v>250</v>
      </c>
      <c r="T542" s="58">
        <f t="shared" si="28"/>
        <v>4000</v>
      </c>
      <c r="U542" s="59">
        <f t="shared" si="29"/>
        <v>4480</v>
      </c>
      <c r="V542" s="40"/>
      <c r="W542" s="30">
        <v>2017</v>
      </c>
      <c r="X542" s="60"/>
      <c r="Y542" s="303"/>
    </row>
    <row r="543" spans="1:25" ht="50.1" customHeight="1">
      <c r="A543" s="30" t="s">
        <v>1855</v>
      </c>
      <c r="B543" s="30" t="s">
        <v>32</v>
      </c>
      <c r="C543" s="31" t="s">
        <v>1838</v>
      </c>
      <c r="D543" s="314" t="s">
        <v>1823</v>
      </c>
      <c r="E543" s="32" t="s">
        <v>1839</v>
      </c>
      <c r="F543" s="32" t="s">
        <v>1856</v>
      </c>
      <c r="G543" s="30" t="s">
        <v>36</v>
      </c>
      <c r="H543" s="30">
        <v>0</v>
      </c>
      <c r="I543" s="30">
        <v>590000000</v>
      </c>
      <c r="J543" s="31" t="s">
        <v>50</v>
      </c>
      <c r="K543" s="30" t="s">
        <v>1265</v>
      </c>
      <c r="L543" s="30" t="s">
        <v>80</v>
      </c>
      <c r="M543" s="30" t="s">
        <v>81</v>
      </c>
      <c r="N543" s="30" t="s">
        <v>140</v>
      </c>
      <c r="O543" s="45" t="s">
        <v>182</v>
      </c>
      <c r="P543" s="30">
        <v>796</v>
      </c>
      <c r="Q543" s="30" t="s">
        <v>43</v>
      </c>
      <c r="R543" s="34">
        <v>8</v>
      </c>
      <c r="S543" s="39">
        <v>150</v>
      </c>
      <c r="T543" s="58">
        <f t="shared" si="28"/>
        <v>1200</v>
      </c>
      <c r="U543" s="59">
        <f t="shared" si="29"/>
        <v>1344.0000000000002</v>
      </c>
      <c r="V543" s="40"/>
      <c r="W543" s="30">
        <v>2017</v>
      </c>
      <c r="X543" s="60"/>
      <c r="Y543" s="303"/>
    </row>
    <row r="544" spans="1:25" ht="50.1" customHeight="1">
      <c r="A544" s="30" t="s">
        <v>1857</v>
      </c>
      <c r="B544" s="71" t="s">
        <v>32</v>
      </c>
      <c r="C544" s="33" t="s">
        <v>1858</v>
      </c>
      <c r="D544" s="312" t="s">
        <v>1859</v>
      </c>
      <c r="E544" s="33" t="s">
        <v>1860</v>
      </c>
      <c r="F544" s="44"/>
      <c r="G544" s="45" t="s">
        <v>36</v>
      </c>
      <c r="H544" s="63">
        <v>0</v>
      </c>
      <c r="I544" s="30">
        <v>590000000</v>
      </c>
      <c r="J544" s="31" t="s">
        <v>37</v>
      </c>
      <c r="K544" s="45" t="s">
        <v>401</v>
      </c>
      <c r="L544" s="31" t="s">
        <v>39</v>
      </c>
      <c r="M544" s="45" t="s">
        <v>40</v>
      </c>
      <c r="N544" s="45" t="s">
        <v>389</v>
      </c>
      <c r="O544" s="30" t="s">
        <v>73</v>
      </c>
      <c r="P544" s="30">
        <v>796</v>
      </c>
      <c r="Q544" s="45" t="s">
        <v>43</v>
      </c>
      <c r="R544" s="75">
        <v>50</v>
      </c>
      <c r="S544" s="76">
        <v>660</v>
      </c>
      <c r="T544" s="35">
        <f t="shared" si="28"/>
        <v>33000</v>
      </c>
      <c r="U544" s="36">
        <f t="shared" si="29"/>
        <v>36960</v>
      </c>
      <c r="V544" s="77"/>
      <c r="W544" s="45">
        <v>2017</v>
      </c>
      <c r="X544" s="31"/>
      <c r="Y544" s="303"/>
    </row>
    <row r="545" spans="1:25" ht="50.1" customHeight="1">
      <c r="A545" s="30" t="s">
        <v>1861</v>
      </c>
      <c r="B545" s="71" t="s">
        <v>32</v>
      </c>
      <c r="C545" s="33" t="s">
        <v>1862</v>
      </c>
      <c r="D545" s="312" t="s">
        <v>1859</v>
      </c>
      <c r="E545" s="33" t="s">
        <v>1863</v>
      </c>
      <c r="F545" s="44"/>
      <c r="G545" s="45" t="s">
        <v>36</v>
      </c>
      <c r="H545" s="63">
        <v>0</v>
      </c>
      <c r="I545" s="30">
        <v>590000000</v>
      </c>
      <c r="J545" s="31" t="s">
        <v>37</v>
      </c>
      <c r="K545" s="45" t="s">
        <v>401</v>
      </c>
      <c r="L545" s="31" t="s">
        <v>39</v>
      </c>
      <c r="M545" s="45" t="s">
        <v>40</v>
      </c>
      <c r="N545" s="45" t="s">
        <v>389</v>
      </c>
      <c r="O545" s="30" t="s">
        <v>73</v>
      </c>
      <c r="P545" s="30">
        <v>796</v>
      </c>
      <c r="Q545" s="45" t="s">
        <v>43</v>
      </c>
      <c r="R545" s="75">
        <v>50</v>
      </c>
      <c r="S545" s="76">
        <v>890</v>
      </c>
      <c r="T545" s="35">
        <f t="shared" si="28"/>
        <v>44500</v>
      </c>
      <c r="U545" s="36">
        <f t="shared" si="29"/>
        <v>49840.000000000007</v>
      </c>
      <c r="V545" s="77"/>
      <c r="W545" s="45">
        <v>2017</v>
      </c>
      <c r="X545" s="31"/>
      <c r="Y545" s="303"/>
    </row>
    <row r="546" spans="1:25" ht="50.1" customHeight="1">
      <c r="A546" s="30" t="s">
        <v>1864</v>
      </c>
      <c r="B546" s="41" t="s">
        <v>32</v>
      </c>
      <c r="C546" s="43" t="s">
        <v>1865</v>
      </c>
      <c r="D546" s="313" t="s">
        <v>1859</v>
      </c>
      <c r="E546" s="45" t="s">
        <v>1866</v>
      </c>
      <c r="F546" s="51"/>
      <c r="G546" s="45" t="s">
        <v>36</v>
      </c>
      <c r="H546" s="46">
        <v>0</v>
      </c>
      <c r="I546" s="30">
        <v>590000000</v>
      </c>
      <c r="J546" s="31" t="s">
        <v>37</v>
      </c>
      <c r="K546" s="41" t="s">
        <v>401</v>
      </c>
      <c r="L546" s="31" t="s">
        <v>39</v>
      </c>
      <c r="M546" s="52" t="s">
        <v>40</v>
      </c>
      <c r="N546" s="43" t="s">
        <v>389</v>
      </c>
      <c r="O546" s="30" t="s">
        <v>73</v>
      </c>
      <c r="P546" s="30">
        <v>796</v>
      </c>
      <c r="Q546" s="53" t="s">
        <v>43</v>
      </c>
      <c r="R546" s="47">
        <v>50</v>
      </c>
      <c r="S546" s="35">
        <v>1140</v>
      </c>
      <c r="T546" s="35">
        <f t="shared" si="28"/>
        <v>57000</v>
      </c>
      <c r="U546" s="36">
        <f t="shared" si="29"/>
        <v>63840.000000000007</v>
      </c>
      <c r="V546" s="90"/>
      <c r="W546" s="49">
        <v>2017</v>
      </c>
      <c r="X546" s="31"/>
      <c r="Y546" s="303"/>
    </row>
    <row r="547" spans="1:25" ht="50.1" customHeight="1">
      <c r="A547" s="30" t="s">
        <v>1867</v>
      </c>
      <c r="B547" s="41" t="s">
        <v>32</v>
      </c>
      <c r="C547" s="42" t="s">
        <v>1868</v>
      </c>
      <c r="D547" s="311" t="s">
        <v>1869</v>
      </c>
      <c r="E547" s="43" t="s">
        <v>1870</v>
      </c>
      <c r="F547" s="44"/>
      <c r="G547" s="45" t="s">
        <v>36</v>
      </c>
      <c r="H547" s="46">
        <v>0</v>
      </c>
      <c r="I547" s="30">
        <v>590000000</v>
      </c>
      <c r="J547" s="31" t="s">
        <v>37</v>
      </c>
      <c r="K547" s="41" t="s">
        <v>401</v>
      </c>
      <c r="L547" s="31" t="s">
        <v>39</v>
      </c>
      <c r="M547" s="41" t="s">
        <v>40</v>
      </c>
      <c r="N547" s="43" t="s">
        <v>389</v>
      </c>
      <c r="O547" s="30" t="s">
        <v>73</v>
      </c>
      <c r="P547" s="30">
        <v>796</v>
      </c>
      <c r="Q547" s="38" t="s">
        <v>43</v>
      </c>
      <c r="R547" s="47">
        <v>200</v>
      </c>
      <c r="S547" s="48">
        <v>840</v>
      </c>
      <c r="T547" s="35">
        <f t="shared" si="28"/>
        <v>168000</v>
      </c>
      <c r="U547" s="36">
        <f t="shared" si="29"/>
        <v>188160.00000000003</v>
      </c>
      <c r="V547" s="61"/>
      <c r="W547" s="49">
        <v>2017</v>
      </c>
      <c r="X547" s="31"/>
      <c r="Y547" s="303"/>
    </row>
    <row r="548" spans="1:25" ht="50.1" customHeight="1">
      <c r="A548" s="30" t="s">
        <v>1871</v>
      </c>
      <c r="B548" s="30" t="s">
        <v>32</v>
      </c>
      <c r="C548" s="31" t="s">
        <v>1872</v>
      </c>
      <c r="D548" s="310" t="s">
        <v>1869</v>
      </c>
      <c r="E548" s="31" t="s">
        <v>1873</v>
      </c>
      <c r="F548" s="32" t="s">
        <v>1874</v>
      </c>
      <c r="G548" s="30" t="s">
        <v>36</v>
      </c>
      <c r="H548" s="30">
        <v>0</v>
      </c>
      <c r="I548" s="30">
        <v>590000000</v>
      </c>
      <c r="J548" s="31" t="s">
        <v>37</v>
      </c>
      <c r="K548" s="31" t="s">
        <v>401</v>
      </c>
      <c r="L548" s="31" t="s">
        <v>39</v>
      </c>
      <c r="M548" s="30" t="s">
        <v>40</v>
      </c>
      <c r="N548" s="31" t="s">
        <v>389</v>
      </c>
      <c r="O548" s="30" t="s">
        <v>73</v>
      </c>
      <c r="P548" s="30">
        <v>796</v>
      </c>
      <c r="Q548" s="30" t="s">
        <v>43</v>
      </c>
      <c r="R548" s="34">
        <v>150</v>
      </c>
      <c r="S548" s="35">
        <v>260</v>
      </c>
      <c r="T548" s="35">
        <f t="shared" si="28"/>
        <v>39000</v>
      </c>
      <c r="U548" s="36">
        <f t="shared" si="29"/>
        <v>43680.000000000007</v>
      </c>
      <c r="V548" s="40"/>
      <c r="W548" s="30">
        <v>2017</v>
      </c>
      <c r="X548" s="31"/>
      <c r="Y548" s="303"/>
    </row>
    <row r="549" spans="1:25" ht="50.1" customHeight="1">
      <c r="A549" s="30" t="s">
        <v>1875</v>
      </c>
      <c r="B549" s="71" t="s">
        <v>32</v>
      </c>
      <c r="C549" s="33" t="s">
        <v>1876</v>
      </c>
      <c r="D549" s="312" t="s">
        <v>1869</v>
      </c>
      <c r="E549" s="33" t="s">
        <v>1877</v>
      </c>
      <c r="F549" s="44" t="s">
        <v>1878</v>
      </c>
      <c r="G549" s="45" t="s">
        <v>36</v>
      </c>
      <c r="H549" s="63">
        <v>0</v>
      </c>
      <c r="I549" s="30">
        <v>590000000</v>
      </c>
      <c r="J549" s="31" t="s">
        <v>37</v>
      </c>
      <c r="K549" s="45" t="s">
        <v>401</v>
      </c>
      <c r="L549" s="31" t="s">
        <v>39</v>
      </c>
      <c r="M549" s="45" t="s">
        <v>40</v>
      </c>
      <c r="N549" s="45" t="s">
        <v>389</v>
      </c>
      <c r="O549" s="30" t="s">
        <v>73</v>
      </c>
      <c r="P549" s="30">
        <v>796</v>
      </c>
      <c r="Q549" s="45" t="s">
        <v>43</v>
      </c>
      <c r="R549" s="75">
        <v>150</v>
      </c>
      <c r="S549" s="76">
        <v>280</v>
      </c>
      <c r="T549" s="35">
        <f t="shared" si="28"/>
        <v>42000</v>
      </c>
      <c r="U549" s="36">
        <f t="shared" si="29"/>
        <v>47040.000000000007</v>
      </c>
      <c r="V549" s="77"/>
      <c r="W549" s="45">
        <v>2017</v>
      </c>
      <c r="X549" s="31"/>
      <c r="Y549" s="303"/>
    </row>
    <row r="550" spans="1:25" ht="50.1" customHeight="1">
      <c r="A550" s="30" t="s">
        <v>1879</v>
      </c>
      <c r="B550" s="71" t="s">
        <v>32</v>
      </c>
      <c r="C550" s="33" t="s">
        <v>1880</v>
      </c>
      <c r="D550" s="312" t="s">
        <v>1869</v>
      </c>
      <c r="E550" s="33" t="s">
        <v>1881</v>
      </c>
      <c r="F550" s="44" t="s">
        <v>1882</v>
      </c>
      <c r="G550" s="45" t="s">
        <v>36</v>
      </c>
      <c r="H550" s="63">
        <v>0</v>
      </c>
      <c r="I550" s="30">
        <v>590000000</v>
      </c>
      <c r="J550" s="31" t="s">
        <v>37</v>
      </c>
      <c r="K550" s="45" t="s">
        <v>401</v>
      </c>
      <c r="L550" s="31" t="s">
        <v>39</v>
      </c>
      <c r="M550" s="45" t="s">
        <v>40</v>
      </c>
      <c r="N550" s="45" t="s">
        <v>389</v>
      </c>
      <c r="O550" s="30" t="s">
        <v>73</v>
      </c>
      <c r="P550" s="30">
        <v>796</v>
      </c>
      <c r="Q550" s="45" t="s">
        <v>43</v>
      </c>
      <c r="R550" s="75">
        <v>150</v>
      </c>
      <c r="S550" s="76">
        <v>460</v>
      </c>
      <c r="T550" s="35">
        <f t="shared" si="28"/>
        <v>69000</v>
      </c>
      <c r="U550" s="36">
        <f t="shared" si="29"/>
        <v>77280.000000000015</v>
      </c>
      <c r="V550" s="77"/>
      <c r="W550" s="45">
        <v>2017</v>
      </c>
      <c r="X550" s="31"/>
      <c r="Y550" s="303"/>
    </row>
    <row r="551" spans="1:25" ht="50.1" customHeight="1">
      <c r="A551" s="30" t="s">
        <v>1883</v>
      </c>
      <c r="B551" s="30" t="s">
        <v>32</v>
      </c>
      <c r="C551" s="31" t="s">
        <v>1884</v>
      </c>
      <c r="D551" s="310" t="s">
        <v>1869</v>
      </c>
      <c r="E551" s="31" t="s">
        <v>1885</v>
      </c>
      <c r="F551" s="32"/>
      <c r="G551" s="30" t="s">
        <v>36</v>
      </c>
      <c r="H551" s="30">
        <v>0</v>
      </c>
      <c r="I551" s="30">
        <v>590000000</v>
      </c>
      <c r="J551" s="31" t="s">
        <v>37</v>
      </c>
      <c r="K551" s="31" t="s">
        <v>401</v>
      </c>
      <c r="L551" s="31" t="s">
        <v>39</v>
      </c>
      <c r="M551" s="30" t="s">
        <v>40</v>
      </c>
      <c r="N551" s="31" t="s">
        <v>389</v>
      </c>
      <c r="O551" s="30" t="s">
        <v>73</v>
      </c>
      <c r="P551" s="30">
        <v>796</v>
      </c>
      <c r="Q551" s="30" t="s">
        <v>43</v>
      </c>
      <c r="R551" s="34">
        <v>200</v>
      </c>
      <c r="S551" s="35">
        <v>790</v>
      </c>
      <c r="T551" s="35">
        <f t="shared" si="28"/>
        <v>158000</v>
      </c>
      <c r="U551" s="36">
        <f t="shared" si="29"/>
        <v>176960.00000000003</v>
      </c>
      <c r="V551" s="40"/>
      <c r="W551" s="30">
        <v>2017</v>
      </c>
      <c r="X551" s="31"/>
      <c r="Y551" s="303"/>
    </row>
    <row r="552" spans="1:25" ht="50.1" customHeight="1">
      <c r="A552" s="30" t="s">
        <v>1886</v>
      </c>
      <c r="B552" s="30" t="s">
        <v>32</v>
      </c>
      <c r="C552" s="31" t="s">
        <v>1887</v>
      </c>
      <c r="D552" s="310" t="s">
        <v>1869</v>
      </c>
      <c r="E552" s="31" t="s">
        <v>1888</v>
      </c>
      <c r="F552" s="32"/>
      <c r="G552" s="30" t="s">
        <v>36</v>
      </c>
      <c r="H552" s="30">
        <v>0</v>
      </c>
      <c r="I552" s="30">
        <v>590000000</v>
      </c>
      <c r="J552" s="31" t="s">
        <v>37</v>
      </c>
      <c r="K552" s="31" t="s">
        <v>401</v>
      </c>
      <c r="L552" s="31" t="s">
        <v>39</v>
      </c>
      <c r="M552" s="30" t="s">
        <v>40</v>
      </c>
      <c r="N552" s="31" t="s">
        <v>389</v>
      </c>
      <c r="O552" s="30" t="s">
        <v>73</v>
      </c>
      <c r="P552" s="30">
        <v>796</v>
      </c>
      <c r="Q552" s="30" t="s">
        <v>43</v>
      </c>
      <c r="R552" s="34">
        <v>200</v>
      </c>
      <c r="S552" s="35">
        <v>890</v>
      </c>
      <c r="T552" s="35">
        <f t="shared" si="28"/>
        <v>178000</v>
      </c>
      <c r="U552" s="36">
        <f t="shared" si="29"/>
        <v>199360.00000000003</v>
      </c>
      <c r="V552" s="40"/>
      <c r="W552" s="30">
        <v>2017</v>
      </c>
      <c r="X552" s="31"/>
      <c r="Y552" s="303"/>
    </row>
    <row r="553" spans="1:25" ht="50.1" customHeight="1">
      <c r="A553" s="30" t="s">
        <v>1889</v>
      </c>
      <c r="B553" s="41" t="s">
        <v>32</v>
      </c>
      <c r="C553" s="42" t="s">
        <v>1890</v>
      </c>
      <c r="D553" s="311" t="s">
        <v>1869</v>
      </c>
      <c r="E553" s="43" t="s">
        <v>1891</v>
      </c>
      <c r="F553" s="44"/>
      <c r="G553" s="45" t="s">
        <v>36</v>
      </c>
      <c r="H553" s="46">
        <v>0</v>
      </c>
      <c r="I553" s="30">
        <v>590000000</v>
      </c>
      <c r="J553" s="31" t="s">
        <v>37</v>
      </c>
      <c r="K553" s="41" t="s">
        <v>401</v>
      </c>
      <c r="L553" s="31" t="s">
        <v>39</v>
      </c>
      <c r="M553" s="41" t="s">
        <v>40</v>
      </c>
      <c r="N553" s="43" t="s">
        <v>389</v>
      </c>
      <c r="O553" s="30" t="s">
        <v>73</v>
      </c>
      <c r="P553" s="30">
        <v>796</v>
      </c>
      <c r="Q553" s="38" t="s">
        <v>43</v>
      </c>
      <c r="R553" s="47">
        <v>200</v>
      </c>
      <c r="S553" s="48">
        <v>1790</v>
      </c>
      <c r="T553" s="35">
        <f t="shared" si="28"/>
        <v>358000</v>
      </c>
      <c r="U553" s="36">
        <f t="shared" si="29"/>
        <v>400960.00000000006</v>
      </c>
      <c r="V553" s="61"/>
      <c r="W553" s="49">
        <v>2017</v>
      </c>
      <c r="X553" s="31"/>
      <c r="Y553" s="303"/>
    </row>
    <row r="554" spans="1:25" ht="50.1" customHeight="1">
      <c r="A554" s="30" t="s">
        <v>1892</v>
      </c>
      <c r="B554" s="41" t="s">
        <v>32</v>
      </c>
      <c r="C554" s="42" t="s">
        <v>1893</v>
      </c>
      <c r="D554" s="311" t="s">
        <v>1869</v>
      </c>
      <c r="E554" s="43" t="s">
        <v>1894</v>
      </c>
      <c r="F554" s="44"/>
      <c r="G554" s="45" t="s">
        <v>36</v>
      </c>
      <c r="H554" s="46">
        <v>0</v>
      </c>
      <c r="I554" s="30">
        <v>590000000</v>
      </c>
      <c r="J554" s="31" t="s">
        <v>37</v>
      </c>
      <c r="K554" s="41" t="s">
        <v>401</v>
      </c>
      <c r="L554" s="31" t="s">
        <v>39</v>
      </c>
      <c r="M554" s="41" t="s">
        <v>40</v>
      </c>
      <c r="N554" s="43" t="s">
        <v>389</v>
      </c>
      <c r="O554" s="30" t="s">
        <v>73</v>
      </c>
      <c r="P554" s="30">
        <v>796</v>
      </c>
      <c r="Q554" s="38" t="s">
        <v>43</v>
      </c>
      <c r="R554" s="47">
        <v>200</v>
      </c>
      <c r="S554" s="48">
        <v>710</v>
      </c>
      <c r="T554" s="35">
        <f t="shared" si="28"/>
        <v>142000</v>
      </c>
      <c r="U554" s="36">
        <f t="shared" si="29"/>
        <v>159040.00000000003</v>
      </c>
      <c r="V554" s="61"/>
      <c r="W554" s="49">
        <v>2017</v>
      </c>
      <c r="X554" s="31"/>
      <c r="Y554" s="303"/>
    </row>
    <row r="555" spans="1:25" ht="50.1" customHeight="1">
      <c r="A555" s="30" t="s">
        <v>1895</v>
      </c>
      <c r="B555" s="30" t="s">
        <v>32</v>
      </c>
      <c r="C555" s="31" t="s">
        <v>1896</v>
      </c>
      <c r="D555" s="314" t="s">
        <v>1897</v>
      </c>
      <c r="E555" s="32" t="s">
        <v>1898</v>
      </c>
      <c r="F555" s="32" t="s">
        <v>1899</v>
      </c>
      <c r="G555" s="30" t="s">
        <v>36</v>
      </c>
      <c r="H555" s="30">
        <v>0</v>
      </c>
      <c r="I555" s="30">
        <v>590000000</v>
      </c>
      <c r="J555" s="31" t="s">
        <v>50</v>
      </c>
      <c r="K555" s="30" t="s">
        <v>267</v>
      </c>
      <c r="L555" s="30" t="s">
        <v>80</v>
      </c>
      <c r="M555" s="30" t="s">
        <v>81</v>
      </c>
      <c r="N555" s="30" t="s">
        <v>236</v>
      </c>
      <c r="O555" s="45" t="s">
        <v>182</v>
      </c>
      <c r="P555" s="30">
        <v>796</v>
      </c>
      <c r="Q555" s="30" t="s">
        <v>43</v>
      </c>
      <c r="R555" s="34">
        <v>16</v>
      </c>
      <c r="S555" s="39">
        <v>5600</v>
      </c>
      <c r="T555" s="58">
        <f t="shared" si="28"/>
        <v>89600</v>
      </c>
      <c r="U555" s="59">
        <f t="shared" si="29"/>
        <v>100352.00000000001</v>
      </c>
      <c r="V555" s="40"/>
      <c r="W555" s="30">
        <v>2017</v>
      </c>
      <c r="X555" s="60"/>
      <c r="Y555" s="303"/>
    </row>
    <row r="556" spans="1:25" ht="50.1" customHeight="1">
      <c r="A556" s="30" t="s">
        <v>1900</v>
      </c>
      <c r="B556" s="71" t="s">
        <v>32</v>
      </c>
      <c r="C556" s="33" t="s">
        <v>1901</v>
      </c>
      <c r="D556" s="312" t="s">
        <v>1902</v>
      </c>
      <c r="E556" s="33" t="s">
        <v>1903</v>
      </c>
      <c r="F556" s="44"/>
      <c r="G556" s="45" t="s">
        <v>36</v>
      </c>
      <c r="H556" s="63">
        <v>0</v>
      </c>
      <c r="I556" s="30">
        <v>590000000</v>
      </c>
      <c r="J556" s="31" t="s">
        <v>37</v>
      </c>
      <c r="K556" s="45" t="s">
        <v>401</v>
      </c>
      <c r="L556" s="31" t="s">
        <v>39</v>
      </c>
      <c r="M556" s="45" t="s">
        <v>40</v>
      </c>
      <c r="N556" s="45" t="s">
        <v>389</v>
      </c>
      <c r="O556" s="30" t="s">
        <v>73</v>
      </c>
      <c r="P556" s="30">
        <v>796</v>
      </c>
      <c r="Q556" s="45" t="s">
        <v>43</v>
      </c>
      <c r="R556" s="75">
        <v>150</v>
      </c>
      <c r="S556" s="76">
        <v>110</v>
      </c>
      <c r="T556" s="35">
        <f t="shared" si="28"/>
        <v>16500</v>
      </c>
      <c r="U556" s="36">
        <f t="shared" si="29"/>
        <v>18480</v>
      </c>
      <c r="V556" s="77"/>
      <c r="W556" s="45">
        <v>2017</v>
      </c>
      <c r="X556" s="31"/>
      <c r="Y556" s="303"/>
    </row>
    <row r="557" spans="1:25" ht="50.1" customHeight="1">
      <c r="A557" s="30" t="s">
        <v>1904</v>
      </c>
      <c r="B557" s="71" t="s">
        <v>32</v>
      </c>
      <c r="C557" s="33" t="s">
        <v>1905</v>
      </c>
      <c r="D557" s="312" t="s">
        <v>1902</v>
      </c>
      <c r="E557" s="33" t="s">
        <v>1906</v>
      </c>
      <c r="F557" s="44" t="s">
        <v>1907</v>
      </c>
      <c r="G557" s="45" t="s">
        <v>36</v>
      </c>
      <c r="H557" s="63">
        <v>0</v>
      </c>
      <c r="I557" s="30">
        <v>590000000</v>
      </c>
      <c r="J557" s="31" t="s">
        <v>37</v>
      </c>
      <c r="K557" s="45" t="s">
        <v>401</v>
      </c>
      <c r="L557" s="31" t="s">
        <v>39</v>
      </c>
      <c r="M557" s="45" t="s">
        <v>40</v>
      </c>
      <c r="N557" s="45" t="s">
        <v>389</v>
      </c>
      <c r="O557" s="30" t="s">
        <v>73</v>
      </c>
      <c r="P557" s="30">
        <v>796</v>
      </c>
      <c r="Q557" s="45" t="s">
        <v>43</v>
      </c>
      <c r="R557" s="75">
        <v>150</v>
      </c>
      <c r="S557" s="76">
        <v>97</v>
      </c>
      <c r="T557" s="35">
        <f t="shared" si="28"/>
        <v>14550</v>
      </c>
      <c r="U557" s="36">
        <f t="shared" si="29"/>
        <v>16296.000000000002</v>
      </c>
      <c r="V557" s="77"/>
      <c r="W557" s="45">
        <v>2017</v>
      </c>
      <c r="X557" s="31"/>
      <c r="Y557" s="303"/>
    </row>
    <row r="558" spans="1:25" ht="50.1" customHeight="1">
      <c r="A558" s="30" t="s">
        <v>1908</v>
      </c>
      <c r="B558" s="41" t="s">
        <v>32</v>
      </c>
      <c r="C558" s="43" t="s">
        <v>1905</v>
      </c>
      <c r="D558" s="313" t="s">
        <v>1902</v>
      </c>
      <c r="E558" s="45" t="s">
        <v>1906</v>
      </c>
      <c r="F558" s="51" t="s">
        <v>1909</v>
      </c>
      <c r="G558" s="45" t="s">
        <v>36</v>
      </c>
      <c r="H558" s="46">
        <v>0</v>
      </c>
      <c r="I558" s="30">
        <v>590000000</v>
      </c>
      <c r="J558" s="31" t="s">
        <v>37</v>
      </c>
      <c r="K558" s="41" t="s">
        <v>401</v>
      </c>
      <c r="L558" s="31" t="s">
        <v>39</v>
      </c>
      <c r="M558" s="52" t="s">
        <v>40</v>
      </c>
      <c r="N558" s="43" t="s">
        <v>389</v>
      </c>
      <c r="O558" s="30" t="s">
        <v>73</v>
      </c>
      <c r="P558" s="30">
        <v>796</v>
      </c>
      <c r="Q558" s="53" t="s">
        <v>43</v>
      </c>
      <c r="R558" s="47">
        <v>150</v>
      </c>
      <c r="S558" s="35">
        <v>97</v>
      </c>
      <c r="T558" s="35">
        <f t="shared" si="28"/>
        <v>14550</v>
      </c>
      <c r="U558" s="36">
        <f t="shared" si="29"/>
        <v>16296.000000000002</v>
      </c>
      <c r="V558" s="90"/>
      <c r="W558" s="49">
        <v>2017</v>
      </c>
      <c r="X558" s="31"/>
      <c r="Y558" s="303"/>
    </row>
    <row r="559" spans="1:25" ht="50.1" customHeight="1">
      <c r="A559" s="30" t="s">
        <v>1910</v>
      </c>
      <c r="B559" s="41" t="s">
        <v>32</v>
      </c>
      <c r="C559" s="43" t="s">
        <v>1905</v>
      </c>
      <c r="D559" s="312" t="s">
        <v>1902</v>
      </c>
      <c r="E559" s="43" t="s">
        <v>1906</v>
      </c>
      <c r="F559" s="44" t="s">
        <v>1911</v>
      </c>
      <c r="G559" s="45" t="s">
        <v>36</v>
      </c>
      <c r="H559" s="46">
        <v>0</v>
      </c>
      <c r="I559" s="30">
        <v>590000000</v>
      </c>
      <c r="J559" s="31" t="s">
        <v>37</v>
      </c>
      <c r="K559" s="41" t="s">
        <v>401</v>
      </c>
      <c r="L559" s="31" t="s">
        <v>39</v>
      </c>
      <c r="M559" s="41" t="s">
        <v>40</v>
      </c>
      <c r="N559" s="43" t="s">
        <v>389</v>
      </c>
      <c r="O559" s="30" t="s">
        <v>73</v>
      </c>
      <c r="P559" s="30">
        <v>796</v>
      </c>
      <c r="Q559" s="53" t="s">
        <v>43</v>
      </c>
      <c r="R559" s="47">
        <v>150</v>
      </c>
      <c r="S559" s="48">
        <v>97</v>
      </c>
      <c r="T559" s="35">
        <f t="shared" si="28"/>
        <v>14550</v>
      </c>
      <c r="U559" s="36">
        <f t="shared" si="29"/>
        <v>16296.000000000002</v>
      </c>
      <c r="V559" s="61"/>
      <c r="W559" s="49">
        <v>2017</v>
      </c>
      <c r="X559" s="31"/>
      <c r="Y559" s="303"/>
    </row>
    <row r="560" spans="1:25" ht="50.1" customHeight="1">
      <c r="A560" s="30" t="s">
        <v>1912</v>
      </c>
      <c r="B560" s="71" t="s">
        <v>32</v>
      </c>
      <c r="C560" s="33" t="s">
        <v>1905</v>
      </c>
      <c r="D560" s="312" t="s">
        <v>1902</v>
      </c>
      <c r="E560" s="33" t="s">
        <v>1906</v>
      </c>
      <c r="F560" s="44"/>
      <c r="G560" s="45" t="s">
        <v>36</v>
      </c>
      <c r="H560" s="63">
        <v>0</v>
      </c>
      <c r="I560" s="30">
        <v>590000000</v>
      </c>
      <c r="J560" s="31" t="s">
        <v>37</v>
      </c>
      <c r="K560" s="45" t="s">
        <v>401</v>
      </c>
      <c r="L560" s="31" t="s">
        <v>39</v>
      </c>
      <c r="M560" s="45" t="s">
        <v>40</v>
      </c>
      <c r="N560" s="45" t="s">
        <v>389</v>
      </c>
      <c r="O560" s="30" t="s">
        <v>73</v>
      </c>
      <c r="P560" s="30">
        <v>796</v>
      </c>
      <c r="Q560" s="45" t="s">
        <v>43</v>
      </c>
      <c r="R560" s="75">
        <v>150</v>
      </c>
      <c r="S560" s="76">
        <v>110</v>
      </c>
      <c r="T560" s="35">
        <f t="shared" si="28"/>
        <v>16500</v>
      </c>
      <c r="U560" s="36">
        <f t="shared" si="29"/>
        <v>18480</v>
      </c>
      <c r="V560" s="77"/>
      <c r="W560" s="45">
        <v>2017</v>
      </c>
      <c r="X560" s="31"/>
      <c r="Y560" s="303"/>
    </row>
    <row r="561" spans="1:25" ht="50.1" customHeight="1">
      <c r="A561" s="30" t="s">
        <v>1913</v>
      </c>
      <c r="B561" s="30" t="s">
        <v>32</v>
      </c>
      <c r="C561" s="31" t="s">
        <v>1914</v>
      </c>
      <c r="D561" s="310" t="s">
        <v>1902</v>
      </c>
      <c r="E561" s="31" t="s">
        <v>1915</v>
      </c>
      <c r="F561" s="32"/>
      <c r="G561" s="30" t="s">
        <v>36</v>
      </c>
      <c r="H561" s="30">
        <v>0</v>
      </c>
      <c r="I561" s="30">
        <v>590000000</v>
      </c>
      <c r="J561" s="31" t="s">
        <v>37</v>
      </c>
      <c r="K561" s="31" t="s">
        <v>401</v>
      </c>
      <c r="L561" s="31" t="s">
        <v>39</v>
      </c>
      <c r="M561" s="30" t="s">
        <v>40</v>
      </c>
      <c r="N561" s="31" t="s">
        <v>389</v>
      </c>
      <c r="O561" s="30" t="s">
        <v>73</v>
      </c>
      <c r="P561" s="30">
        <v>796</v>
      </c>
      <c r="Q561" s="30" t="s">
        <v>43</v>
      </c>
      <c r="R561" s="34">
        <v>150</v>
      </c>
      <c r="S561" s="35">
        <v>110</v>
      </c>
      <c r="T561" s="35">
        <f t="shared" si="28"/>
        <v>16500</v>
      </c>
      <c r="U561" s="36">
        <f t="shared" si="29"/>
        <v>18480</v>
      </c>
      <c r="V561" s="40"/>
      <c r="W561" s="30">
        <v>2017</v>
      </c>
      <c r="X561" s="31"/>
      <c r="Y561" s="303"/>
    </row>
    <row r="562" spans="1:25" ht="50.1" customHeight="1">
      <c r="A562" s="30" t="s">
        <v>1916</v>
      </c>
      <c r="B562" s="30" t="s">
        <v>32</v>
      </c>
      <c r="C562" s="31" t="s">
        <v>1917</v>
      </c>
      <c r="D562" s="314" t="s">
        <v>1918</v>
      </c>
      <c r="E562" s="32" t="s">
        <v>1919</v>
      </c>
      <c r="F562" s="32" t="s">
        <v>1920</v>
      </c>
      <c r="G562" s="30" t="s">
        <v>36</v>
      </c>
      <c r="H562" s="30">
        <v>0</v>
      </c>
      <c r="I562" s="30">
        <v>590000000</v>
      </c>
      <c r="J562" s="31" t="s">
        <v>50</v>
      </c>
      <c r="K562" s="30" t="s">
        <v>1253</v>
      </c>
      <c r="L562" s="30" t="s">
        <v>80</v>
      </c>
      <c r="M562" s="30" t="s">
        <v>81</v>
      </c>
      <c r="N562" s="30" t="s">
        <v>140</v>
      </c>
      <c r="O562" s="45" t="s">
        <v>182</v>
      </c>
      <c r="P562" s="30">
        <v>796</v>
      </c>
      <c r="Q562" s="30" t="s">
        <v>43</v>
      </c>
      <c r="R562" s="34">
        <v>10</v>
      </c>
      <c r="S562" s="39">
        <v>550</v>
      </c>
      <c r="T562" s="58">
        <f t="shared" si="28"/>
        <v>5500</v>
      </c>
      <c r="U562" s="59">
        <f t="shared" si="29"/>
        <v>6160.0000000000009</v>
      </c>
      <c r="V562" s="40"/>
      <c r="W562" s="30">
        <v>2017</v>
      </c>
      <c r="X562" s="60"/>
      <c r="Y562" s="303"/>
    </row>
    <row r="563" spans="1:25" ht="50.1" customHeight="1">
      <c r="A563" s="30" t="s">
        <v>1921</v>
      </c>
      <c r="B563" s="30" t="s">
        <v>32</v>
      </c>
      <c r="C563" s="31" t="s">
        <v>1917</v>
      </c>
      <c r="D563" s="314" t="s">
        <v>1918</v>
      </c>
      <c r="E563" s="32" t="s">
        <v>1919</v>
      </c>
      <c r="F563" s="32" t="s">
        <v>1922</v>
      </c>
      <c r="G563" s="30" t="s">
        <v>36</v>
      </c>
      <c r="H563" s="30">
        <v>0</v>
      </c>
      <c r="I563" s="30">
        <v>590000000</v>
      </c>
      <c r="J563" s="31" t="s">
        <v>50</v>
      </c>
      <c r="K563" s="30" t="s">
        <v>1923</v>
      </c>
      <c r="L563" s="30" t="s">
        <v>80</v>
      </c>
      <c r="M563" s="30" t="s">
        <v>81</v>
      </c>
      <c r="N563" s="30" t="s">
        <v>140</v>
      </c>
      <c r="O563" s="45" t="s">
        <v>182</v>
      </c>
      <c r="P563" s="30">
        <v>796</v>
      </c>
      <c r="Q563" s="30" t="s">
        <v>43</v>
      </c>
      <c r="R563" s="34">
        <v>40</v>
      </c>
      <c r="S563" s="39">
        <v>550</v>
      </c>
      <c r="T563" s="58">
        <f t="shared" si="28"/>
        <v>22000</v>
      </c>
      <c r="U563" s="59">
        <f t="shared" si="29"/>
        <v>24640.000000000004</v>
      </c>
      <c r="V563" s="40"/>
      <c r="W563" s="30">
        <v>2017</v>
      </c>
      <c r="X563" s="60"/>
      <c r="Y563" s="303"/>
    </row>
    <row r="564" spans="1:25" ht="50.1" customHeight="1">
      <c r="A564" s="30" t="s">
        <v>1924</v>
      </c>
      <c r="B564" s="30" t="s">
        <v>32</v>
      </c>
      <c r="C564" s="31" t="s">
        <v>1925</v>
      </c>
      <c r="D564" s="314" t="s">
        <v>1918</v>
      </c>
      <c r="E564" s="32" t="s">
        <v>1926</v>
      </c>
      <c r="F564" s="32" t="s">
        <v>1927</v>
      </c>
      <c r="G564" s="30" t="s">
        <v>36</v>
      </c>
      <c r="H564" s="30">
        <v>0</v>
      </c>
      <c r="I564" s="30">
        <v>590000000</v>
      </c>
      <c r="J564" s="31" t="s">
        <v>50</v>
      </c>
      <c r="K564" s="30" t="s">
        <v>139</v>
      </c>
      <c r="L564" s="30" t="s">
        <v>80</v>
      </c>
      <c r="M564" s="30" t="s">
        <v>81</v>
      </c>
      <c r="N564" s="30" t="s">
        <v>236</v>
      </c>
      <c r="O564" s="30" t="s">
        <v>1215</v>
      </c>
      <c r="P564" s="30">
        <v>796</v>
      </c>
      <c r="Q564" s="30" t="s">
        <v>43</v>
      </c>
      <c r="R564" s="34">
        <v>20</v>
      </c>
      <c r="S564" s="39">
        <v>60000</v>
      </c>
      <c r="T564" s="58">
        <f t="shared" si="28"/>
        <v>1200000</v>
      </c>
      <c r="U564" s="59">
        <f t="shared" si="29"/>
        <v>1344000.0000000002</v>
      </c>
      <c r="V564" s="40"/>
      <c r="W564" s="30">
        <v>2017</v>
      </c>
      <c r="X564" s="60"/>
      <c r="Y564" s="303"/>
    </row>
    <row r="565" spans="1:25" ht="50.1" customHeight="1">
      <c r="A565" s="30" t="s">
        <v>1928</v>
      </c>
      <c r="B565" s="30" t="s">
        <v>32</v>
      </c>
      <c r="C565" s="31" t="s">
        <v>1925</v>
      </c>
      <c r="D565" s="314" t="s">
        <v>1918</v>
      </c>
      <c r="E565" s="32" t="s">
        <v>1926</v>
      </c>
      <c r="F565" s="32" t="s">
        <v>1929</v>
      </c>
      <c r="G565" s="30" t="s">
        <v>36</v>
      </c>
      <c r="H565" s="30">
        <v>0</v>
      </c>
      <c r="I565" s="30">
        <v>590000000</v>
      </c>
      <c r="J565" s="31" t="s">
        <v>50</v>
      </c>
      <c r="K565" s="30" t="s">
        <v>1265</v>
      </c>
      <c r="L565" s="30" t="s">
        <v>80</v>
      </c>
      <c r="M565" s="30" t="s">
        <v>81</v>
      </c>
      <c r="N565" s="30" t="s">
        <v>236</v>
      </c>
      <c r="O565" s="30" t="s">
        <v>1215</v>
      </c>
      <c r="P565" s="30">
        <v>796</v>
      </c>
      <c r="Q565" s="30" t="s">
        <v>43</v>
      </c>
      <c r="R565" s="34">
        <v>6</v>
      </c>
      <c r="S565" s="39">
        <v>62000</v>
      </c>
      <c r="T565" s="58">
        <f t="shared" si="28"/>
        <v>372000</v>
      </c>
      <c r="U565" s="59">
        <f t="shared" si="29"/>
        <v>416640.00000000006</v>
      </c>
      <c r="V565" s="40"/>
      <c r="W565" s="30">
        <v>2017</v>
      </c>
      <c r="X565" s="60"/>
      <c r="Y565" s="303"/>
    </row>
    <row r="566" spans="1:25" ht="50.1" customHeight="1">
      <c r="A566" s="30" t="s">
        <v>1930</v>
      </c>
      <c r="B566" s="30" t="s">
        <v>32</v>
      </c>
      <c r="C566" s="31" t="s">
        <v>1931</v>
      </c>
      <c r="D566" s="314" t="s">
        <v>1918</v>
      </c>
      <c r="E566" s="32" t="s">
        <v>1932</v>
      </c>
      <c r="F566" s="32" t="s">
        <v>1933</v>
      </c>
      <c r="G566" s="30" t="s">
        <v>36</v>
      </c>
      <c r="H566" s="30">
        <v>0</v>
      </c>
      <c r="I566" s="30">
        <v>590000000</v>
      </c>
      <c r="J566" s="31" t="s">
        <v>50</v>
      </c>
      <c r="K566" s="30" t="s">
        <v>79</v>
      </c>
      <c r="L566" s="30" t="s">
        <v>80</v>
      </c>
      <c r="M566" s="30" t="s">
        <v>81</v>
      </c>
      <c r="N566" s="30" t="s">
        <v>236</v>
      </c>
      <c r="O566" s="30" t="s">
        <v>1215</v>
      </c>
      <c r="P566" s="30">
        <v>796</v>
      </c>
      <c r="Q566" s="30" t="s">
        <v>43</v>
      </c>
      <c r="R566" s="34">
        <v>1</v>
      </c>
      <c r="S566" s="39">
        <v>77000</v>
      </c>
      <c r="T566" s="58">
        <f t="shared" si="28"/>
        <v>77000</v>
      </c>
      <c r="U566" s="59">
        <f t="shared" si="29"/>
        <v>86240.000000000015</v>
      </c>
      <c r="V566" s="40"/>
      <c r="W566" s="30">
        <v>2017</v>
      </c>
      <c r="X566" s="60"/>
      <c r="Y566" s="303"/>
    </row>
    <row r="567" spans="1:25" ht="50.1" customHeight="1">
      <c r="A567" s="30" t="s">
        <v>1934</v>
      </c>
      <c r="B567" s="41" t="s">
        <v>32</v>
      </c>
      <c r="C567" s="42" t="s">
        <v>1935</v>
      </c>
      <c r="D567" s="311" t="s">
        <v>1936</v>
      </c>
      <c r="E567" s="43" t="s">
        <v>1937</v>
      </c>
      <c r="F567" s="44" t="s">
        <v>1938</v>
      </c>
      <c r="G567" s="45" t="s">
        <v>36</v>
      </c>
      <c r="H567" s="46">
        <v>0</v>
      </c>
      <c r="I567" s="30">
        <v>590000000</v>
      </c>
      <c r="J567" s="31" t="s">
        <v>37</v>
      </c>
      <c r="K567" s="41" t="s">
        <v>288</v>
      </c>
      <c r="L567" s="31" t="s">
        <v>39</v>
      </c>
      <c r="M567" s="41" t="s">
        <v>40</v>
      </c>
      <c r="N567" s="43" t="s">
        <v>175</v>
      </c>
      <c r="O567" s="30" t="s">
        <v>73</v>
      </c>
      <c r="P567" s="38">
        <v>166</v>
      </c>
      <c r="Q567" s="38" t="s">
        <v>100</v>
      </c>
      <c r="R567" s="55">
        <v>20</v>
      </c>
      <c r="S567" s="48">
        <v>2000</v>
      </c>
      <c r="T567" s="35">
        <f t="shared" si="28"/>
        <v>40000</v>
      </c>
      <c r="U567" s="36">
        <f t="shared" si="29"/>
        <v>44800.000000000007</v>
      </c>
      <c r="V567" s="61"/>
      <c r="W567" s="49">
        <v>2017</v>
      </c>
      <c r="X567" s="31"/>
      <c r="Y567" s="303"/>
    </row>
    <row r="568" spans="1:25" ht="50.1" customHeight="1">
      <c r="A568" s="30" t="s">
        <v>1939</v>
      </c>
      <c r="B568" s="41" t="s">
        <v>32</v>
      </c>
      <c r="C568" s="42" t="s">
        <v>1940</v>
      </c>
      <c r="D568" s="311" t="s">
        <v>1941</v>
      </c>
      <c r="E568" s="43" t="s">
        <v>1942</v>
      </c>
      <c r="F568" s="44" t="s">
        <v>1943</v>
      </c>
      <c r="G568" s="45" t="s">
        <v>36</v>
      </c>
      <c r="H568" s="46">
        <v>0</v>
      </c>
      <c r="I568" s="30">
        <v>590000000</v>
      </c>
      <c r="J568" s="31" t="s">
        <v>37</v>
      </c>
      <c r="K568" s="41" t="s">
        <v>401</v>
      </c>
      <c r="L568" s="31" t="s">
        <v>39</v>
      </c>
      <c r="M568" s="41" t="s">
        <v>40</v>
      </c>
      <c r="N568" s="43" t="s">
        <v>175</v>
      </c>
      <c r="O568" s="30" t="s">
        <v>73</v>
      </c>
      <c r="P568" s="30">
        <v>736</v>
      </c>
      <c r="Q568" s="38" t="s">
        <v>485</v>
      </c>
      <c r="R568" s="47">
        <v>1350</v>
      </c>
      <c r="S568" s="48">
        <v>150</v>
      </c>
      <c r="T568" s="35">
        <f t="shared" si="28"/>
        <v>202500</v>
      </c>
      <c r="U568" s="36">
        <f t="shared" si="29"/>
        <v>226800.00000000003</v>
      </c>
      <c r="V568" s="61"/>
      <c r="W568" s="49">
        <v>2017</v>
      </c>
      <c r="X568" s="31"/>
      <c r="Y568" s="303"/>
    </row>
    <row r="569" spans="1:25" ht="50.1" customHeight="1">
      <c r="A569" s="30" t="s">
        <v>1944</v>
      </c>
      <c r="B569" s="30" t="s">
        <v>32</v>
      </c>
      <c r="C569" s="31" t="s">
        <v>1940</v>
      </c>
      <c r="D569" s="310" t="s">
        <v>1941</v>
      </c>
      <c r="E569" s="31" t="s">
        <v>1942</v>
      </c>
      <c r="F569" s="32" t="s">
        <v>1943</v>
      </c>
      <c r="G569" s="30" t="s">
        <v>36</v>
      </c>
      <c r="H569" s="30">
        <v>0</v>
      </c>
      <c r="I569" s="30">
        <v>590000000</v>
      </c>
      <c r="J569" s="31" t="s">
        <v>37</v>
      </c>
      <c r="K569" s="31" t="s">
        <v>795</v>
      </c>
      <c r="L569" s="31" t="s">
        <v>39</v>
      </c>
      <c r="M569" s="30" t="s">
        <v>40</v>
      </c>
      <c r="N569" s="31" t="s">
        <v>41</v>
      </c>
      <c r="O569" s="30" t="s">
        <v>91</v>
      </c>
      <c r="P569" s="30">
        <v>736</v>
      </c>
      <c r="Q569" s="30" t="s">
        <v>485</v>
      </c>
      <c r="R569" s="34">
        <v>1350</v>
      </c>
      <c r="S569" s="35">
        <v>180</v>
      </c>
      <c r="T569" s="35">
        <f t="shared" si="28"/>
        <v>243000</v>
      </c>
      <c r="U569" s="36">
        <f t="shared" si="29"/>
        <v>272160</v>
      </c>
      <c r="V569" s="40" t="s">
        <v>44</v>
      </c>
      <c r="W569" s="30">
        <v>2017</v>
      </c>
      <c r="X569" s="31"/>
      <c r="Y569" s="303"/>
    </row>
    <row r="570" spans="1:25" ht="50.1" customHeight="1">
      <c r="A570" s="30" t="s">
        <v>1945</v>
      </c>
      <c r="B570" s="30" t="s">
        <v>32</v>
      </c>
      <c r="C570" s="31" t="s">
        <v>1946</v>
      </c>
      <c r="D570" s="310" t="s">
        <v>1941</v>
      </c>
      <c r="E570" s="31" t="s">
        <v>1947</v>
      </c>
      <c r="F570" s="32" t="s">
        <v>1948</v>
      </c>
      <c r="G570" s="30" t="s">
        <v>36</v>
      </c>
      <c r="H570" s="30">
        <v>0</v>
      </c>
      <c r="I570" s="30">
        <v>590000000</v>
      </c>
      <c r="J570" s="31" t="s">
        <v>37</v>
      </c>
      <c r="K570" s="31" t="s">
        <v>38</v>
      </c>
      <c r="L570" s="31" t="s">
        <v>39</v>
      </c>
      <c r="M570" s="30" t="s">
        <v>40</v>
      </c>
      <c r="N570" s="31" t="s">
        <v>273</v>
      </c>
      <c r="O570" s="33" t="s">
        <v>42</v>
      </c>
      <c r="P570" s="30" t="s">
        <v>822</v>
      </c>
      <c r="Q570" s="30" t="s">
        <v>823</v>
      </c>
      <c r="R570" s="39">
        <v>150</v>
      </c>
      <c r="S570" s="35">
        <v>13000</v>
      </c>
      <c r="T570" s="35">
        <f t="shared" si="28"/>
        <v>1950000</v>
      </c>
      <c r="U570" s="36">
        <f t="shared" si="29"/>
        <v>2184000</v>
      </c>
      <c r="V570" s="40" t="s">
        <v>44</v>
      </c>
      <c r="W570" s="30">
        <v>2017</v>
      </c>
      <c r="X570" s="31"/>
      <c r="Y570" s="303"/>
    </row>
    <row r="571" spans="1:25" ht="50.1" customHeight="1">
      <c r="A571" s="30" t="s">
        <v>1949</v>
      </c>
      <c r="B571" s="30" t="s">
        <v>32</v>
      </c>
      <c r="C571" s="31" t="s">
        <v>1950</v>
      </c>
      <c r="D571" s="310" t="s">
        <v>1941</v>
      </c>
      <c r="E571" s="31" t="s">
        <v>1951</v>
      </c>
      <c r="F571" s="32" t="s">
        <v>1952</v>
      </c>
      <c r="G571" s="30" t="s">
        <v>36</v>
      </c>
      <c r="H571" s="30">
        <v>0</v>
      </c>
      <c r="I571" s="30">
        <v>590000000</v>
      </c>
      <c r="J571" s="31" t="s">
        <v>37</v>
      </c>
      <c r="K571" s="31" t="s">
        <v>38</v>
      </c>
      <c r="L571" s="37" t="s">
        <v>50</v>
      </c>
      <c r="M571" s="30" t="s">
        <v>81</v>
      </c>
      <c r="N571" s="31" t="s">
        <v>1953</v>
      </c>
      <c r="O571" s="33" t="s">
        <v>42</v>
      </c>
      <c r="P571" s="30" t="s">
        <v>1954</v>
      </c>
      <c r="Q571" s="30" t="s">
        <v>1955</v>
      </c>
      <c r="R571" s="39">
        <v>15</v>
      </c>
      <c r="S571" s="35">
        <v>39300</v>
      </c>
      <c r="T571" s="35">
        <f t="shared" si="28"/>
        <v>589500</v>
      </c>
      <c r="U571" s="36">
        <f t="shared" si="29"/>
        <v>660240.00000000012</v>
      </c>
      <c r="V571" s="40"/>
      <c r="W571" s="30">
        <v>2017</v>
      </c>
      <c r="X571" s="31"/>
      <c r="Y571" s="303"/>
    </row>
    <row r="572" spans="1:25" ht="50.1" customHeight="1">
      <c r="A572" s="30" t="s">
        <v>1956</v>
      </c>
      <c r="B572" s="31" t="s">
        <v>32</v>
      </c>
      <c r="C572" s="43" t="s">
        <v>1957</v>
      </c>
      <c r="D572" s="312" t="s">
        <v>1941</v>
      </c>
      <c r="E572" s="43" t="s">
        <v>1958</v>
      </c>
      <c r="F572" s="43"/>
      <c r="G572" s="43" t="s">
        <v>36</v>
      </c>
      <c r="H572" s="43">
        <v>0</v>
      </c>
      <c r="I572" s="30">
        <v>590000000</v>
      </c>
      <c r="J572" s="31" t="s">
        <v>50</v>
      </c>
      <c r="K572" s="31" t="s">
        <v>429</v>
      </c>
      <c r="L572" s="31" t="s">
        <v>430</v>
      </c>
      <c r="M572" s="43" t="s">
        <v>58</v>
      </c>
      <c r="N572" s="71" t="s">
        <v>431</v>
      </c>
      <c r="O572" s="31" t="s">
        <v>432</v>
      </c>
      <c r="P572" s="38">
        <v>168</v>
      </c>
      <c r="Q572" s="43" t="s">
        <v>114</v>
      </c>
      <c r="R572" s="72">
        <v>0.25</v>
      </c>
      <c r="S572" s="72">
        <v>650000</v>
      </c>
      <c r="T572" s="58">
        <f>S572*R572</f>
        <v>162500</v>
      </c>
      <c r="U572" s="59">
        <f t="shared" si="29"/>
        <v>182000.00000000003</v>
      </c>
      <c r="V572" s="78"/>
      <c r="W572" s="31">
        <v>2017</v>
      </c>
      <c r="X572" s="66"/>
      <c r="Y572" s="303"/>
    </row>
    <row r="573" spans="1:25" ht="50.1" customHeight="1">
      <c r="A573" s="30" t="s">
        <v>1959</v>
      </c>
      <c r="B573" s="30" t="s">
        <v>32</v>
      </c>
      <c r="C573" s="31" t="s">
        <v>1960</v>
      </c>
      <c r="D573" s="310" t="s">
        <v>1941</v>
      </c>
      <c r="E573" s="31" t="s">
        <v>1961</v>
      </c>
      <c r="F573" s="32" t="s">
        <v>1962</v>
      </c>
      <c r="G573" s="30" t="s">
        <v>36</v>
      </c>
      <c r="H573" s="30">
        <v>0</v>
      </c>
      <c r="I573" s="30">
        <v>590000000</v>
      </c>
      <c r="J573" s="31" t="s">
        <v>37</v>
      </c>
      <c r="K573" s="31" t="s">
        <v>576</v>
      </c>
      <c r="L573" s="37" t="s">
        <v>50</v>
      </c>
      <c r="M573" s="30" t="s">
        <v>81</v>
      </c>
      <c r="N573" s="31" t="s">
        <v>1963</v>
      </c>
      <c r="O573" s="30" t="s">
        <v>73</v>
      </c>
      <c r="P573" s="30">
        <v>736</v>
      </c>
      <c r="Q573" s="30" t="s">
        <v>485</v>
      </c>
      <c r="R573" s="34">
        <v>2</v>
      </c>
      <c r="S573" s="35">
        <v>28600</v>
      </c>
      <c r="T573" s="35">
        <f>R573*S573</f>
        <v>57200</v>
      </c>
      <c r="U573" s="36">
        <f t="shared" si="29"/>
        <v>64064.000000000007</v>
      </c>
      <c r="V573" s="40" t="s">
        <v>44</v>
      </c>
      <c r="W573" s="30">
        <v>2017</v>
      </c>
      <c r="X573" s="31"/>
      <c r="Y573" s="303"/>
    </row>
    <row r="574" spans="1:25" ht="50.1" customHeight="1">
      <c r="A574" s="30" t="s">
        <v>1964</v>
      </c>
      <c r="B574" s="30" t="s">
        <v>32</v>
      </c>
      <c r="C574" s="31" t="s">
        <v>1965</v>
      </c>
      <c r="D574" s="310" t="s">
        <v>1966</v>
      </c>
      <c r="E574" s="31" t="s">
        <v>1967</v>
      </c>
      <c r="F574" s="32" t="s">
        <v>1966</v>
      </c>
      <c r="G574" s="30" t="s">
        <v>36</v>
      </c>
      <c r="H574" s="30">
        <v>0</v>
      </c>
      <c r="I574" s="30">
        <v>590000000</v>
      </c>
      <c r="J574" s="31" t="s">
        <v>37</v>
      </c>
      <c r="K574" s="31" t="s">
        <v>38</v>
      </c>
      <c r="L574" s="37" t="s">
        <v>50</v>
      </c>
      <c r="M574" s="30" t="s">
        <v>40</v>
      </c>
      <c r="N574" s="31" t="s">
        <v>41</v>
      </c>
      <c r="O574" s="30" t="s">
        <v>91</v>
      </c>
      <c r="P574" s="30">
        <v>166</v>
      </c>
      <c r="Q574" s="30" t="s">
        <v>100</v>
      </c>
      <c r="R574" s="39">
        <v>30</v>
      </c>
      <c r="S574" s="35">
        <v>10000</v>
      </c>
      <c r="T574" s="35">
        <f>R574*S574</f>
        <v>300000</v>
      </c>
      <c r="U574" s="36">
        <f t="shared" si="29"/>
        <v>336000.00000000006</v>
      </c>
      <c r="V574" s="40"/>
      <c r="W574" s="30">
        <v>2017</v>
      </c>
      <c r="X574" s="31"/>
      <c r="Y574" s="303"/>
    </row>
    <row r="575" spans="1:25" ht="50.1" customHeight="1">
      <c r="A575" s="30" t="s">
        <v>1968</v>
      </c>
      <c r="B575" s="30" t="s">
        <v>32</v>
      </c>
      <c r="C575" s="31" t="s">
        <v>1969</v>
      </c>
      <c r="D575" s="310" t="s">
        <v>1966</v>
      </c>
      <c r="E575" s="31" t="s">
        <v>1970</v>
      </c>
      <c r="F575" s="32"/>
      <c r="G575" s="30" t="s">
        <v>36</v>
      </c>
      <c r="H575" s="30">
        <v>0</v>
      </c>
      <c r="I575" s="30">
        <v>590000000</v>
      </c>
      <c r="J575" s="31" t="s">
        <v>37</v>
      </c>
      <c r="K575" s="31" t="s">
        <v>401</v>
      </c>
      <c r="L575" s="31" t="s">
        <v>39</v>
      </c>
      <c r="M575" s="30" t="s">
        <v>40</v>
      </c>
      <c r="N575" s="43" t="s">
        <v>528</v>
      </c>
      <c r="O575" s="30" t="s">
        <v>73</v>
      </c>
      <c r="P575" s="30">
        <v>796</v>
      </c>
      <c r="Q575" s="30" t="s">
        <v>43</v>
      </c>
      <c r="R575" s="34">
        <v>13</v>
      </c>
      <c r="S575" s="35">
        <v>315</v>
      </c>
      <c r="T575" s="35">
        <f>R575*S575</f>
        <v>4095</v>
      </c>
      <c r="U575" s="36">
        <f t="shared" si="29"/>
        <v>4586.4000000000005</v>
      </c>
      <c r="V575" s="40"/>
      <c r="W575" s="30">
        <v>2017</v>
      </c>
      <c r="X575" s="31"/>
      <c r="Y575" s="303"/>
    </row>
    <row r="576" spans="1:25" ht="50.1" customHeight="1">
      <c r="A576" s="30" t="s">
        <v>1971</v>
      </c>
      <c r="B576" s="30" t="s">
        <v>32</v>
      </c>
      <c r="C576" s="31" t="s">
        <v>1972</v>
      </c>
      <c r="D576" s="310" t="s">
        <v>1973</v>
      </c>
      <c r="E576" s="31" t="s">
        <v>1974</v>
      </c>
      <c r="F576" s="32" t="s">
        <v>1975</v>
      </c>
      <c r="G576" s="30" t="s">
        <v>36</v>
      </c>
      <c r="H576" s="30">
        <v>0</v>
      </c>
      <c r="I576" s="30">
        <v>590000000</v>
      </c>
      <c r="J576" s="31" t="s">
        <v>37</v>
      </c>
      <c r="K576" s="31" t="s">
        <v>38</v>
      </c>
      <c r="L576" s="37" t="s">
        <v>50</v>
      </c>
      <c r="M576" s="30" t="s">
        <v>58</v>
      </c>
      <c r="N576" s="31" t="s">
        <v>424</v>
      </c>
      <c r="O576" s="30" t="s">
        <v>73</v>
      </c>
      <c r="P576" s="30">
        <v>796</v>
      </c>
      <c r="Q576" s="30" t="s">
        <v>43</v>
      </c>
      <c r="R576" s="34">
        <v>25</v>
      </c>
      <c r="S576" s="35">
        <v>30000</v>
      </c>
      <c r="T576" s="35">
        <f>R576*S576</f>
        <v>750000</v>
      </c>
      <c r="U576" s="36">
        <f t="shared" si="29"/>
        <v>840000.00000000012</v>
      </c>
      <c r="V576" s="40"/>
      <c r="W576" s="30">
        <v>2017</v>
      </c>
      <c r="X576" s="31"/>
      <c r="Y576" s="303"/>
    </row>
    <row r="577" spans="1:25" ht="50.1" customHeight="1">
      <c r="A577" s="30" t="s">
        <v>1976</v>
      </c>
      <c r="B577" s="30" t="s">
        <v>32</v>
      </c>
      <c r="C577" s="31" t="s">
        <v>1977</v>
      </c>
      <c r="D577" s="310" t="s">
        <v>1978</v>
      </c>
      <c r="E577" s="31" t="s">
        <v>1979</v>
      </c>
      <c r="F577" s="32"/>
      <c r="G577" s="30" t="s">
        <v>36</v>
      </c>
      <c r="H577" s="30">
        <v>0</v>
      </c>
      <c r="I577" s="30">
        <v>590000000</v>
      </c>
      <c r="J577" s="31" t="s">
        <v>37</v>
      </c>
      <c r="K577" s="31" t="s">
        <v>1980</v>
      </c>
      <c r="L577" s="37" t="s">
        <v>50</v>
      </c>
      <c r="M577" s="30" t="s">
        <v>58</v>
      </c>
      <c r="N577" s="31" t="s">
        <v>317</v>
      </c>
      <c r="O577" s="30" t="s">
        <v>91</v>
      </c>
      <c r="P577" s="30">
        <v>796</v>
      </c>
      <c r="Q577" s="30" t="s">
        <v>43</v>
      </c>
      <c r="R577" s="34">
        <v>15</v>
      </c>
      <c r="S577" s="35">
        <v>640</v>
      </c>
      <c r="T577" s="35">
        <f>R577*S577</f>
        <v>9600</v>
      </c>
      <c r="U577" s="36">
        <f t="shared" si="29"/>
        <v>10752.000000000002</v>
      </c>
      <c r="V577" s="40"/>
      <c r="W577" s="30">
        <v>2017</v>
      </c>
      <c r="X577" s="31"/>
      <c r="Y577" s="303"/>
    </row>
    <row r="578" spans="1:25" ht="50.1" customHeight="1">
      <c r="A578" s="30" t="s">
        <v>1981</v>
      </c>
      <c r="B578" s="30" t="s">
        <v>32</v>
      </c>
      <c r="C578" s="43" t="s">
        <v>1982</v>
      </c>
      <c r="D578" s="312" t="s">
        <v>1983</v>
      </c>
      <c r="E578" s="43" t="s">
        <v>1984</v>
      </c>
      <c r="F578" s="43"/>
      <c r="G578" s="43" t="s">
        <v>36</v>
      </c>
      <c r="H578" s="43">
        <v>0</v>
      </c>
      <c r="I578" s="30">
        <v>590000000</v>
      </c>
      <c r="J578" s="31" t="s">
        <v>50</v>
      </c>
      <c r="K578" s="31" t="s">
        <v>1548</v>
      </c>
      <c r="L578" s="31" t="s">
        <v>430</v>
      </c>
      <c r="M578" s="43" t="s">
        <v>58</v>
      </c>
      <c r="N578" s="71" t="s">
        <v>1985</v>
      </c>
      <c r="O578" s="31" t="s">
        <v>1550</v>
      </c>
      <c r="P578" s="43">
        <v>796</v>
      </c>
      <c r="Q578" s="111" t="s">
        <v>43</v>
      </c>
      <c r="R578" s="112">
        <v>21</v>
      </c>
      <c r="S578" s="55">
        <v>8000</v>
      </c>
      <c r="T578" s="58">
        <f>S578*R578</f>
        <v>168000</v>
      </c>
      <c r="U578" s="59">
        <f t="shared" si="29"/>
        <v>188160.00000000003</v>
      </c>
      <c r="V578" s="40"/>
      <c r="W578" s="41" t="s">
        <v>1551</v>
      </c>
      <c r="X578" s="38"/>
      <c r="Y578" s="303"/>
    </row>
    <row r="579" spans="1:25" ht="50.1" customHeight="1">
      <c r="A579" s="30" t="s">
        <v>1986</v>
      </c>
      <c r="B579" s="30" t="s">
        <v>32</v>
      </c>
      <c r="C579" s="31" t="s">
        <v>1987</v>
      </c>
      <c r="D579" s="310" t="s">
        <v>1983</v>
      </c>
      <c r="E579" s="31" t="s">
        <v>1988</v>
      </c>
      <c r="F579" s="32" t="s">
        <v>1989</v>
      </c>
      <c r="G579" s="30" t="s">
        <v>36</v>
      </c>
      <c r="H579" s="30">
        <v>0</v>
      </c>
      <c r="I579" s="30">
        <v>590000000</v>
      </c>
      <c r="J579" s="31" t="s">
        <v>37</v>
      </c>
      <c r="K579" s="45" t="s">
        <v>105</v>
      </c>
      <c r="L579" s="31" t="s">
        <v>39</v>
      </c>
      <c r="M579" s="30" t="s">
        <v>58</v>
      </c>
      <c r="N579" s="31" t="s">
        <v>106</v>
      </c>
      <c r="O579" s="31" t="s">
        <v>107</v>
      </c>
      <c r="P579" s="30" t="s">
        <v>433</v>
      </c>
      <c r="Q579" s="30" t="s">
        <v>100</v>
      </c>
      <c r="R579" s="39">
        <v>20000</v>
      </c>
      <c r="S579" s="35">
        <v>240</v>
      </c>
      <c r="T579" s="35">
        <f t="shared" ref="T579:T647" si="30">R579*S579</f>
        <v>4800000</v>
      </c>
      <c r="U579" s="36">
        <f t="shared" si="29"/>
        <v>5376000.0000000009</v>
      </c>
      <c r="V579" s="40" t="s">
        <v>44</v>
      </c>
      <c r="W579" s="45">
        <v>2017</v>
      </c>
      <c r="X579" s="37"/>
      <c r="Y579" s="303"/>
    </row>
    <row r="580" spans="1:25" ht="50.1" customHeight="1">
      <c r="A580" s="30" t="s">
        <v>1990</v>
      </c>
      <c r="B580" s="41" t="s">
        <v>32</v>
      </c>
      <c r="C580" s="42" t="s">
        <v>1991</v>
      </c>
      <c r="D580" s="311" t="s">
        <v>1983</v>
      </c>
      <c r="E580" s="43" t="s">
        <v>1992</v>
      </c>
      <c r="F580" s="44" t="s">
        <v>1993</v>
      </c>
      <c r="G580" s="45" t="s">
        <v>36</v>
      </c>
      <c r="H580" s="46">
        <v>0</v>
      </c>
      <c r="I580" s="30">
        <v>590000000</v>
      </c>
      <c r="J580" s="31" t="s">
        <v>37</v>
      </c>
      <c r="K580" s="45" t="s">
        <v>105</v>
      </c>
      <c r="L580" s="31" t="s">
        <v>39</v>
      </c>
      <c r="M580" s="41" t="s">
        <v>58</v>
      </c>
      <c r="N580" s="43" t="s">
        <v>106</v>
      </c>
      <c r="O580" s="31" t="s">
        <v>107</v>
      </c>
      <c r="P580" s="38" t="s">
        <v>433</v>
      </c>
      <c r="Q580" s="38" t="s">
        <v>100</v>
      </c>
      <c r="R580" s="55">
        <v>5000</v>
      </c>
      <c r="S580" s="48">
        <v>230</v>
      </c>
      <c r="T580" s="35">
        <f t="shared" si="30"/>
        <v>1150000</v>
      </c>
      <c r="U580" s="36">
        <f t="shared" si="29"/>
        <v>1288000.0000000002</v>
      </c>
      <c r="V580" s="61" t="s">
        <v>44</v>
      </c>
      <c r="W580" s="45">
        <v>2017</v>
      </c>
      <c r="X580" s="37"/>
      <c r="Y580" s="303"/>
    </row>
    <row r="581" spans="1:25" ht="50.1" customHeight="1">
      <c r="A581" s="30" t="s">
        <v>1994</v>
      </c>
      <c r="B581" s="41" t="s">
        <v>32</v>
      </c>
      <c r="C581" s="42" t="s">
        <v>1995</v>
      </c>
      <c r="D581" s="311" t="s">
        <v>1983</v>
      </c>
      <c r="E581" s="43" t="s">
        <v>1996</v>
      </c>
      <c r="F581" s="44" t="s">
        <v>1997</v>
      </c>
      <c r="G581" s="45" t="s">
        <v>36</v>
      </c>
      <c r="H581" s="46">
        <v>0</v>
      </c>
      <c r="I581" s="30">
        <v>590000000</v>
      </c>
      <c r="J581" s="31" t="s">
        <v>37</v>
      </c>
      <c r="K581" s="45" t="s">
        <v>105</v>
      </c>
      <c r="L581" s="31" t="s">
        <v>39</v>
      </c>
      <c r="M581" s="41" t="s">
        <v>58</v>
      </c>
      <c r="N581" s="43" t="s">
        <v>106</v>
      </c>
      <c r="O581" s="31" t="s">
        <v>107</v>
      </c>
      <c r="P581" s="38" t="s">
        <v>433</v>
      </c>
      <c r="Q581" s="38" t="s">
        <v>100</v>
      </c>
      <c r="R581" s="55">
        <v>10000</v>
      </c>
      <c r="S581" s="48">
        <v>210</v>
      </c>
      <c r="T581" s="35">
        <f t="shared" si="30"/>
        <v>2100000</v>
      </c>
      <c r="U581" s="36">
        <f t="shared" si="29"/>
        <v>2352000</v>
      </c>
      <c r="V581" s="61" t="s">
        <v>44</v>
      </c>
      <c r="W581" s="45">
        <v>2017</v>
      </c>
      <c r="X581" s="37"/>
      <c r="Y581" s="303"/>
    </row>
    <row r="582" spans="1:25" ht="50.1" customHeight="1">
      <c r="A582" s="30" t="s">
        <v>1998</v>
      </c>
      <c r="B582" s="41" t="s">
        <v>32</v>
      </c>
      <c r="C582" s="42" t="s">
        <v>1999</v>
      </c>
      <c r="D582" s="311" t="s">
        <v>1983</v>
      </c>
      <c r="E582" s="43" t="s">
        <v>2000</v>
      </c>
      <c r="F582" s="44" t="s">
        <v>1993</v>
      </c>
      <c r="G582" s="45" t="s">
        <v>36</v>
      </c>
      <c r="H582" s="46">
        <v>0</v>
      </c>
      <c r="I582" s="30">
        <v>590000000</v>
      </c>
      <c r="J582" s="31" t="s">
        <v>37</v>
      </c>
      <c r="K582" s="45" t="s">
        <v>105</v>
      </c>
      <c r="L582" s="31" t="s">
        <v>39</v>
      </c>
      <c r="M582" s="41" t="s">
        <v>58</v>
      </c>
      <c r="N582" s="43" t="s">
        <v>106</v>
      </c>
      <c r="O582" s="31" t="s">
        <v>107</v>
      </c>
      <c r="P582" s="53">
        <v>168</v>
      </c>
      <c r="Q582" s="38" t="s">
        <v>114</v>
      </c>
      <c r="R582" s="55">
        <v>7</v>
      </c>
      <c r="S582" s="48">
        <v>230000</v>
      </c>
      <c r="T582" s="35">
        <f t="shared" si="30"/>
        <v>1610000</v>
      </c>
      <c r="U582" s="36">
        <f t="shared" ref="U582:U650" si="31">T582*1.12</f>
        <v>1803200.0000000002</v>
      </c>
      <c r="V582" s="61" t="s">
        <v>44</v>
      </c>
      <c r="W582" s="45">
        <v>2017</v>
      </c>
      <c r="X582" s="37"/>
      <c r="Y582" s="303"/>
    </row>
    <row r="583" spans="1:25" ht="50.1" customHeight="1">
      <c r="A583" s="30" t="s">
        <v>2001</v>
      </c>
      <c r="B583" s="30" t="s">
        <v>32</v>
      </c>
      <c r="C583" s="31" t="s">
        <v>2002</v>
      </c>
      <c r="D583" s="310" t="s">
        <v>1983</v>
      </c>
      <c r="E583" s="31" t="s">
        <v>1996</v>
      </c>
      <c r="F583" s="32" t="s">
        <v>1993</v>
      </c>
      <c r="G583" s="30" t="s">
        <v>36</v>
      </c>
      <c r="H583" s="30">
        <v>0</v>
      </c>
      <c r="I583" s="30">
        <v>590000000</v>
      </c>
      <c r="J583" s="31" t="s">
        <v>37</v>
      </c>
      <c r="K583" s="45" t="s">
        <v>105</v>
      </c>
      <c r="L583" s="31" t="s">
        <v>39</v>
      </c>
      <c r="M583" s="30" t="s">
        <v>58</v>
      </c>
      <c r="N583" s="31" t="s">
        <v>106</v>
      </c>
      <c r="O583" s="31" t="s">
        <v>107</v>
      </c>
      <c r="P583" s="53">
        <v>168</v>
      </c>
      <c r="Q583" s="30" t="s">
        <v>114</v>
      </c>
      <c r="R583" s="39">
        <v>5</v>
      </c>
      <c r="S583" s="48">
        <v>230000</v>
      </c>
      <c r="T583" s="35">
        <f t="shared" si="30"/>
        <v>1150000</v>
      </c>
      <c r="U583" s="36">
        <f t="shared" si="31"/>
        <v>1288000.0000000002</v>
      </c>
      <c r="V583" s="40" t="s">
        <v>44</v>
      </c>
      <c r="W583" s="45">
        <v>2017</v>
      </c>
      <c r="X583" s="37"/>
      <c r="Y583" s="303"/>
    </row>
    <row r="584" spans="1:25" ht="50.1" customHeight="1">
      <c r="A584" s="30" t="s">
        <v>2003</v>
      </c>
      <c r="B584" s="30" t="s">
        <v>32</v>
      </c>
      <c r="C584" s="31" t="s">
        <v>2004</v>
      </c>
      <c r="D584" s="310" t="s">
        <v>1983</v>
      </c>
      <c r="E584" s="31" t="s">
        <v>2005</v>
      </c>
      <c r="F584" s="32" t="s">
        <v>1993</v>
      </c>
      <c r="G584" s="30" t="s">
        <v>36</v>
      </c>
      <c r="H584" s="30">
        <v>0</v>
      </c>
      <c r="I584" s="30">
        <v>590000000</v>
      </c>
      <c r="J584" s="31" t="s">
        <v>37</v>
      </c>
      <c r="K584" s="45" t="s">
        <v>105</v>
      </c>
      <c r="L584" s="31" t="s">
        <v>39</v>
      </c>
      <c r="M584" s="30" t="s">
        <v>58</v>
      </c>
      <c r="N584" s="31" t="s">
        <v>106</v>
      </c>
      <c r="O584" s="31" t="s">
        <v>107</v>
      </c>
      <c r="P584" s="53">
        <v>168</v>
      </c>
      <c r="Q584" s="30" t="s">
        <v>114</v>
      </c>
      <c r="R584" s="39">
        <v>7</v>
      </c>
      <c r="S584" s="48">
        <v>230000</v>
      </c>
      <c r="T584" s="35">
        <f t="shared" si="30"/>
        <v>1610000</v>
      </c>
      <c r="U584" s="36">
        <f t="shared" si="31"/>
        <v>1803200.0000000002</v>
      </c>
      <c r="V584" s="40" t="s">
        <v>44</v>
      </c>
      <c r="W584" s="45">
        <v>2017</v>
      </c>
      <c r="X584" s="37"/>
      <c r="Y584" s="303"/>
    </row>
    <row r="585" spans="1:25" ht="50.1" customHeight="1">
      <c r="A585" s="30" t="s">
        <v>2006</v>
      </c>
      <c r="B585" s="41" t="s">
        <v>32</v>
      </c>
      <c r="C585" s="42" t="s">
        <v>2007</v>
      </c>
      <c r="D585" s="311" t="s">
        <v>1983</v>
      </c>
      <c r="E585" s="43" t="s">
        <v>2008</v>
      </c>
      <c r="F585" s="44" t="s">
        <v>44</v>
      </c>
      <c r="G585" s="45" t="s">
        <v>36</v>
      </c>
      <c r="H585" s="46">
        <v>0</v>
      </c>
      <c r="I585" s="30">
        <v>590000000</v>
      </c>
      <c r="J585" s="31" t="s">
        <v>37</v>
      </c>
      <c r="K585" s="45" t="s">
        <v>105</v>
      </c>
      <c r="L585" s="31" t="s">
        <v>39</v>
      </c>
      <c r="M585" s="41" t="s">
        <v>58</v>
      </c>
      <c r="N585" s="43" t="s">
        <v>106</v>
      </c>
      <c r="O585" s="31" t="s">
        <v>107</v>
      </c>
      <c r="P585" s="53">
        <v>168</v>
      </c>
      <c r="Q585" s="38" t="s">
        <v>114</v>
      </c>
      <c r="R585" s="55">
        <v>5</v>
      </c>
      <c r="S585" s="48">
        <v>220000</v>
      </c>
      <c r="T585" s="35">
        <f t="shared" si="30"/>
        <v>1100000</v>
      </c>
      <c r="U585" s="36">
        <f t="shared" si="31"/>
        <v>1232000.0000000002</v>
      </c>
      <c r="V585" s="61" t="s">
        <v>44</v>
      </c>
      <c r="W585" s="45">
        <v>2017</v>
      </c>
      <c r="X585" s="37"/>
      <c r="Y585" s="303"/>
    </row>
    <row r="586" spans="1:25" ht="50.1" customHeight="1">
      <c r="A586" s="30" t="s">
        <v>2009</v>
      </c>
      <c r="B586" s="30" t="s">
        <v>32</v>
      </c>
      <c r="C586" s="31" t="s">
        <v>2010</v>
      </c>
      <c r="D586" s="310" t="s">
        <v>1983</v>
      </c>
      <c r="E586" s="31" t="s">
        <v>2011</v>
      </c>
      <c r="F586" s="32" t="s">
        <v>44</v>
      </c>
      <c r="G586" s="30" t="s">
        <v>36</v>
      </c>
      <c r="H586" s="30">
        <v>0</v>
      </c>
      <c r="I586" s="30">
        <v>590000000</v>
      </c>
      <c r="J586" s="31" t="s">
        <v>37</v>
      </c>
      <c r="K586" s="45" t="s">
        <v>105</v>
      </c>
      <c r="L586" s="31" t="s">
        <v>39</v>
      </c>
      <c r="M586" s="30" t="s">
        <v>58</v>
      </c>
      <c r="N586" s="31" t="s">
        <v>106</v>
      </c>
      <c r="O586" s="31" t="s">
        <v>107</v>
      </c>
      <c r="P586" s="53">
        <v>168</v>
      </c>
      <c r="Q586" s="30" t="s">
        <v>114</v>
      </c>
      <c r="R586" s="39">
        <v>5</v>
      </c>
      <c r="S586" s="35">
        <v>200000</v>
      </c>
      <c r="T586" s="35">
        <f t="shared" si="30"/>
        <v>1000000</v>
      </c>
      <c r="U586" s="36">
        <f t="shared" si="31"/>
        <v>1120000</v>
      </c>
      <c r="V586" s="40" t="s">
        <v>44</v>
      </c>
      <c r="W586" s="45">
        <v>2017</v>
      </c>
      <c r="X586" s="37"/>
      <c r="Y586" s="303"/>
    </row>
    <row r="587" spans="1:25" ht="50.1" customHeight="1">
      <c r="A587" s="30" t="s">
        <v>2012</v>
      </c>
      <c r="B587" s="41" t="s">
        <v>32</v>
      </c>
      <c r="C587" s="42" t="s">
        <v>2013</v>
      </c>
      <c r="D587" s="311" t="s">
        <v>1983</v>
      </c>
      <c r="E587" s="43" t="s">
        <v>2014</v>
      </c>
      <c r="F587" s="44" t="s">
        <v>44</v>
      </c>
      <c r="G587" s="45" t="s">
        <v>36</v>
      </c>
      <c r="H587" s="46">
        <v>0</v>
      </c>
      <c r="I587" s="30">
        <v>590000000</v>
      </c>
      <c r="J587" s="31" t="s">
        <v>37</v>
      </c>
      <c r="K587" s="45" t="s">
        <v>105</v>
      </c>
      <c r="L587" s="31" t="s">
        <v>39</v>
      </c>
      <c r="M587" s="41" t="s">
        <v>58</v>
      </c>
      <c r="N587" s="43" t="s">
        <v>106</v>
      </c>
      <c r="O587" s="31" t="s">
        <v>107</v>
      </c>
      <c r="P587" s="53">
        <v>168</v>
      </c>
      <c r="Q587" s="38" t="s">
        <v>114</v>
      </c>
      <c r="R587" s="55">
        <v>5</v>
      </c>
      <c r="S587" s="48">
        <v>210000</v>
      </c>
      <c r="T587" s="35">
        <f t="shared" si="30"/>
        <v>1050000</v>
      </c>
      <c r="U587" s="36">
        <f t="shared" si="31"/>
        <v>1176000</v>
      </c>
      <c r="V587" s="61" t="s">
        <v>44</v>
      </c>
      <c r="W587" s="45">
        <v>2017</v>
      </c>
      <c r="X587" s="37"/>
      <c r="Y587" s="303"/>
    </row>
    <row r="588" spans="1:25" ht="50.1" customHeight="1">
      <c r="A588" s="30" t="s">
        <v>2015</v>
      </c>
      <c r="B588" s="30" t="s">
        <v>32</v>
      </c>
      <c r="C588" s="31" t="s">
        <v>2016</v>
      </c>
      <c r="D588" s="310" t="s">
        <v>1983</v>
      </c>
      <c r="E588" s="31" t="s">
        <v>2017</v>
      </c>
      <c r="F588" s="32" t="s">
        <v>44</v>
      </c>
      <c r="G588" s="30" t="s">
        <v>36</v>
      </c>
      <c r="H588" s="30">
        <v>0</v>
      </c>
      <c r="I588" s="30">
        <v>590000000</v>
      </c>
      <c r="J588" s="31" t="s">
        <v>37</v>
      </c>
      <c r="K588" s="45" t="s">
        <v>105</v>
      </c>
      <c r="L588" s="31" t="s">
        <v>39</v>
      </c>
      <c r="M588" s="30" t="s">
        <v>58</v>
      </c>
      <c r="N588" s="31" t="s">
        <v>106</v>
      </c>
      <c r="O588" s="31" t="s">
        <v>107</v>
      </c>
      <c r="P588" s="53">
        <v>168</v>
      </c>
      <c r="Q588" s="30" t="s">
        <v>114</v>
      </c>
      <c r="R588" s="39">
        <v>3</v>
      </c>
      <c r="S588" s="35">
        <v>240000</v>
      </c>
      <c r="T588" s="35">
        <f t="shared" si="30"/>
        <v>720000</v>
      </c>
      <c r="U588" s="36">
        <f t="shared" si="31"/>
        <v>806400.00000000012</v>
      </c>
      <c r="V588" s="40" t="s">
        <v>44</v>
      </c>
      <c r="W588" s="45">
        <v>2017</v>
      </c>
      <c r="X588" s="37"/>
      <c r="Y588" s="303"/>
    </row>
    <row r="589" spans="1:25" ht="50.1" customHeight="1">
      <c r="A589" s="30" t="s">
        <v>2018</v>
      </c>
      <c r="B589" s="41" t="s">
        <v>32</v>
      </c>
      <c r="C589" s="42" t="s">
        <v>2019</v>
      </c>
      <c r="D589" s="311" t="s">
        <v>1983</v>
      </c>
      <c r="E589" s="43" t="s">
        <v>2020</v>
      </c>
      <c r="F589" s="44" t="s">
        <v>44</v>
      </c>
      <c r="G589" s="45" t="s">
        <v>36</v>
      </c>
      <c r="H589" s="46">
        <v>0</v>
      </c>
      <c r="I589" s="30">
        <v>590000000</v>
      </c>
      <c r="J589" s="31" t="s">
        <v>37</v>
      </c>
      <c r="K589" s="45" t="s">
        <v>105</v>
      </c>
      <c r="L589" s="31" t="s">
        <v>39</v>
      </c>
      <c r="M589" s="41" t="s">
        <v>58</v>
      </c>
      <c r="N589" s="43" t="s">
        <v>106</v>
      </c>
      <c r="O589" s="31" t="s">
        <v>107</v>
      </c>
      <c r="P589" s="53">
        <v>168</v>
      </c>
      <c r="Q589" s="38" t="s">
        <v>114</v>
      </c>
      <c r="R589" s="55">
        <v>3</v>
      </c>
      <c r="S589" s="35">
        <v>240000</v>
      </c>
      <c r="T589" s="35">
        <f t="shared" si="30"/>
        <v>720000</v>
      </c>
      <c r="U589" s="36">
        <f t="shared" si="31"/>
        <v>806400.00000000012</v>
      </c>
      <c r="V589" s="61" t="s">
        <v>44</v>
      </c>
      <c r="W589" s="45">
        <v>2017</v>
      </c>
      <c r="X589" s="37"/>
      <c r="Y589" s="303"/>
    </row>
    <row r="590" spans="1:25" ht="50.1" customHeight="1">
      <c r="A590" s="30" t="s">
        <v>2021</v>
      </c>
      <c r="B590" s="30" t="s">
        <v>32</v>
      </c>
      <c r="C590" s="31" t="s">
        <v>2022</v>
      </c>
      <c r="D590" s="310" t="s">
        <v>1983</v>
      </c>
      <c r="E590" s="31" t="s">
        <v>2023</v>
      </c>
      <c r="F590" s="32" t="s">
        <v>44</v>
      </c>
      <c r="G590" s="30" t="s">
        <v>36</v>
      </c>
      <c r="H590" s="30">
        <v>0</v>
      </c>
      <c r="I590" s="30">
        <v>590000000</v>
      </c>
      <c r="J590" s="31" t="s">
        <v>37</v>
      </c>
      <c r="K590" s="45" t="s">
        <v>105</v>
      </c>
      <c r="L590" s="31" t="s">
        <v>39</v>
      </c>
      <c r="M590" s="30" t="s">
        <v>58</v>
      </c>
      <c r="N590" s="31" t="s">
        <v>106</v>
      </c>
      <c r="O590" s="31" t="s">
        <v>107</v>
      </c>
      <c r="P590" s="53">
        <v>168</v>
      </c>
      <c r="Q590" s="30" t="s">
        <v>114</v>
      </c>
      <c r="R590" s="39">
        <v>5</v>
      </c>
      <c r="S590" s="35">
        <v>230000</v>
      </c>
      <c r="T590" s="35">
        <f t="shared" si="30"/>
        <v>1150000</v>
      </c>
      <c r="U590" s="36">
        <f t="shared" si="31"/>
        <v>1288000.0000000002</v>
      </c>
      <c r="V590" s="40" t="s">
        <v>44</v>
      </c>
      <c r="W590" s="45">
        <v>2017</v>
      </c>
      <c r="X590" s="37"/>
      <c r="Y590" s="303"/>
    </row>
    <row r="591" spans="1:25" ht="50.1" customHeight="1">
      <c r="A591" s="30" t="s">
        <v>2024</v>
      </c>
      <c r="B591" s="41" t="s">
        <v>32</v>
      </c>
      <c r="C591" s="42" t="s">
        <v>2025</v>
      </c>
      <c r="D591" s="311" t="s">
        <v>1983</v>
      </c>
      <c r="E591" s="43" t="s">
        <v>2026</v>
      </c>
      <c r="F591" s="44" t="s">
        <v>44</v>
      </c>
      <c r="G591" s="45" t="s">
        <v>36</v>
      </c>
      <c r="H591" s="46">
        <v>0</v>
      </c>
      <c r="I591" s="30">
        <v>590000000</v>
      </c>
      <c r="J591" s="31" t="s">
        <v>37</v>
      </c>
      <c r="K591" s="45" t="s">
        <v>105</v>
      </c>
      <c r="L591" s="31" t="s">
        <v>39</v>
      </c>
      <c r="M591" s="41" t="s">
        <v>58</v>
      </c>
      <c r="N591" s="43" t="s">
        <v>106</v>
      </c>
      <c r="O591" s="31" t="s">
        <v>107</v>
      </c>
      <c r="P591" s="53">
        <v>168</v>
      </c>
      <c r="Q591" s="38" t="s">
        <v>114</v>
      </c>
      <c r="R591" s="55">
        <v>10</v>
      </c>
      <c r="S591" s="35">
        <v>230000</v>
      </c>
      <c r="T591" s="35">
        <f t="shared" si="30"/>
        <v>2300000</v>
      </c>
      <c r="U591" s="36">
        <f t="shared" si="31"/>
        <v>2576000.0000000005</v>
      </c>
      <c r="V591" s="61" t="s">
        <v>44</v>
      </c>
      <c r="W591" s="45">
        <v>2017</v>
      </c>
      <c r="X591" s="37"/>
      <c r="Y591" s="303"/>
    </row>
    <row r="592" spans="1:25" ht="50.1" customHeight="1">
      <c r="A592" s="31" t="s">
        <v>2027</v>
      </c>
      <c r="B592" s="31" t="s">
        <v>32</v>
      </c>
      <c r="C592" s="56" t="s">
        <v>2028</v>
      </c>
      <c r="D592" s="310" t="s">
        <v>1983</v>
      </c>
      <c r="E592" s="56" t="s">
        <v>2029</v>
      </c>
      <c r="F592" s="56" t="s">
        <v>44</v>
      </c>
      <c r="G592" s="31" t="s">
        <v>36</v>
      </c>
      <c r="H592" s="31">
        <v>0</v>
      </c>
      <c r="I592" s="31">
        <v>590000000</v>
      </c>
      <c r="J592" s="31" t="s">
        <v>37</v>
      </c>
      <c r="K592" s="45" t="s">
        <v>105</v>
      </c>
      <c r="L592" s="31" t="s">
        <v>39</v>
      </c>
      <c r="M592" s="31" t="s">
        <v>58</v>
      </c>
      <c r="N592" s="31" t="s">
        <v>106</v>
      </c>
      <c r="O592" s="31" t="s">
        <v>107</v>
      </c>
      <c r="P592" s="100">
        <v>168</v>
      </c>
      <c r="Q592" s="31" t="s">
        <v>114</v>
      </c>
      <c r="R592" s="64">
        <v>10</v>
      </c>
      <c r="S592" s="64">
        <v>230000</v>
      </c>
      <c r="T592" s="48">
        <v>0</v>
      </c>
      <c r="U592" s="65">
        <f>T592*1.12</f>
        <v>0</v>
      </c>
      <c r="V592" s="78" t="s">
        <v>44</v>
      </c>
      <c r="W592" s="45">
        <v>2017</v>
      </c>
      <c r="X592" s="45">
        <v>19</v>
      </c>
      <c r="Y592" s="303"/>
    </row>
    <row r="593" spans="1:25" ht="50.1" customHeight="1">
      <c r="A593" s="31" t="s">
        <v>2030</v>
      </c>
      <c r="B593" s="31" t="s">
        <v>32</v>
      </c>
      <c r="C593" s="56" t="s">
        <v>2028</v>
      </c>
      <c r="D593" s="310" t="s">
        <v>1983</v>
      </c>
      <c r="E593" s="56" t="s">
        <v>2029</v>
      </c>
      <c r="F593" s="56" t="s">
        <v>44</v>
      </c>
      <c r="G593" s="31" t="s">
        <v>36</v>
      </c>
      <c r="H593" s="31">
        <v>0</v>
      </c>
      <c r="I593" s="31">
        <v>590000000</v>
      </c>
      <c r="J593" s="31" t="s">
        <v>37</v>
      </c>
      <c r="K593" s="45" t="s">
        <v>2031</v>
      </c>
      <c r="L593" s="31" t="s">
        <v>39</v>
      </c>
      <c r="M593" s="31" t="s">
        <v>58</v>
      </c>
      <c r="N593" s="31" t="s">
        <v>106</v>
      </c>
      <c r="O593" s="31" t="s">
        <v>107</v>
      </c>
      <c r="P593" s="100">
        <v>168</v>
      </c>
      <c r="Q593" s="31" t="s">
        <v>114</v>
      </c>
      <c r="R593" s="64">
        <v>10</v>
      </c>
      <c r="S593" s="64">
        <v>270000</v>
      </c>
      <c r="T593" s="48">
        <f>R593*S593</f>
        <v>2700000</v>
      </c>
      <c r="U593" s="65">
        <f>T593*1.12</f>
        <v>3024000.0000000005</v>
      </c>
      <c r="V593" s="78" t="s">
        <v>44</v>
      </c>
      <c r="W593" s="45">
        <v>2017</v>
      </c>
      <c r="X593" s="37"/>
      <c r="Y593" s="303"/>
    </row>
    <row r="594" spans="1:25" ht="50.1" customHeight="1">
      <c r="A594" s="30" t="s">
        <v>2032</v>
      </c>
      <c r="B594" s="41" t="s">
        <v>32</v>
      </c>
      <c r="C594" s="42" t="s">
        <v>2033</v>
      </c>
      <c r="D594" s="311" t="s">
        <v>1983</v>
      </c>
      <c r="E594" s="43" t="s">
        <v>2034</v>
      </c>
      <c r="F594" s="44" t="s">
        <v>44</v>
      </c>
      <c r="G594" s="45" t="s">
        <v>36</v>
      </c>
      <c r="H594" s="46">
        <v>0</v>
      </c>
      <c r="I594" s="30">
        <v>590000000</v>
      </c>
      <c r="J594" s="31" t="s">
        <v>37</v>
      </c>
      <c r="K594" s="45" t="s">
        <v>105</v>
      </c>
      <c r="L594" s="31" t="s">
        <v>39</v>
      </c>
      <c r="M594" s="41" t="s">
        <v>58</v>
      </c>
      <c r="N594" s="43" t="s">
        <v>106</v>
      </c>
      <c r="O594" s="31" t="s">
        <v>107</v>
      </c>
      <c r="P594" s="53">
        <v>168</v>
      </c>
      <c r="Q594" s="38" t="s">
        <v>114</v>
      </c>
      <c r="R594" s="55">
        <v>3</v>
      </c>
      <c r="S594" s="48">
        <v>1576350</v>
      </c>
      <c r="T594" s="35">
        <f t="shared" si="30"/>
        <v>4729050</v>
      </c>
      <c r="U594" s="36">
        <f t="shared" si="31"/>
        <v>5296536.0000000009</v>
      </c>
      <c r="V594" s="61" t="s">
        <v>44</v>
      </c>
      <c r="W594" s="45">
        <v>2017</v>
      </c>
      <c r="X594" s="37"/>
      <c r="Y594" s="303"/>
    </row>
    <row r="595" spans="1:25" ht="50.1" customHeight="1">
      <c r="A595" s="30" t="s">
        <v>2035</v>
      </c>
      <c r="B595" s="30" t="s">
        <v>32</v>
      </c>
      <c r="C595" s="31" t="s">
        <v>2036</v>
      </c>
      <c r="D595" s="310" t="s">
        <v>1983</v>
      </c>
      <c r="E595" s="31" t="s">
        <v>2037</v>
      </c>
      <c r="F595" s="32" t="s">
        <v>44</v>
      </c>
      <c r="G595" s="30" t="s">
        <v>36</v>
      </c>
      <c r="H595" s="30">
        <v>0</v>
      </c>
      <c r="I595" s="30">
        <v>590000000</v>
      </c>
      <c r="J595" s="31" t="s">
        <v>37</v>
      </c>
      <c r="K595" s="45" t="s">
        <v>105</v>
      </c>
      <c r="L595" s="31" t="s">
        <v>39</v>
      </c>
      <c r="M595" s="30" t="s">
        <v>58</v>
      </c>
      <c r="N595" s="31" t="s">
        <v>106</v>
      </c>
      <c r="O595" s="31" t="s">
        <v>107</v>
      </c>
      <c r="P595" s="53">
        <v>168</v>
      </c>
      <c r="Q595" s="30" t="s">
        <v>114</v>
      </c>
      <c r="R595" s="39">
        <v>3</v>
      </c>
      <c r="S595" s="48">
        <v>1576350</v>
      </c>
      <c r="T595" s="35">
        <f t="shared" si="30"/>
        <v>4729050</v>
      </c>
      <c r="U595" s="36">
        <f t="shared" si="31"/>
        <v>5296536.0000000009</v>
      </c>
      <c r="V595" s="40" t="s">
        <v>44</v>
      </c>
      <c r="W595" s="45">
        <v>2017</v>
      </c>
      <c r="X595" s="37"/>
      <c r="Y595" s="303"/>
    </row>
    <row r="596" spans="1:25" ht="50.1" customHeight="1">
      <c r="A596" s="30" t="s">
        <v>2038</v>
      </c>
      <c r="B596" s="41" t="s">
        <v>32</v>
      </c>
      <c r="C596" s="42" t="s">
        <v>2039</v>
      </c>
      <c r="D596" s="311" t="s">
        <v>1983</v>
      </c>
      <c r="E596" s="43" t="s">
        <v>2040</v>
      </c>
      <c r="F596" s="44" t="s">
        <v>44</v>
      </c>
      <c r="G596" s="45" t="s">
        <v>36</v>
      </c>
      <c r="H596" s="46">
        <v>0</v>
      </c>
      <c r="I596" s="30">
        <v>590000000</v>
      </c>
      <c r="J596" s="31" t="s">
        <v>37</v>
      </c>
      <c r="K596" s="45" t="s">
        <v>105</v>
      </c>
      <c r="L596" s="31" t="s">
        <v>39</v>
      </c>
      <c r="M596" s="41" t="s">
        <v>58</v>
      </c>
      <c r="N596" s="43" t="s">
        <v>106</v>
      </c>
      <c r="O596" s="31" t="s">
        <v>107</v>
      </c>
      <c r="P596" s="53">
        <v>168</v>
      </c>
      <c r="Q596" s="38" t="s">
        <v>114</v>
      </c>
      <c r="R596" s="55">
        <v>3</v>
      </c>
      <c r="S596" s="48">
        <v>1576350</v>
      </c>
      <c r="T596" s="35">
        <f t="shared" si="30"/>
        <v>4729050</v>
      </c>
      <c r="U596" s="36">
        <f t="shared" si="31"/>
        <v>5296536.0000000009</v>
      </c>
      <c r="V596" s="61" t="s">
        <v>44</v>
      </c>
      <c r="W596" s="45">
        <v>2017</v>
      </c>
      <c r="X596" s="37"/>
      <c r="Y596" s="303"/>
    </row>
    <row r="597" spans="1:25" ht="50.1" customHeight="1">
      <c r="A597" s="30" t="s">
        <v>2041</v>
      </c>
      <c r="B597" s="30" t="s">
        <v>32</v>
      </c>
      <c r="C597" s="31" t="s">
        <v>2042</v>
      </c>
      <c r="D597" s="310" t="s">
        <v>1983</v>
      </c>
      <c r="E597" s="31" t="s">
        <v>2043</v>
      </c>
      <c r="F597" s="32" t="s">
        <v>44</v>
      </c>
      <c r="G597" s="30" t="s">
        <v>36</v>
      </c>
      <c r="H597" s="30">
        <v>0</v>
      </c>
      <c r="I597" s="30">
        <v>590000000</v>
      </c>
      <c r="J597" s="31" t="s">
        <v>37</v>
      </c>
      <c r="K597" s="45" t="s">
        <v>105</v>
      </c>
      <c r="L597" s="31" t="s">
        <v>39</v>
      </c>
      <c r="M597" s="30" t="s">
        <v>58</v>
      </c>
      <c r="N597" s="31" t="s">
        <v>106</v>
      </c>
      <c r="O597" s="31" t="s">
        <v>107</v>
      </c>
      <c r="P597" s="53">
        <v>168</v>
      </c>
      <c r="Q597" s="30" t="s">
        <v>114</v>
      </c>
      <c r="R597" s="39">
        <v>5</v>
      </c>
      <c r="S597" s="48">
        <v>1576350</v>
      </c>
      <c r="T597" s="35">
        <f t="shared" si="30"/>
        <v>7881750</v>
      </c>
      <c r="U597" s="36">
        <f t="shared" si="31"/>
        <v>8827560</v>
      </c>
      <c r="V597" s="40" t="s">
        <v>44</v>
      </c>
      <c r="W597" s="45">
        <v>2017</v>
      </c>
      <c r="X597" s="37"/>
      <c r="Y597" s="303"/>
    </row>
    <row r="598" spans="1:25" ht="50.1" customHeight="1">
      <c r="A598" s="30" t="s">
        <v>2044</v>
      </c>
      <c r="B598" s="41" t="s">
        <v>32</v>
      </c>
      <c r="C598" s="42" t="s">
        <v>2045</v>
      </c>
      <c r="D598" s="311" t="s">
        <v>1983</v>
      </c>
      <c r="E598" s="43" t="s">
        <v>2046</v>
      </c>
      <c r="F598" s="44" t="s">
        <v>44</v>
      </c>
      <c r="G598" s="45" t="s">
        <v>36</v>
      </c>
      <c r="H598" s="46">
        <v>0</v>
      </c>
      <c r="I598" s="30">
        <v>590000000</v>
      </c>
      <c r="J598" s="31" t="s">
        <v>37</v>
      </c>
      <c r="K598" s="45" t="s">
        <v>105</v>
      </c>
      <c r="L598" s="31" t="s">
        <v>39</v>
      </c>
      <c r="M598" s="41" t="s">
        <v>58</v>
      </c>
      <c r="N598" s="43" t="s">
        <v>106</v>
      </c>
      <c r="O598" s="31" t="s">
        <v>107</v>
      </c>
      <c r="P598" s="53">
        <v>168</v>
      </c>
      <c r="Q598" s="38" t="s">
        <v>114</v>
      </c>
      <c r="R598" s="55">
        <v>5</v>
      </c>
      <c r="S598" s="48">
        <v>1576350</v>
      </c>
      <c r="T598" s="35">
        <f t="shared" si="30"/>
        <v>7881750</v>
      </c>
      <c r="U598" s="36">
        <f t="shared" si="31"/>
        <v>8827560</v>
      </c>
      <c r="V598" s="61" t="s">
        <v>44</v>
      </c>
      <c r="W598" s="45">
        <v>2017</v>
      </c>
      <c r="X598" s="37"/>
      <c r="Y598" s="303"/>
    </row>
    <row r="599" spans="1:25" ht="50.1" customHeight="1">
      <c r="A599" s="30" t="s">
        <v>2047</v>
      </c>
      <c r="B599" s="30" t="s">
        <v>32</v>
      </c>
      <c r="C599" s="31" t="s">
        <v>2048</v>
      </c>
      <c r="D599" s="310" t="s">
        <v>1983</v>
      </c>
      <c r="E599" s="31" t="s">
        <v>2049</v>
      </c>
      <c r="F599" s="32" t="s">
        <v>44</v>
      </c>
      <c r="G599" s="30" t="s">
        <v>36</v>
      </c>
      <c r="H599" s="30">
        <v>0</v>
      </c>
      <c r="I599" s="30">
        <v>590000000</v>
      </c>
      <c r="J599" s="31" t="s">
        <v>37</v>
      </c>
      <c r="K599" s="45" t="s">
        <v>105</v>
      </c>
      <c r="L599" s="31" t="s">
        <v>39</v>
      </c>
      <c r="M599" s="30" t="s">
        <v>58</v>
      </c>
      <c r="N599" s="31" t="s">
        <v>106</v>
      </c>
      <c r="O599" s="31" t="s">
        <v>107</v>
      </c>
      <c r="P599" s="53">
        <v>168</v>
      </c>
      <c r="Q599" s="30" t="s">
        <v>114</v>
      </c>
      <c r="R599" s="39">
        <v>5</v>
      </c>
      <c r="S599" s="48">
        <v>1576350</v>
      </c>
      <c r="T599" s="35">
        <f t="shared" si="30"/>
        <v>7881750</v>
      </c>
      <c r="U599" s="36">
        <f t="shared" si="31"/>
        <v>8827560</v>
      </c>
      <c r="V599" s="40" t="s">
        <v>44</v>
      </c>
      <c r="W599" s="45">
        <v>2017</v>
      </c>
      <c r="X599" s="37"/>
      <c r="Y599" s="303"/>
    </row>
    <row r="600" spans="1:25" ht="50.1" customHeight="1">
      <c r="A600" s="30" t="s">
        <v>2050</v>
      </c>
      <c r="B600" s="41" t="s">
        <v>32</v>
      </c>
      <c r="C600" s="42" t="s">
        <v>2051</v>
      </c>
      <c r="D600" s="311" t="s">
        <v>1983</v>
      </c>
      <c r="E600" s="43" t="s">
        <v>2052</v>
      </c>
      <c r="F600" s="44" t="s">
        <v>44</v>
      </c>
      <c r="G600" s="45" t="s">
        <v>36</v>
      </c>
      <c r="H600" s="46">
        <v>0</v>
      </c>
      <c r="I600" s="30">
        <v>590000000</v>
      </c>
      <c r="J600" s="31" t="s">
        <v>37</v>
      </c>
      <c r="K600" s="45" t="s">
        <v>105</v>
      </c>
      <c r="L600" s="31" t="s">
        <v>39</v>
      </c>
      <c r="M600" s="41" t="s">
        <v>58</v>
      </c>
      <c r="N600" s="43" t="s">
        <v>106</v>
      </c>
      <c r="O600" s="31" t="s">
        <v>107</v>
      </c>
      <c r="P600" s="53">
        <v>168</v>
      </c>
      <c r="Q600" s="38" t="s">
        <v>114</v>
      </c>
      <c r="R600" s="55">
        <v>5</v>
      </c>
      <c r="S600" s="48">
        <v>1576350</v>
      </c>
      <c r="T600" s="35">
        <f t="shared" si="30"/>
        <v>7881750</v>
      </c>
      <c r="U600" s="36">
        <f t="shared" si="31"/>
        <v>8827560</v>
      </c>
      <c r="V600" s="61" t="s">
        <v>44</v>
      </c>
      <c r="W600" s="45">
        <v>2017</v>
      </c>
      <c r="X600" s="37"/>
      <c r="Y600" s="303"/>
    </row>
    <row r="601" spans="1:25" ht="50.1" customHeight="1">
      <c r="A601" s="30" t="s">
        <v>2053</v>
      </c>
      <c r="B601" s="30" t="s">
        <v>32</v>
      </c>
      <c r="C601" s="31" t="s">
        <v>2054</v>
      </c>
      <c r="D601" s="310" t="s">
        <v>1983</v>
      </c>
      <c r="E601" s="31" t="s">
        <v>2055</v>
      </c>
      <c r="F601" s="32" t="s">
        <v>44</v>
      </c>
      <c r="G601" s="30" t="s">
        <v>36</v>
      </c>
      <c r="H601" s="30">
        <v>0</v>
      </c>
      <c r="I601" s="30">
        <v>590000000</v>
      </c>
      <c r="J601" s="31" t="s">
        <v>37</v>
      </c>
      <c r="K601" s="45" t="s">
        <v>105</v>
      </c>
      <c r="L601" s="31" t="s">
        <v>39</v>
      </c>
      <c r="M601" s="30" t="s">
        <v>58</v>
      </c>
      <c r="N601" s="31" t="s">
        <v>106</v>
      </c>
      <c r="O601" s="31" t="s">
        <v>107</v>
      </c>
      <c r="P601" s="53">
        <v>168</v>
      </c>
      <c r="Q601" s="30" t="s">
        <v>114</v>
      </c>
      <c r="R601" s="39">
        <v>5</v>
      </c>
      <c r="S601" s="48">
        <v>1576350</v>
      </c>
      <c r="T601" s="35">
        <f t="shared" si="30"/>
        <v>7881750</v>
      </c>
      <c r="U601" s="36">
        <f t="shared" si="31"/>
        <v>8827560</v>
      </c>
      <c r="V601" s="40" t="s">
        <v>44</v>
      </c>
      <c r="W601" s="45">
        <v>2017</v>
      </c>
      <c r="X601" s="37"/>
      <c r="Y601" s="303"/>
    </row>
    <row r="602" spans="1:25" ht="50.1" customHeight="1">
      <c r="A602" s="30" t="s">
        <v>2056</v>
      </c>
      <c r="B602" s="41" t="s">
        <v>32</v>
      </c>
      <c r="C602" s="42" t="s">
        <v>2057</v>
      </c>
      <c r="D602" s="311" t="s">
        <v>1983</v>
      </c>
      <c r="E602" s="43" t="s">
        <v>2058</v>
      </c>
      <c r="F602" s="44" t="s">
        <v>44</v>
      </c>
      <c r="G602" s="45" t="s">
        <v>36</v>
      </c>
      <c r="H602" s="46">
        <v>0</v>
      </c>
      <c r="I602" s="30">
        <v>590000000</v>
      </c>
      <c r="J602" s="31" t="s">
        <v>37</v>
      </c>
      <c r="K602" s="45" t="s">
        <v>105</v>
      </c>
      <c r="L602" s="31" t="s">
        <v>39</v>
      </c>
      <c r="M602" s="41" t="s">
        <v>58</v>
      </c>
      <c r="N602" s="43" t="s">
        <v>106</v>
      </c>
      <c r="O602" s="31" t="s">
        <v>107</v>
      </c>
      <c r="P602" s="53">
        <v>168</v>
      </c>
      <c r="Q602" s="38" t="s">
        <v>114</v>
      </c>
      <c r="R602" s="55">
        <v>5</v>
      </c>
      <c r="S602" s="48">
        <v>1576350</v>
      </c>
      <c r="T602" s="35">
        <f t="shared" si="30"/>
        <v>7881750</v>
      </c>
      <c r="U602" s="36">
        <f t="shared" si="31"/>
        <v>8827560</v>
      </c>
      <c r="V602" s="61" t="s">
        <v>44</v>
      </c>
      <c r="W602" s="45">
        <v>2017</v>
      </c>
      <c r="X602" s="37"/>
      <c r="Y602" s="303"/>
    </row>
    <row r="603" spans="1:25" ht="50.1" customHeight="1">
      <c r="A603" s="30" t="s">
        <v>2059</v>
      </c>
      <c r="B603" s="30" t="s">
        <v>32</v>
      </c>
      <c r="C603" s="31" t="s">
        <v>2060</v>
      </c>
      <c r="D603" s="310" t="s">
        <v>1983</v>
      </c>
      <c r="E603" s="31" t="s">
        <v>2061</v>
      </c>
      <c r="F603" s="32" t="s">
        <v>44</v>
      </c>
      <c r="G603" s="30" t="s">
        <v>36</v>
      </c>
      <c r="H603" s="30">
        <v>0</v>
      </c>
      <c r="I603" s="30">
        <v>590000000</v>
      </c>
      <c r="J603" s="31" t="s">
        <v>37</v>
      </c>
      <c r="K603" s="45" t="s">
        <v>105</v>
      </c>
      <c r="L603" s="31" t="s">
        <v>39</v>
      </c>
      <c r="M603" s="30" t="s">
        <v>58</v>
      </c>
      <c r="N603" s="31" t="s">
        <v>106</v>
      </c>
      <c r="O603" s="31" t="s">
        <v>107</v>
      </c>
      <c r="P603" s="53">
        <v>168</v>
      </c>
      <c r="Q603" s="30" t="s">
        <v>114</v>
      </c>
      <c r="R603" s="39">
        <v>5</v>
      </c>
      <c r="S603" s="35">
        <v>220000</v>
      </c>
      <c r="T603" s="35">
        <f t="shared" si="30"/>
        <v>1100000</v>
      </c>
      <c r="U603" s="36">
        <f t="shared" si="31"/>
        <v>1232000.0000000002</v>
      </c>
      <c r="V603" s="40" t="s">
        <v>44</v>
      </c>
      <c r="W603" s="45">
        <v>2017</v>
      </c>
      <c r="X603" s="37"/>
      <c r="Y603" s="303"/>
    </row>
    <row r="604" spans="1:25" ht="50.1" customHeight="1">
      <c r="A604" s="30" t="s">
        <v>2062</v>
      </c>
      <c r="B604" s="41" t="s">
        <v>32</v>
      </c>
      <c r="C604" s="42" t="s">
        <v>2063</v>
      </c>
      <c r="D604" s="311" t="s">
        <v>1983</v>
      </c>
      <c r="E604" s="43" t="s">
        <v>2064</v>
      </c>
      <c r="F604" s="44" t="s">
        <v>44</v>
      </c>
      <c r="G604" s="45" t="s">
        <v>36</v>
      </c>
      <c r="H604" s="46">
        <v>0</v>
      </c>
      <c r="I604" s="30">
        <v>590000000</v>
      </c>
      <c r="J604" s="31" t="s">
        <v>37</v>
      </c>
      <c r="K604" s="45" t="s">
        <v>105</v>
      </c>
      <c r="L604" s="31" t="s">
        <v>39</v>
      </c>
      <c r="M604" s="41" t="s">
        <v>58</v>
      </c>
      <c r="N604" s="43" t="s">
        <v>106</v>
      </c>
      <c r="O604" s="31" t="s">
        <v>107</v>
      </c>
      <c r="P604" s="53">
        <v>168</v>
      </c>
      <c r="Q604" s="38" t="s">
        <v>114</v>
      </c>
      <c r="R604" s="55">
        <v>5</v>
      </c>
      <c r="S604" s="35">
        <v>210000</v>
      </c>
      <c r="T604" s="35">
        <f t="shared" si="30"/>
        <v>1050000</v>
      </c>
      <c r="U604" s="36">
        <f t="shared" si="31"/>
        <v>1176000</v>
      </c>
      <c r="V604" s="61" t="s">
        <v>44</v>
      </c>
      <c r="W604" s="45">
        <v>2017</v>
      </c>
      <c r="X604" s="37"/>
      <c r="Y604" s="303"/>
    </row>
    <row r="605" spans="1:25" ht="50.1" customHeight="1">
      <c r="A605" s="30" t="s">
        <v>2065</v>
      </c>
      <c r="B605" s="30" t="s">
        <v>32</v>
      </c>
      <c r="C605" s="31" t="s">
        <v>2066</v>
      </c>
      <c r="D605" s="310" t="s">
        <v>1983</v>
      </c>
      <c r="E605" s="31" t="s">
        <v>2067</v>
      </c>
      <c r="F605" s="32" t="s">
        <v>44</v>
      </c>
      <c r="G605" s="30" t="s">
        <v>36</v>
      </c>
      <c r="H605" s="30">
        <v>0</v>
      </c>
      <c r="I605" s="30">
        <v>590000000</v>
      </c>
      <c r="J605" s="31" t="s">
        <v>37</v>
      </c>
      <c r="K605" s="45" t="s">
        <v>105</v>
      </c>
      <c r="L605" s="31" t="s">
        <v>39</v>
      </c>
      <c r="M605" s="30" t="s">
        <v>58</v>
      </c>
      <c r="N605" s="31" t="s">
        <v>106</v>
      </c>
      <c r="O605" s="31" t="s">
        <v>107</v>
      </c>
      <c r="P605" s="53">
        <v>168</v>
      </c>
      <c r="Q605" s="30" t="s">
        <v>114</v>
      </c>
      <c r="R605" s="39">
        <v>5</v>
      </c>
      <c r="S605" s="35">
        <v>210000</v>
      </c>
      <c r="T605" s="35">
        <f t="shared" si="30"/>
        <v>1050000</v>
      </c>
      <c r="U605" s="36">
        <f t="shared" si="31"/>
        <v>1176000</v>
      </c>
      <c r="V605" s="40" t="s">
        <v>44</v>
      </c>
      <c r="W605" s="45">
        <v>2017</v>
      </c>
      <c r="X605" s="37"/>
      <c r="Y605" s="303"/>
    </row>
    <row r="606" spans="1:25" ht="50.1" customHeight="1">
      <c r="A606" s="30" t="s">
        <v>2068</v>
      </c>
      <c r="B606" s="41" t="s">
        <v>32</v>
      </c>
      <c r="C606" s="42" t="s">
        <v>2069</v>
      </c>
      <c r="D606" s="311" t="s">
        <v>1983</v>
      </c>
      <c r="E606" s="43" t="s">
        <v>2070</v>
      </c>
      <c r="F606" s="44" t="s">
        <v>44</v>
      </c>
      <c r="G606" s="45" t="s">
        <v>36</v>
      </c>
      <c r="H606" s="46">
        <v>0</v>
      </c>
      <c r="I606" s="30">
        <v>590000000</v>
      </c>
      <c r="J606" s="31" t="s">
        <v>37</v>
      </c>
      <c r="K606" s="45" t="s">
        <v>105</v>
      </c>
      <c r="L606" s="31" t="s">
        <v>39</v>
      </c>
      <c r="M606" s="41" t="s">
        <v>58</v>
      </c>
      <c r="N606" s="43" t="s">
        <v>106</v>
      </c>
      <c r="O606" s="31" t="s">
        <v>107</v>
      </c>
      <c r="P606" s="53">
        <v>168</v>
      </c>
      <c r="Q606" s="38" t="s">
        <v>114</v>
      </c>
      <c r="R606" s="55">
        <v>5</v>
      </c>
      <c r="S606" s="35">
        <v>210000</v>
      </c>
      <c r="T606" s="35">
        <f t="shared" si="30"/>
        <v>1050000</v>
      </c>
      <c r="U606" s="36">
        <f t="shared" si="31"/>
        <v>1176000</v>
      </c>
      <c r="V606" s="61" t="s">
        <v>44</v>
      </c>
      <c r="W606" s="45">
        <v>2017</v>
      </c>
      <c r="X606" s="37"/>
      <c r="Y606" s="303"/>
    </row>
    <row r="607" spans="1:25" ht="50.1" customHeight="1">
      <c r="A607" s="30" t="s">
        <v>2071</v>
      </c>
      <c r="B607" s="30" t="s">
        <v>32</v>
      </c>
      <c r="C607" s="31" t="s">
        <v>2072</v>
      </c>
      <c r="D607" s="310" t="s">
        <v>1983</v>
      </c>
      <c r="E607" s="31" t="s">
        <v>2073</v>
      </c>
      <c r="F607" s="32" t="s">
        <v>44</v>
      </c>
      <c r="G607" s="30" t="s">
        <v>36</v>
      </c>
      <c r="H607" s="30">
        <v>0</v>
      </c>
      <c r="I607" s="30">
        <v>590000000</v>
      </c>
      <c r="J607" s="31" t="s">
        <v>37</v>
      </c>
      <c r="K607" s="45" t="s">
        <v>105</v>
      </c>
      <c r="L607" s="31" t="s">
        <v>39</v>
      </c>
      <c r="M607" s="30" t="s">
        <v>58</v>
      </c>
      <c r="N607" s="31" t="s">
        <v>106</v>
      </c>
      <c r="O607" s="31" t="s">
        <v>107</v>
      </c>
      <c r="P607" s="53">
        <v>168</v>
      </c>
      <c r="Q607" s="30" t="s">
        <v>114</v>
      </c>
      <c r="R607" s="39">
        <v>5</v>
      </c>
      <c r="S607" s="35">
        <v>210000</v>
      </c>
      <c r="T607" s="35">
        <f t="shared" si="30"/>
        <v>1050000</v>
      </c>
      <c r="U607" s="36">
        <f t="shared" si="31"/>
        <v>1176000</v>
      </c>
      <c r="V607" s="40" t="s">
        <v>44</v>
      </c>
      <c r="W607" s="45">
        <v>2017</v>
      </c>
      <c r="X607" s="37"/>
      <c r="Y607" s="303"/>
    </row>
    <row r="608" spans="1:25" ht="50.1" customHeight="1">
      <c r="A608" s="30" t="s">
        <v>2074</v>
      </c>
      <c r="B608" s="41" t="s">
        <v>32</v>
      </c>
      <c r="C608" s="42" t="s">
        <v>2075</v>
      </c>
      <c r="D608" s="311" t="s">
        <v>1983</v>
      </c>
      <c r="E608" s="43" t="s">
        <v>2076</v>
      </c>
      <c r="F608" s="44" t="s">
        <v>44</v>
      </c>
      <c r="G608" s="45" t="s">
        <v>36</v>
      </c>
      <c r="H608" s="46">
        <v>0</v>
      </c>
      <c r="I608" s="30">
        <v>590000000</v>
      </c>
      <c r="J608" s="31" t="s">
        <v>37</v>
      </c>
      <c r="K608" s="45" t="s">
        <v>105</v>
      </c>
      <c r="L608" s="31" t="s">
        <v>39</v>
      </c>
      <c r="M608" s="41" t="s">
        <v>58</v>
      </c>
      <c r="N608" s="43" t="s">
        <v>106</v>
      </c>
      <c r="O608" s="31" t="s">
        <v>107</v>
      </c>
      <c r="P608" s="53">
        <v>168</v>
      </c>
      <c r="Q608" s="38" t="s">
        <v>114</v>
      </c>
      <c r="R608" s="55">
        <v>5</v>
      </c>
      <c r="S608" s="35">
        <v>210000</v>
      </c>
      <c r="T608" s="35">
        <f t="shared" si="30"/>
        <v>1050000</v>
      </c>
      <c r="U608" s="36">
        <f t="shared" si="31"/>
        <v>1176000</v>
      </c>
      <c r="V608" s="61" t="s">
        <v>44</v>
      </c>
      <c r="W608" s="45">
        <v>2017</v>
      </c>
      <c r="X608" s="37"/>
      <c r="Y608" s="303"/>
    </row>
    <row r="609" spans="1:25" ht="50.1" customHeight="1">
      <c r="A609" s="30" t="s">
        <v>2077</v>
      </c>
      <c r="B609" s="30" t="s">
        <v>32</v>
      </c>
      <c r="C609" s="31" t="s">
        <v>2078</v>
      </c>
      <c r="D609" s="310" t="s">
        <v>1983</v>
      </c>
      <c r="E609" s="31" t="s">
        <v>2079</v>
      </c>
      <c r="F609" s="32" t="s">
        <v>44</v>
      </c>
      <c r="G609" s="30" t="s">
        <v>36</v>
      </c>
      <c r="H609" s="30">
        <v>0</v>
      </c>
      <c r="I609" s="30">
        <v>590000000</v>
      </c>
      <c r="J609" s="31" t="s">
        <v>37</v>
      </c>
      <c r="K609" s="45" t="s">
        <v>105</v>
      </c>
      <c r="L609" s="31" t="s">
        <v>39</v>
      </c>
      <c r="M609" s="30" t="s">
        <v>58</v>
      </c>
      <c r="N609" s="31" t="s">
        <v>106</v>
      </c>
      <c r="O609" s="31" t="s">
        <v>107</v>
      </c>
      <c r="P609" s="53">
        <v>168</v>
      </c>
      <c r="Q609" s="30" t="s">
        <v>114</v>
      </c>
      <c r="R609" s="39">
        <v>5</v>
      </c>
      <c r="S609" s="35">
        <v>210000</v>
      </c>
      <c r="T609" s="35">
        <f t="shared" si="30"/>
        <v>1050000</v>
      </c>
      <c r="U609" s="36">
        <f t="shared" si="31"/>
        <v>1176000</v>
      </c>
      <c r="V609" s="40" t="s">
        <v>44</v>
      </c>
      <c r="W609" s="45">
        <v>2017</v>
      </c>
      <c r="X609" s="37"/>
      <c r="Y609" s="303"/>
    </row>
    <row r="610" spans="1:25" ht="50.1" customHeight="1">
      <c r="A610" s="30" t="s">
        <v>2080</v>
      </c>
      <c r="B610" s="41" t="s">
        <v>32</v>
      </c>
      <c r="C610" s="42" t="s">
        <v>2081</v>
      </c>
      <c r="D610" s="311" t="s">
        <v>1983</v>
      </c>
      <c r="E610" s="43" t="s">
        <v>2082</v>
      </c>
      <c r="F610" s="44" t="s">
        <v>44</v>
      </c>
      <c r="G610" s="45" t="s">
        <v>36</v>
      </c>
      <c r="H610" s="46">
        <v>0</v>
      </c>
      <c r="I610" s="30">
        <v>590000000</v>
      </c>
      <c r="J610" s="31" t="s">
        <v>37</v>
      </c>
      <c r="K610" s="45" t="s">
        <v>105</v>
      </c>
      <c r="L610" s="31" t="s">
        <v>39</v>
      </c>
      <c r="M610" s="41" t="s">
        <v>58</v>
      </c>
      <c r="N610" s="43" t="s">
        <v>106</v>
      </c>
      <c r="O610" s="31" t="s">
        <v>107</v>
      </c>
      <c r="P610" s="53">
        <v>168</v>
      </c>
      <c r="Q610" s="38" t="s">
        <v>114</v>
      </c>
      <c r="R610" s="39">
        <v>5</v>
      </c>
      <c r="S610" s="35">
        <v>210000</v>
      </c>
      <c r="T610" s="35">
        <f t="shared" si="30"/>
        <v>1050000</v>
      </c>
      <c r="U610" s="36">
        <f t="shared" si="31"/>
        <v>1176000</v>
      </c>
      <c r="V610" s="61" t="s">
        <v>44</v>
      </c>
      <c r="W610" s="45">
        <v>2017</v>
      </c>
      <c r="X610" s="37"/>
      <c r="Y610" s="303"/>
    </row>
    <row r="611" spans="1:25" ht="50.1" customHeight="1">
      <c r="A611" s="31" t="s">
        <v>2083</v>
      </c>
      <c r="B611" s="31" t="s">
        <v>32</v>
      </c>
      <c r="C611" s="56" t="s">
        <v>2084</v>
      </c>
      <c r="D611" s="310" t="s">
        <v>1983</v>
      </c>
      <c r="E611" s="56" t="s">
        <v>2085</v>
      </c>
      <c r="F611" s="56" t="s">
        <v>44</v>
      </c>
      <c r="G611" s="31" t="s">
        <v>36</v>
      </c>
      <c r="H611" s="31">
        <v>0</v>
      </c>
      <c r="I611" s="31">
        <v>590000000</v>
      </c>
      <c r="J611" s="31" t="s">
        <v>37</v>
      </c>
      <c r="K611" s="45" t="s">
        <v>105</v>
      </c>
      <c r="L611" s="31" t="s">
        <v>39</v>
      </c>
      <c r="M611" s="31" t="s">
        <v>58</v>
      </c>
      <c r="N611" s="31" t="s">
        <v>106</v>
      </c>
      <c r="O611" s="31" t="s">
        <v>107</v>
      </c>
      <c r="P611" s="100">
        <v>168</v>
      </c>
      <c r="Q611" s="31" t="s">
        <v>114</v>
      </c>
      <c r="R611" s="382">
        <v>5</v>
      </c>
      <c r="S611" s="64">
        <v>210000</v>
      </c>
      <c r="T611" s="48">
        <v>0</v>
      </c>
      <c r="U611" s="65">
        <f>T611*1.12</f>
        <v>0</v>
      </c>
      <c r="V611" s="78" t="s">
        <v>44</v>
      </c>
      <c r="W611" s="45">
        <v>2017</v>
      </c>
      <c r="X611" s="43" t="s">
        <v>1742</v>
      </c>
      <c r="Y611" s="303"/>
    </row>
    <row r="612" spans="1:25" ht="50.1" customHeight="1">
      <c r="A612" s="31" t="s">
        <v>2086</v>
      </c>
      <c r="B612" s="31" t="s">
        <v>32</v>
      </c>
      <c r="C612" s="56" t="s">
        <v>2084</v>
      </c>
      <c r="D612" s="310" t="s">
        <v>1983</v>
      </c>
      <c r="E612" s="56" t="s">
        <v>2085</v>
      </c>
      <c r="F612" s="56" t="s">
        <v>44</v>
      </c>
      <c r="G612" s="31" t="s">
        <v>36</v>
      </c>
      <c r="H612" s="31">
        <v>0</v>
      </c>
      <c r="I612" s="31">
        <v>590000000</v>
      </c>
      <c r="J612" s="31" t="s">
        <v>37</v>
      </c>
      <c r="K612" s="45" t="s">
        <v>301</v>
      </c>
      <c r="L612" s="31" t="s">
        <v>39</v>
      </c>
      <c r="M612" s="31" t="s">
        <v>58</v>
      </c>
      <c r="N612" s="31" t="s">
        <v>106</v>
      </c>
      <c r="O612" s="31" t="s">
        <v>107</v>
      </c>
      <c r="P612" s="100">
        <v>168</v>
      </c>
      <c r="Q612" s="31" t="s">
        <v>114</v>
      </c>
      <c r="R612" s="382">
        <v>10.542</v>
      </c>
      <c r="S612" s="64">
        <v>220000</v>
      </c>
      <c r="T612" s="48">
        <f>R612*S612</f>
        <v>2319240</v>
      </c>
      <c r="U612" s="48">
        <f>T612*1.12</f>
        <v>2597548.8000000003</v>
      </c>
      <c r="V612" s="31" t="s">
        <v>44</v>
      </c>
      <c r="W612" s="45">
        <v>2017</v>
      </c>
      <c r="X612" s="43"/>
      <c r="Y612" s="303"/>
    </row>
    <row r="613" spans="1:25" ht="50.1" customHeight="1">
      <c r="A613" s="30" t="s">
        <v>2087</v>
      </c>
      <c r="B613" s="41" t="s">
        <v>32</v>
      </c>
      <c r="C613" s="42" t="s">
        <v>2088</v>
      </c>
      <c r="D613" s="311" t="s">
        <v>1983</v>
      </c>
      <c r="E613" s="43" t="s">
        <v>2089</v>
      </c>
      <c r="F613" s="44" t="s">
        <v>44</v>
      </c>
      <c r="G613" s="45" t="s">
        <v>36</v>
      </c>
      <c r="H613" s="46">
        <v>0</v>
      </c>
      <c r="I613" s="30">
        <v>590000000</v>
      </c>
      <c r="J613" s="31" t="s">
        <v>37</v>
      </c>
      <c r="K613" s="45" t="s">
        <v>105</v>
      </c>
      <c r="L613" s="31" t="s">
        <v>39</v>
      </c>
      <c r="M613" s="41" t="s">
        <v>58</v>
      </c>
      <c r="N613" s="43" t="s">
        <v>106</v>
      </c>
      <c r="O613" s="31" t="s">
        <v>107</v>
      </c>
      <c r="P613" s="53">
        <v>168</v>
      </c>
      <c r="Q613" s="38" t="s">
        <v>114</v>
      </c>
      <c r="R613" s="39">
        <v>5</v>
      </c>
      <c r="S613" s="113">
        <v>250000</v>
      </c>
      <c r="T613" s="35">
        <f t="shared" si="30"/>
        <v>1250000</v>
      </c>
      <c r="U613" s="36">
        <f t="shared" si="31"/>
        <v>1400000.0000000002</v>
      </c>
      <c r="V613" s="61" t="s">
        <v>44</v>
      </c>
      <c r="W613" s="45">
        <v>2017</v>
      </c>
      <c r="X613" s="37"/>
      <c r="Y613" s="303"/>
    </row>
    <row r="614" spans="1:25" ht="50.1" customHeight="1">
      <c r="A614" s="30" t="s">
        <v>2090</v>
      </c>
      <c r="B614" s="30" t="s">
        <v>32</v>
      </c>
      <c r="C614" s="31" t="s">
        <v>2091</v>
      </c>
      <c r="D614" s="310" t="s">
        <v>1983</v>
      </c>
      <c r="E614" s="31" t="s">
        <v>2092</v>
      </c>
      <c r="F614" s="32" t="s">
        <v>44</v>
      </c>
      <c r="G614" s="30" t="s">
        <v>36</v>
      </c>
      <c r="H614" s="30">
        <v>0</v>
      </c>
      <c r="I614" s="30">
        <v>590000000</v>
      </c>
      <c r="J614" s="31" t="s">
        <v>37</v>
      </c>
      <c r="K614" s="45" t="s">
        <v>105</v>
      </c>
      <c r="L614" s="31" t="s">
        <v>39</v>
      </c>
      <c r="M614" s="30" t="s">
        <v>58</v>
      </c>
      <c r="N614" s="31" t="s">
        <v>106</v>
      </c>
      <c r="O614" s="31" t="s">
        <v>107</v>
      </c>
      <c r="P614" s="30" t="s">
        <v>433</v>
      </c>
      <c r="Q614" s="30" t="s">
        <v>100</v>
      </c>
      <c r="R614" s="39">
        <v>500</v>
      </c>
      <c r="S614" s="35">
        <v>2020.5803571428569</v>
      </c>
      <c r="T614" s="35">
        <f t="shared" si="30"/>
        <v>1010290.1785714284</v>
      </c>
      <c r="U614" s="36">
        <f t="shared" si="31"/>
        <v>1131525</v>
      </c>
      <c r="V614" s="40" t="s">
        <v>44</v>
      </c>
      <c r="W614" s="45">
        <v>2017</v>
      </c>
      <c r="X614" s="37"/>
      <c r="Y614" s="303"/>
    </row>
    <row r="615" spans="1:25" ht="50.1" customHeight="1">
      <c r="A615" s="30" t="s">
        <v>2093</v>
      </c>
      <c r="B615" s="41" t="s">
        <v>32</v>
      </c>
      <c r="C615" s="42" t="s">
        <v>2094</v>
      </c>
      <c r="D615" s="311" t="s">
        <v>1983</v>
      </c>
      <c r="E615" s="43" t="s">
        <v>2095</v>
      </c>
      <c r="F615" s="44" t="s">
        <v>44</v>
      </c>
      <c r="G615" s="45" t="s">
        <v>36</v>
      </c>
      <c r="H615" s="46">
        <v>0</v>
      </c>
      <c r="I615" s="30">
        <v>590000000</v>
      </c>
      <c r="J615" s="31" t="s">
        <v>37</v>
      </c>
      <c r="K615" s="45" t="s">
        <v>105</v>
      </c>
      <c r="L615" s="31" t="s">
        <v>39</v>
      </c>
      <c r="M615" s="41" t="s">
        <v>58</v>
      </c>
      <c r="N615" s="43" t="s">
        <v>106</v>
      </c>
      <c r="O615" s="31" t="s">
        <v>107</v>
      </c>
      <c r="P615" s="38" t="s">
        <v>433</v>
      </c>
      <c r="Q615" s="38" t="s">
        <v>100</v>
      </c>
      <c r="R615" s="55">
        <v>500</v>
      </c>
      <c r="S615" s="48">
        <v>2020.5803571428569</v>
      </c>
      <c r="T615" s="35">
        <f t="shared" si="30"/>
        <v>1010290.1785714284</v>
      </c>
      <c r="U615" s="36">
        <f t="shared" si="31"/>
        <v>1131525</v>
      </c>
      <c r="V615" s="61" t="s">
        <v>44</v>
      </c>
      <c r="W615" s="45">
        <v>2017</v>
      </c>
      <c r="X615" s="37"/>
      <c r="Y615" s="303"/>
    </row>
    <row r="616" spans="1:25" ht="50.1" customHeight="1">
      <c r="A616" s="30" t="s">
        <v>2096</v>
      </c>
      <c r="B616" s="30" t="s">
        <v>32</v>
      </c>
      <c r="C616" s="31" t="s">
        <v>2097</v>
      </c>
      <c r="D616" s="310" t="s">
        <v>1983</v>
      </c>
      <c r="E616" s="31" t="s">
        <v>2098</v>
      </c>
      <c r="F616" s="32" t="s">
        <v>44</v>
      </c>
      <c r="G616" s="30" t="s">
        <v>36</v>
      </c>
      <c r="H616" s="30">
        <v>0</v>
      </c>
      <c r="I616" s="30">
        <v>590000000</v>
      </c>
      <c r="J616" s="31" t="s">
        <v>37</v>
      </c>
      <c r="K616" s="45" t="s">
        <v>105</v>
      </c>
      <c r="L616" s="31" t="s">
        <v>39</v>
      </c>
      <c r="M616" s="30" t="s">
        <v>58</v>
      </c>
      <c r="N616" s="31" t="s">
        <v>106</v>
      </c>
      <c r="O616" s="31" t="s">
        <v>107</v>
      </c>
      <c r="P616" s="30" t="s">
        <v>433</v>
      </c>
      <c r="Q616" s="30" t="s">
        <v>100</v>
      </c>
      <c r="R616" s="39">
        <v>300</v>
      </c>
      <c r="S616" s="35">
        <v>2020.5803571428569</v>
      </c>
      <c r="T616" s="35">
        <f t="shared" si="30"/>
        <v>606174.10714285704</v>
      </c>
      <c r="U616" s="36">
        <f t="shared" si="31"/>
        <v>678915</v>
      </c>
      <c r="V616" s="40" t="s">
        <v>44</v>
      </c>
      <c r="W616" s="45">
        <v>2017</v>
      </c>
      <c r="X616" s="37"/>
      <c r="Y616" s="303"/>
    </row>
    <row r="617" spans="1:25" ht="50.1" customHeight="1">
      <c r="A617" s="30" t="s">
        <v>2099</v>
      </c>
      <c r="B617" s="41" t="s">
        <v>32</v>
      </c>
      <c r="C617" s="42" t="s">
        <v>2100</v>
      </c>
      <c r="D617" s="311" t="s">
        <v>1983</v>
      </c>
      <c r="E617" s="43" t="s">
        <v>2101</v>
      </c>
      <c r="F617" s="44" t="s">
        <v>44</v>
      </c>
      <c r="G617" s="45" t="s">
        <v>36</v>
      </c>
      <c r="H617" s="46">
        <v>0</v>
      </c>
      <c r="I617" s="30">
        <v>590000000</v>
      </c>
      <c r="J617" s="31" t="s">
        <v>37</v>
      </c>
      <c r="K617" s="45" t="s">
        <v>105</v>
      </c>
      <c r="L617" s="31" t="s">
        <v>39</v>
      </c>
      <c r="M617" s="41" t="s">
        <v>58</v>
      </c>
      <c r="N617" s="43" t="s">
        <v>106</v>
      </c>
      <c r="O617" s="31" t="s">
        <v>107</v>
      </c>
      <c r="P617" s="38" t="s">
        <v>433</v>
      </c>
      <c r="Q617" s="38" t="s">
        <v>100</v>
      </c>
      <c r="R617" s="55">
        <v>300</v>
      </c>
      <c r="S617" s="48">
        <v>2020.5803571428569</v>
      </c>
      <c r="T617" s="35">
        <f t="shared" si="30"/>
        <v>606174.10714285704</v>
      </c>
      <c r="U617" s="36">
        <f t="shared" si="31"/>
        <v>678915</v>
      </c>
      <c r="V617" s="61" t="s">
        <v>44</v>
      </c>
      <c r="W617" s="45">
        <v>2017</v>
      </c>
      <c r="X617" s="37"/>
      <c r="Y617" s="303"/>
    </row>
    <row r="618" spans="1:25" ht="50.1" customHeight="1">
      <c r="A618" s="30" t="s">
        <v>2102</v>
      </c>
      <c r="B618" s="30" t="s">
        <v>32</v>
      </c>
      <c r="C618" s="31" t="s">
        <v>2103</v>
      </c>
      <c r="D618" s="310" t="s">
        <v>1983</v>
      </c>
      <c r="E618" s="31" t="s">
        <v>2104</v>
      </c>
      <c r="F618" s="32" t="s">
        <v>44</v>
      </c>
      <c r="G618" s="30" t="s">
        <v>36</v>
      </c>
      <c r="H618" s="30">
        <v>0</v>
      </c>
      <c r="I618" s="30">
        <v>590000000</v>
      </c>
      <c r="J618" s="31" t="s">
        <v>37</v>
      </c>
      <c r="K618" s="45" t="s">
        <v>105</v>
      </c>
      <c r="L618" s="31" t="s">
        <v>39</v>
      </c>
      <c r="M618" s="30" t="s">
        <v>58</v>
      </c>
      <c r="N618" s="31" t="s">
        <v>106</v>
      </c>
      <c r="O618" s="31" t="s">
        <v>107</v>
      </c>
      <c r="P618" s="53">
        <v>168</v>
      </c>
      <c r="Q618" s="30" t="s">
        <v>114</v>
      </c>
      <c r="R618" s="39">
        <v>0.1</v>
      </c>
      <c r="S618" s="35">
        <v>3400000</v>
      </c>
      <c r="T618" s="35">
        <f t="shared" si="30"/>
        <v>340000</v>
      </c>
      <c r="U618" s="36">
        <f t="shared" si="31"/>
        <v>380800.00000000006</v>
      </c>
      <c r="V618" s="40" t="s">
        <v>44</v>
      </c>
      <c r="W618" s="45">
        <v>2017</v>
      </c>
      <c r="X618" s="37"/>
      <c r="Y618" s="303"/>
    </row>
    <row r="619" spans="1:25" ht="50.1" customHeight="1">
      <c r="A619" s="30" t="s">
        <v>2105</v>
      </c>
      <c r="B619" s="30" t="s">
        <v>32</v>
      </c>
      <c r="C619" s="31" t="s">
        <v>2106</v>
      </c>
      <c r="D619" s="310" t="s">
        <v>2107</v>
      </c>
      <c r="E619" s="31" t="s">
        <v>2108</v>
      </c>
      <c r="F619" s="32" t="s">
        <v>2109</v>
      </c>
      <c r="G619" s="30" t="s">
        <v>36</v>
      </c>
      <c r="H619" s="30">
        <v>0</v>
      </c>
      <c r="I619" s="30">
        <v>590000000</v>
      </c>
      <c r="J619" s="31" t="s">
        <v>37</v>
      </c>
      <c r="K619" s="31" t="s">
        <v>38</v>
      </c>
      <c r="L619" s="37" t="s">
        <v>50</v>
      </c>
      <c r="M619" s="30" t="s">
        <v>40</v>
      </c>
      <c r="N619" s="31" t="s">
        <v>99</v>
      </c>
      <c r="O619" s="30" t="s">
        <v>91</v>
      </c>
      <c r="P619" s="30">
        <v>796</v>
      </c>
      <c r="Q619" s="30" t="s">
        <v>43</v>
      </c>
      <c r="R619" s="34">
        <v>100</v>
      </c>
      <c r="S619" s="35">
        <v>150</v>
      </c>
      <c r="T619" s="35">
        <f t="shared" si="30"/>
        <v>15000</v>
      </c>
      <c r="U619" s="36">
        <f t="shared" si="31"/>
        <v>16800</v>
      </c>
      <c r="V619" s="40"/>
      <c r="W619" s="30">
        <v>2017</v>
      </c>
      <c r="X619" s="31"/>
      <c r="Y619" s="303"/>
    </row>
    <row r="620" spans="1:25" ht="50.1" customHeight="1">
      <c r="A620" s="30" t="s">
        <v>2110</v>
      </c>
      <c r="B620" s="30" t="s">
        <v>32</v>
      </c>
      <c r="C620" s="31" t="s">
        <v>2111</v>
      </c>
      <c r="D620" s="310" t="s">
        <v>2107</v>
      </c>
      <c r="E620" s="31" t="s">
        <v>2112</v>
      </c>
      <c r="F620" s="32" t="s">
        <v>2113</v>
      </c>
      <c r="G620" s="30" t="s">
        <v>36</v>
      </c>
      <c r="H620" s="30">
        <v>0</v>
      </c>
      <c r="I620" s="30">
        <v>590000000</v>
      </c>
      <c r="J620" s="31" t="s">
        <v>37</v>
      </c>
      <c r="K620" s="31" t="s">
        <v>38</v>
      </c>
      <c r="L620" s="37" t="s">
        <v>50</v>
      </c>
      <c r="M620" s="30" t="s">
        <v>40</v>
      </c>
      <c r="N620" s="31" t="s">
        <v>99</v>
      </c>
      <c r="O620" s="30" t="s">
        <v>91</v>
      </c>
      <c r="P620" s="30">
        <v>796</v>
      </c>
      <c r="Q620" s="30" t="s">
        <v>43</v>
      </c>
      <c r="R620" s="34">
        <v>100</v>
      </c>
      <c r="S620" s="35">
        <v>250</v>
      </c>
      <c r="T620" s="35">
        <f t="shared" si="30"/>
        <v>25000</v>
      </c>
      <c r="U620" s="36">
        <f t="shared" si="31"/>
        <v>28000.000000000004</v>
      </c>
      <c r="V620" s="40"/>
      <c r="W620" s="30">
        <v>2017</v>
      </c>
      <c r="X620" s="31"/>
      <c r="Y620" s="303"/>
    </row>
    <row r="621" spans="1:25" ht="50.1" customHeight="1">
      <c r="A621" s="30" t="s">
        <v>2114</v>
      </c>
      <c r="B621" s="30" t="s">
        <v>32</v>
      </c>
      <c r="C621" s="31" t="s">
        <v>2115</v>
      </c>
      <c r="D621" s="314" t="s">
        <v>2116</v>
      </c>
      <c r="E621" s="32" t="s">
        <v>2117</v>
      </c>
      <c r="F621" s="32" t="s">
        <v>2118</v>
      </c>
      <c r="G621" s="30" t="s">
        <v>36</v>
      </c>
      <c r="H621" s="30">
        <v>0</v>
      </c>
      <c r="I621" s="30">
        <v>590000000</v>
      </c>
      <c r="J621" s="31" t="s">
        <v>50</v>
      </c>
      <c r="K621" s="30" t="s">
        <v>1262</v>
      </c>
      <c r="L621" s="30" t="s">
        <v>80</v>
      </c>
      <c r="M621" s="30" t="s">
        <v>81</v>
      </c>
      <c r="N621" s="30" t="s">
        <v>140</v>
      </c>
      <c r="O621" s="45" t="s">
        <v>182</v>
      </c>
      <c r="P621" s="30">
        <v>796</v>
      </c>
      <c r="Q621" s="30" t="s">
        <v>43</v>
      </c>
      <c r="R621" s="34">
        <v>3</v>
      </c>
      <c r="S621" s="39">
        <v>3500</v>
      </c>
      <c r="T621" s="58">
        <f t="shared" si="30"/>
        <v>10500</v>
      </c>
      <c r="U621" s="59">
        <f t="shared" si="31"/>
        <v>11760.000000000002</v>
      </c>
      <c r="V621" s="40"/>
      <c r="W621" s="30">
        <v>2017</v>
      </c>
      <c r="X621" s="60"/>
      <c r="Y621" s="303"/>
    </row>
    <row r="622" spans="1:25" ht="50.1" customHeight="1">
      <c r="A622" s="30" t="s">
        <v>2119</v>
      </c>
      <c r="B622" s="30" t="s">
        <v>32</v>
      </c>
      <c r="C622" s="31" t="s">
        <v>2115</v>
      </c>
      <c r="D622" s="314" t="s">
        <v>2116</v>
      </c>
      <c r="E622" s="32" t="s">
        <v>2117</v>
      </c>
      <c r="F622" s="32" t="s">
        <v>2120</v>
      </c>
      <c r="G622" s="30" t="s">
        <v>36</v>
      </c>
      <c r="H622" s="30">
        <v>0</v>
      </c>
      <c r="I622" s="30">
        <v>590000000</v>
      </c>
      <c r="J622" s="31" t="s">
        <v>50</v>
      </c>
      <c r="K622" s="30" t="s">
        <v>1253</v>
      </c>
      <c r="L622" s="30" t="s">
        <v>80</v>
      </c>
      <c r="M622" s="30" t="s">
        <v>81</v>
      </c>
      <c r="N622" s="30" t="s">
        <v>140</v>
      </c>
      <c r="O622" s="45" t="s">
        <v>182</v>
      </c>
      <c r="P622" s="30">
        <v>796</v>
      </c>
      <c r="Q622" s="30" t="s">
        <v>43</v>
      </c>
      <c r="R622" s="34">
        <v>12</v>
      </c>
      <c r="S622" s="39">
        <v>3350</v>
      </c>
      <c r="T622" s="58">
        <f t="shared" si="30"/>
        <v>40200</v>
      </c>
      <c r="U622" s="59">
        <f t="shared" si="31"/>
        <v>45024.000000000007</v>
      </c>
      <c r="V622" s="40"/>
      <c r="W622" s="30">
        <v>2017</v>
      </c>
      <c r="X622" s="60"/>
      <c r="Y622" s="303"/>
    </row>
    <row r="623" spans="1:25" ht="50.1" customHeight="1">
      <c r="A623" s="31" t="s">
        <v>2121</v>
      </c>
      <c r="B623" s="31" t="s">
        <v>32</v>
      </c>
      <c r="C623" s="79" t="s">
        <v>2115</v>
      </c>
      <c r="D623" s="310" t="s">
        <v>2116</v>
      </c>
      <c r="E623" s="79" t="s">
        <v>2117</v>
      </c>
      <c r="F623" s="79" t="s">
        <v>2122</v>
      </c>
      <c r="G623" s="31" t="s">
        <v>36</v>
      </c>
      <c r="H623" s="31">
        <v>0</v>
      </c>
      <c r="I623" s="31">
        <v>590000000</v>
      </c>
      <c r="J623" s="31" t="s">
        <v>50</v>
      </c>
      <c r="K623" s="31" t="s">
        <v>247</v>
      </c>
      <c r="L623" s="31" t="s">
        <v>80</v>
      </c>
      <c r="M623" s="31" t="s">
        <v>81</v>
      </c>
      <c r="N623" s="31" t="s">
        <v>140</v>
      </c>
      <c r="O623" s="45" t="s">
        <v>182</v>
      </c>
      <c r="P623" s="31">
        <v>796</v>
      </c>
      <c r="Q623" s="31" t="s">
        <v>43</v>
      </c>
      <c r="R623" s="47">
        <v>6</v>
      </c>
      <c r="S623" s="145">
        <v>6000</v>
      </c>
      <c r="T623" s="58">
        <v>0</v>
      </c>
      <c r="U623" s="59">
        <f t="shared" si="31"/>
        <v>0</v>
      </c>
      <c r="V623" s="78"/>
      <c r="W623" s="31">
        <v>2017</v>
      </c>
      <c r="X623" s="43" t="s">
        <v>2123</v>
      </c>
      <c r="Y623" s="303"/>
    </row>
    <row r="624" spans="1:25" ht="50.1" customHeight="1">
      <c r="A624" s="45" t="s">
        <v>2124</v>
      </c>
      <c r="B624" s="71" t="s">
        <v>32</v>
      </c>
      <c r="C624" s="33" t="s">
        <v>2115</v>
      </c>
      <c r="D624" s="312" t="s">
        <v>2116</v>
      </c>
      <c r="E624" s="33" t="s">
        <v>2117</v>
      </c>
      <c r="F624" s="33" t="s">
        <v>2125</v>
      </c>
      <c r="G624" s="43" t="s">
        <v>36</v>
      </c>
      <c r="H624" s="162">
        <v>0</v>
      </c>
      <c r="I624" s="81">
        <v>590000000</v>
      </c>
      <c r="J624" s="45" t="s">
        <v>300</v>
      </c>
      <c r="K624" s="43" t="s">
        <v>2126</v>
      </c>
      <c r="L624" s="43" t="s">
        <v>302</v>
      </c>
      <c r="M624" s="43" t="s">
        <v>81</v>
      </c>
      <c r="N624" s="43" t="s">
        <v>297</v>
      </c>
      <c r="O624" s="43" t="s">
        <v>2127</v>
      </c>
      <c r="P624" s="38">
        <v>796</v>
      </c>
      <c r="Q624" s="43" t="s">
        <v>43</v>
      </c>
      <c r="R624" s="47">
        <v>6</v>
      </c>
      <c r="S624" s="145">
        <v>7600</v>
      </c>
      <c r="T624" s="163">
        <f>R624*S624</f>
        <v>45600</v>
      </c>
      <c r="U624" s="163">
        <f>T624*1.12</f>
        <v>51072.000000000007</v>
      </c>
      <c r="V624" s="126"/>
      <c r="W624" s="45">
        <v>2017</v>
      </c>
      <c r="X624" s="43"/>
      <c r="Y624" s="303"/>
    </row>
    <row r="625" spans="1:25" ht="50.1" customHeight="1">
      <c r="A625" s="30" t="s">
        <v>2128</v>
      </c>
      <c r="B625" s="30" t="s">
        <v>32</v>
      </c>
      <c r="C625" s="31" t="s">
        <v>2115</v>
      </c>
      <c r="D625" s="314" t="s">
        <v>2116</v>
      </c>
      <c r="E625" s="32" t="s">
        <v>2117</v>
      </c>
      <c r="F625" s="32" t="s">
        <v>2129</v>
      </c>
      <c r="G625" s="30" t="s">
        <v>36</v>
      </c>
      <c r="H625" s="30">
        <v>0</v>
      </c>
      <c r="I625" s="30">
        <v>590000000</v>
      </c>
      <c r="J625" s="31" t="s">
        <v>50</v>
      </c>
      <c r="K625" s="30" t="s">
        <v>247</v>
      </c>
      <c r="L625" s="30" t="s">
        <v>80</v>
      </c>
      <c r="M625" s="30" t="s">
        <v>81</v>
      </c>
      <c r="N625" s="30" t="s">
        <v>140</v>
      </c>
      <c r="O625" s="45" t="s">
        <v>182</v>
      </c>
      <c r="P625" s="30">
        <v>796</v>
      </c>
      <c r="Q625" s="30" t="s">
        <v>43</v>
      </c>
      <c r="R625" s="34">
        <v>3</v>
      </c>
      <c r="S625" s="39">
        <v>3500</v>
      </c>
      <c r="T625" s="58">
        <f t="shared" si="30"/>
        <v>10500</v>
      </c>
      <c r="U625" s="59">
        <f t="shared" si="31"/>
        <v>11760.000000000002</v>
      </c>
      <c r="V625" s="40"/>
      <c r="W625" s="30">
        <v>2017</v>
      </c>
      <c r="X625" s="60"/>
      <c r="Y625" s="303"/>
    </row>
    <row r="626" spans="1:25" ht="50.1" customHeight="1">
      <c r="A626" s="31" t="s">
        <v>2130</v>
      </c>
      <c r="B626" s="31" t="s">
        <v>32</v>
      </c>
      <c r="C626" s="79" t="s">
        <v>2115</v>
      </c>
      <c r="D626" s="310" t="s">
        <v>2116</v>
      </c>
      <c r="E626" s="79" t="s">
        <v>2117</v>
      </c>
      <c r="F626" s="79" t="s">
        <v>2131</v>
      </c>
      <c r="G626" s="31" t="s">
        <v>36</v>
      </c>
      <c r="H626" s="31">
        <v>0</v>
      </c>
      <c r="I626" s="31">
        <v>590000000</v>
      </c>
      <c r="J626" s="31" t="s">
        <v>50</v>
      </c>
      <c r="K626" s="31" t="s">
        <v>725</v>
      </c>
      <c r="L626" s="31" t="s">
        <v>80</v>
      </c>
      <c r="M626" s="31" t="s">
        <v>81</v>
      </c>
      <c r="N626" s="31" t="s">
        <v>140</v>
      </c>
      <c r="O626" s="45" t="s">
        <v>182</v>
      </c>
      <c r="P626" s="31">
        <v>796</v>
      </c>
      <c r="Q626" s="31" t="s">
        <v>43</v>
      </c>
      <c r="R626" s="47">
        <v>10</v>
      </c>
      <c r="S626" s="145">
        <v>10000</v>
      </c>
      <c r="T626" s="58">
        <v>0</v>
      </c>
      <c r="U626" s="59">
        <f t="shared" si="31"/>
        <v>0</v>
      </c>
      <c r="V626" s="78"/>
      <c r="W626" s="31">
        <v>2017</v>
      </c>
      <c r="X626" s="43" t="s">
        <v>2132</v>
      </c>
      <c r="Y626" s="303"/>
    </row>
    <row r="627" spans="1:25" ht="50.1" customHeight="1">
      <c r="A627" s="45" t="s">
        <v>2133</v>
      </c>
      <c r="B627" s="71" t="s">
        <v>32</v>
      </c>
      <c r="C627" s="33" t="s">
        <v>2115</v>
      </c>
      <c r="D627" s="312" t="s">
        <v>2116</v>
      </c>
      <c r="E627" s="33" t="s">
        <v>2117</v>
      </c>
      <c r="F627" s="79" t="s">
        <v>2131</v>
      </c>
      <c r="G627" s="43" t="s">
        <v>36</v>
      </c>
      <c r="H627" s="162">
        <v>0</v>
      </c>
      <c r="I627" s="81">
        <v>590000000</v>
      </c>
      <c r="J627" s="45" t="s">
        <v>300</v>
      </c>
      <c r="K627" s="31" t="s">
        <v>2134</v>
      </c>
      <c r="L627" s="43" t="s">
        <v>302</v>
      </c>
      <c r="M627" s="43" t="s">
        <v>81</v>
      </c>
      <c r="N627" s="43" t="s">
        <v>297</v>
      </c>
      <c r="O627" s="43" t="s">
        <v>2127</v>
      </c>
      <c r="P627" s="38">
        <v>796</v>
      </c>
      <c r="Q627" s="43" t="s">
        <v>43</v>
      </c>
      <c r="R627" s="47">
        <v>10</v>
      </c>
      <c r="S627" s="145">
        <v>11100</v>
      </c>
      <c r="T627" s="163">
        <f>R627*S627</f>
        <v>111000</v>
      </c>
      <c r="U627" s="163">
        <f>T627*1.12</f>
        <v>124320.00000000001</v>
      </c>
      <c r="V627" s="126"/>
      <c r="W627" s="45">
        <v>2017</v>
      </c>
      <c r="X627" s="43"/>
      <c r="Y627" s="303"/>
    </row>
    <row r="628" spans="1:25" ht="50.1" customHeight="1">
      <c r="A628" s="31" t="s">
        <v>2135</v>
      </c>
      <c r="B628" s="31" t="s">
        <v>32</v>
      </c>
      <c r="C628" s="79" t="s">
        <v>2115</v>
      </c>
      <c r="D628" s="310" t="s">
        <v>2116</v>
      </c>
      <c r="E628" s="79" t="s">
        <v>2117</v>
      </c>
      <c r="F628" s="79" t="s">
        <v>2136</v>
      </c>
      <c r="G628" s="31" t="s">
        <v>36</v>
      </c>
      <c r="H628" s="31">
        <v>0</v>
      </c>
      <c r="I628" s="31">
        <v>590000000</v>
      </c>
      <c r="J628" s="31" t="s">
        <v>50</v>
      </c>
      <c r="K628" s="31" t="s">
        <v>139</v>
      </c>
      <c r="L628" s="31" t="s">
        <v>80</v>
      </c>
      <c r="M628" s="31" t="s">
        <v>81</v>
      </c>
      <c r="N628" s="31" t="s">
        <v>140</v>
      </c>
      <c r="O628" s="45" t="s">
        <v>182</v>
      </c>
      <c r="P628" s="31">
        <v>796</v>
      </c>
      <c r="Q628" s="31" t="s">
        <v>43</v>
      </c>
      <c r="R628" s="47">
        <v>15</v>
      </c>
      <c r="S628" s="145">
        <v>10000</v>
      </c>
      <c r="T628" s="58">
        <v>0</v>
      </c>
      <c r="U628" s="59">
        <f>T628*1.12</f>
        <v>0</v>
      </c>
      <c r="V628" s="78"/>
      <c r="W628" s="31">
        <v>2017</v>
      </c>
      <c r="X628" s="43" t="s">
        <v>2137</v>
      </c>
      <c r="Y628" s="303"/>
    </row>
    <row r="629" spans="1:25" ht="50.1" customHeight="1">
      <c r="A629" s="38" t="s">
        <v>2138</v>
      </c>
      <c r="B629" s="71" t="s">
        <v>32</v>
      </c>
      <c r="C629" s="33" t="s">
        <v>2115</v>
      </c>
      <c r="D629" s="312" t="s">
        <v>2116</v>
      </c>
      <c r="E629" s="33" t="s">
        <v>2117</v>
      </c>
      <c r="F629" s="79" t="s">
        <v>2136</v>
      </c>
      <c r="G629" s="43" t="s">
        <v>36</v>
      </c>
      <c r="H629" s="162">
        <v>0</v>
      </c>
      <c r="I629" s="81">
        <v>590000000</v>
      </c>
      <c r="J629" s="45" t="s">
        <v>300</v>
      </c>
      <c r="K629" s="43" t="s">
        <v>301</v>
      </c>
      <c r="L629" s="43" t="s">
        <v>302</v>
      </c>
      <c r="M629" s="43" t="s">
        <v>81</v>
      </c>
      <c r="N629" s="43" t="s">
        <v>297</v>
      </c>
      <c r="O629" s="43" t="s">
        <v>2127</v>
      </c>
      <c r="P629" s="38">
        <v>796</v>
      </c>
      <c r="Q629" s="43" t="s">
        <v>43</v>
      </c>
      <c r="R629" s="47">
        <v>20</v>
      </c>
      <c r="S629" s="145">
        <v>11100</v>
      </c>
      <c r="T629" s="163">
        <f>R629*S629</f>
        <v>222000</v>
      </c>
      <c r="U629" s="163">
        <f>T629*1.12</f>
        <v>248640.00000000003</v>
      </c>
      <c r="V629" s="126"/>
      <c r="W629" s="45">
        <v>2017</v>
      </c>
      <c r="X629" s="43"/>
      <c r="Y629" s="303"/>
    </row>
    <row r="630" spans="1:25" ht="50.1" customHeight="1">
      <c r="A630" s="30" t="s">
        <v>2139</v>
      </c>
      <c r="B630" s="30" t="s">
        <v>32</v>
      </c>
      <c r="C630" s="31" t="s">
        <v>2115</v>
      </c>
      <c r="D630" s="314" t="s">
        <v>2116</v>
      </c>
      <c r="E630" s="32" t="s">
        <v>2117</v>
      </c>
      <c r="F630" s="32" t="s">
        <v>2140</v>
      </c>
      <c r="G630" s="30" t="s">
        <v>36</v>
      </c>
      <c r="H630" s="30">
        <v>0</v>
      </c>
      <c r="I630" s="30">
        <v>590000000</v>
      </c>
      <c r="J630" s="31" t="s">
        <v>50</v>
      </c>
      <c r="K630" s="30" t="s">
        <v>79</v>
      </c>
      <c r="L630" s="30" t="s">
        <v>80</v>
      </c>
      <c r="M630" s="30" t="s">
        <v>81</v>
      </c>
      <c r="N630" s="30" t="s">
        <v>2141</v>
      </c>
      <c r="O630" s="30" t="s">
        <v>2142</v>
      </c>
      <c r="P630" s="30">
        <v>796</v>
      </c>
      <c r="Q630" s="30" t="s">
        <v>43</v>
      </c>
      <c r="R630" s="34">
        <v>1</v>
      </c>
      <c r="S630" s="39">
        <v>12000</v>
      </c>
      <c r="T630" s="58">
        <f t="shared" si="30"/>
        <v>12000</v>
      </c>
      <c r="U630" s="59">
        <f t="shared" si="31"/>
        <v>13440.000000000002</v>
      </c>
      <c r="V630" s="40"/>
      <c r="W630" s="30">
        <v>2017</v>
      </c>
      <c r="X630" s="60"/>
      <c r="Y630" s="303"/>
    </row>
    <row r="631" spans="1:25" ht="50.1" customHeight="1">
      <c r="A631" s="30" t="s">
        <v>2143</v>
      </c>
      <c r="B631" s="30" t="s">
        <v>32</v>
      </c>
      <c r="C631" s="31" t="s">
        <v>2144</v>
      </c>
      <c r="D631" s="310" t="s">
        <v>2145</v>
      </c>
      <c r="E631" s="31" t="s">
        <v>2146</v>
      </c>
      <c r="F631" s="32" t="s">
        <v>2147</v>
      </c>
      <c r="G631" s="30" t="s">
        <v>89</v>
      </c>
      <c r="H631" s="30">
        <v>0</v>
      </c>
      <c r="I631" s="30">
        <v>590000000</v>
      </c>
      <c r="J631" s="31" t="s">
        <v>37</v>
      </c>
      <c r="K631" s="31" t="s">
        <v>105</v>
      </c>
      <c r="L631" s="31" t="s">
        <v>39</v>
      </c>
      <c r="M631" s="30" t="s">
        <v>58</v>
      </c>
      <c r="N631" s="31" t="s">
        <v>261</v>
      </c>
      <c r="O631" s="30" t="s">
        <v>91</v>
      </c>
      <c r="P631" s="30">
        <v>112</v>
      </c>
      <c r="Q631" s="30" t="s">
        <v>126</v>
      </c>
      <c r="R631" s="39">
        <v>100</v>
      </c>
      <c r="S631" s="35">
        <v>952</v>
      </c>
      <c r="T631" s="35">
        <f t="shared" si="30"/>
        <v>95200</v>
      </c>
      <c r="U631" s="36">
        <f t="shared" si="31"/>
        <v>106624.00000000001</v>
      </c>
      <c r="V631" s="40"/>
      <c r="W631" s="30">
        <v>2017</v>
      </c>
      <c r="X631" s="62"/>
      <c r="Y631" s="303"/>
    </row>
    <row r="632" spans="1:25" ht="50.1" customHeight="1">
      <c r="A632" s="30" t="s">
        <v>2148</v>
      </c>
      <c r="B632" s="41" t="s">
        <v>32</v>
      </c>
      <c r="C632" s="42" t="s">
        <v>2144</v>
      </c>
      <c r="D632" s="311" t="s">
        <v>2145</v>
      </c>
      <c r="E632" s="43" t="s">
        <v>2146</v>
      </c>
      <c r="F632" s="44" t="s">
        <v>597</v>
      </c>
      <c r="G632" s="45" t="s">
        <v>36</v>
      </c>
      <c r="H632" s="46">
        <v>0</v>
      </c>
      <c r="I632" s="30">
        <v>590000000</v>
      </c>
      <c r="J632" s="31" t="s">
        <v>37</v>
      </c>
      <c r="K632" s="41" t="s">
        <v>125</v>
      </c>
      <c r="L632" s="31" t="s">
        <v>39</v>
      </c>
      <c r="M632" s="41" t="s">
        <v>58</v>
      </c>
      <c r="N632" s="43" t="s">
        <v>41</v>
      </c>
      <c r="O632" s="33" t="s">
        <v>42</v>
      </c>
      <c r="P632" s="38">
        <v>112</v>
      </c>
      <c r="Q632" s="38" t="s">
        <v>126</v>
      </c>
      <c r="R632" s="55">
        <v>150</v>
      </c>
      <c r="S632" s="48">
        <v>3800</v>
      </c>
      <c r="T632" s="35">
        <f t="shared" si="30"/>
        <v>570000</v>
      </c>
      <c r="U632" s="36">
        <f t="shared" si="31"/>
        <v>638400.00000000012</v>
      </c>
      <c r="V632" s="61"/>
      <c r="W632" s="49">
        <v>2017</v>
      </c>
      <c r="X632" s="31"/>
      <c r="Y632" s="303"/>
    </row>
    <row r="633" spans="1:25" ht="50.1" customHeight="1">
      <c r="A633" s="30" t="s">
        <v>2149</v>
      </c>
      <c r="B633" s="30" t="s">
        <v>32</v>
      </c>
      <c r="C633" s="31" t="s">
        <v>2150</v>
      </c>
      <c r="D633" s="310" t="s">
        <v>2145</v>
      </c>
      <c r="E633" s="31" t="s">
        <v>2151</v>
      </c>
      <c r="F633" s="32" t="s">
        <v>2152</v>
      </c>
      <c r="G633" s="30" t="s">
        <v>89</v>
      </c>
      <c r="H633" s="30">
        <v>0</v>
      </c>
      <c r="I633" s="30">
        <v>590000000</v>
      </c>
      <c r="J633" s="31" t="s">
        <v>37</v>
      </c>
      <c r="K633" s="31" t="s">
        <v>105</v>
      </c>
      <c r="L633" s="31" t="s">
        <v>39</v>
      </c>
      <c r="M633" s="30" t="s">
        <v>58</v>
      </c>
      <c r="N633" s="31" t="s">
        <v>261</v>
      </c>
      <c r="O633" s="30" t="s">
        <v>91</v>
      </c>
      <c r="P633" s="30">
        <v>112</v>
      </c>
      <c r="Q633" s="30" t="s">
        <v>126</v>
      </c>
      <c r="R633" s="39">
        <v>650</v>
      </c>
      <c r="S633" s="35">
        <v>267.5</v>
      </c>
      <c r="T633" s="35">
        <f t="shared" si="30"/>
        <v>173875</v>
      </c>
      <c r="U633" s="36">
        <f t="shared" si="31"/>
        <v>194740.00000000003</v>
      </c>
      <c r="V633" s="40"/>
      <c r="W633" s="30">
        <v>2017</v>
      </c>
      <c r="X633" s="62"/>
      <c r="Y633" s="303"/>
    </row>
    <row r="634" spans="1:25" ht="50.1" customHeight="1">
      <c r="A634" s="30" t="s">
        <v>2153</v>
      </c>
      <c r="B634" s="41" t="s">
        <v>32</v>
      </c>
      <c r="C634" s="42" t="s">
        <v>2154</v>
      </c>
      <c r="D634" s="311" t="s">
        <v>2145</v>
      </c>
      <c r="E634" s="43" t="s">
        <v>2155</v>
      </c>
      <c r="F634" s="44" t="s">
        <v>2156</v>
      </c>
      <c r="G634" s="45" t="s">
        <v>89</v>
      </c>
      <c r="H634" s="46">
        <v>0</v>
      </c>
      <c r="I634" s="30">
        <v>590000000</v>
      </c>
      <c r="J634" s="31" t="s">
        <v>37</v>
      </c>
      <c r="K634" s="41" t="s">
        <v>105</v>
      </c>
      <c r="L634" s="31" t="s">
        <v>39</v>
      </c>
      <c r="M634" s="41" t="s">
        <v>58</v>
      </c>
      <c r="N634" s="43" t="s">
        <v>261</v>
      </c>
      <c r="O634" s="30" t="s">
        <v>91</v>
      </c>
      <c r="P634" s="38">
        <v>112</v>
      </c>
      <c r="Q634" s="38" t="s">
        <v>126</v>
      </c>
      <c r="R634" s="55">
        <v>20</v>
      </c>
      <c r="S634" s="48">
        <v>715</v>
      </c>
      <c r="T634" s="35">
        <f t="shared" si="30"/>
        <v>14300</v>
      </c>
      <c r="U634" s="36">
        <f t="shared" si="31"/>
        <v>16016.000000000002</v>
      </c>
      <c r="V634" s="61"/>
      <c r="W634" s="49">
        <v>2017</v>
      </c>
      <c r="X634" s="62"/>
      <c r="Y634" s="303"/>
    </row>
    <row r="635" spans="1:25" ht="50.1" customHeight="1">
      <c r="A635" s="30" t="s">
        <v>2157</v>
      </c>
      <c r="B635" s="41" t="s">
        <v>32</v>
      </c>
      <c r="C635" s="42" t="s">
        <v>2158</v>
      </c>
      <c r="D635" s="311" t="s">
        <v>2145</v>
      </c>
      <c r="E635" s="43" t="s">
        <v>2159</v>
      </c>
      <c r="F635" s="44" t="s">
        <v>2160</v>
      </c>
      <c r="G635" s="45" t="s">
        <v>89</v>
      </c>
      <c r="H635" s="46">
        <v>0</v>
      </c>
      <c r="I635" s="30">
        <v>590000000</v>
      </c>
      <c r="J635" s="31" t="s">
        <v>37</v>
      </c>
      <c r="K635" s="41" t="s">
        <v>105</v>
      </c>
      <c r="L635" s="31" t="s">
        <v>39</v>
      </c>
      <c r="M635" s="41" t="s">
        <v>58</v>
      </c>
      <c r="N635" s="43" t="s">
        <v>261</v>
      </c>
      <c r="O635" s="30" t="s">
        <v>91</v>
      </c>
      <c r="P635" s="38">
        <v>112</v>
      </c>
      <c r="Q635" s="38" t="s">
        <v>126</v>
      </c>
      <c r="R635" s="55">
        <v>433</v>
      </c>
      <c r="S635" s="48">
        <v>267.5</v>
      </c>
      <c r="T635" s="35">
        <f t="shared" si="30"/>
        <v>115827.5</v>
      </c>
      <c r="U635" s="36">
        <f t="shared" si="31"/>
        <v>129726.80000000002</v>
      </c>
      <c r="V635" s="61"/>
      <c r="W635" s="49">
        <v>2017</v>
      </c>
      <c r="X635" s="62"/>
      <c r="Y635" s="303"/>
    </row>
    <row r="636" spans="1:25" ht="50.1" customHeight="1">
      <c r="A636" s="30" t="s">
        <v>2161</v>
      </c>
      <c r="B636" s="41" t="s">
        <v>32</v>
      </c>
      <c r="C636" s="42" t="s">
        <v>2162</v>
      </c>
      <c r="D636" s="311" t="s">
        <v>2145</v>
      </c>
      <c r="E636" s="43" t="s">
        <v>2163</v>
      </c>
      <c r="F636" s="44" t="s">
        <v>2163</v>
      </c>
      <c r="G636" s="45" t="s">
        <v>89</v>
      </c>
      <c r="H636" s="46">
        <v>0</v>
      </c>
      <c r="I636" s="30">
        <v>590000000</v>
      </c>
      <c r="J636" s="31" t="s">
        <v>37</v>
      </c>
      <c r="K636" s="41" t="s">
        <v>105</v>
      </c>
      <c r="L636" s="31" t="s">
        <v>39</v>
      </c>
      <c r="M636" s="41" t="s">
        <v>58</v>
      </c>
      <c r="N636" s="43" t="s">
        <v>261</v>
      </c>
      <c r="O636" s="30" t="s">
        <v>91</v>
      </c>
      <c r="P636" s="38">
        <v>112</v>
      </c>
      <c r="Q636" s="38" t="s">
        <v>126</v>
      </c>
      <c r="R636" s="55">
        <v>433</v>
      </c>
      <c r="S636" s="48">
        <v>270</v>
      </c>
      <c r="T636" s="35">
        <f t="shared" si="30"/>
        <v>116910</v>
      </c>
      <c r="U636" s="36">
        <f t="shared" si="31"/>
        <v>130939.20000000001</v>
      </c>
      <c r="V636" s="61"/>
      <c r="W636" s="49">
        <v>2017</v>
      </c>
      <c r="X636" s="62"/>
      <c r="Y636" s="303"/>
    </row>
    <row r="637" spans="1:25" ht="50.1" customHeight="1">
      <c r="A637" s="30" t="s">
        <v>2164</v>
      </c>
      <c r="B637" s="41" t="s">
        <v>32</v>
      </c>
      <c r="C637" s="42" t="s">
        <v>2165</v>
      </c>
      <c r="D637" s="311" t="s">
        <v>2145</v>
      </c>
      <c r="E637" s="43" t="s">
        <v>2166</v>
      </c>
      <c r="F637" s="44" t="s">
        <v>2167</v>
      </c>
      <c r="G637" s="45" t="s">
        <v>89</v>
      </c>
      <c r="H637" s="46">
        <v>0</v>
      </c>
      <c r="I637" s="30">
        <v>590000000</v>
      </c>
      <c r="J637" s="31" t="s">
        <v>37</v>
      </c>
      <c r="K637" s="41" t="s">
        <v>105</v>
      </c>
      <c r="L637" s="31" t="s">
        <v>39</v>
      </c>
      <c r="M637" s="41" t="s">
        <v>58</v>
      </c>
      <c r="N637" s="43" t="s">
        <v>261</v>
      </c>
      <c r="O637" s="30" t="s">
        <v>91</v>
      </c>
      <c r="P637" s="38">
        <v>112</v>
      </c>
      <c r="Q637" s="38" t="s">
        <v>126</v>
      </c>
      <c r="R637" s="55">
        <v>433</v>
      </c>
      <c r="S637" s="48">
        <v>267.5</v>
      </c>
      <c r="T637" s="35">
        <f t="shared" si="30"/>
        <v>115827.5</v>
      </c>
      <c r="U637" s="36">
        <f t="shared" si="31"/>
        <v>129726.80000000002</v>
      </c>
      <c r="V637" s="61"/>
      <c r="W637" s="49">
        <v>2017</v>
      </c>
      <c r="X637" s="62"/>
      <c r="Y637" s="303"/>
    </row>
    <row r="638" spans="1:25" ht="50.1" customHeight="1">
      <c r="A638" s="30" t="s">
        <v>2168</v>
      </c>
      <c r="B638" s="30" t="s">
        <v>32</v>
      </c>
      <c r="C638" s="31" t="s">
        <v>2169</v>
      </c>
      <c r="D638" s="310" t="s">
        <v>2145</v>
      </c>
      <c r="E638" s="31" t="s">
        <v>2170</v>
      </c>
      <c r="F638" s="32" t="s">
        <v>2171</v>
      </c>
      <c r="G638" s="30" t="s">
        <v>89</v>
      </c>
      <c r="H638" s="30">
        <v>0</v>
      </c>
      <c r="I638" s="30">
        <v>590000000</v>
      </c>
      <c r="J638" s="31" t="s">
        <v>37</v>
      </c>
      <c r="K638" s="31" t="s">
        <v>105</v>
      </c>
      <c r="L638" s="31" t="s">
        <v>39</v>
      </c>
      <c r="M638" s="30" t="s">
        <v>58</v>
      </c>
      <c r="N638" s="31" t="s">
        <v>261</v>
      </c>
      <c r="O638" s="30" t="s">
        <v>91</v>
      </c>
      <c r="P638" s="30">
        <v>112</v>
      </c>
      <c r="Q638" s="30" t="s">
        <v>126</v>
      </c>
      <c r="R638" s="39">
        <v>433</v>
      </c>
      <c r="S638" s="35">
        <v>267.5</v>
      </c>
      <c r="T638" s="35">
        <f t="shared" si="30"/>
        <v>115827.5</v>
      </c>
      <c r="U638" s="36">
        <f t="shared" si="31"/>
        <v>129726.80000000002</v>
      </c>
      <c r="V638" s="40"/>
      <c r="W638" s="30">
        <v>2017</v>
      </c>
      <c r="X638" s="62"/>
      <c r="Y638" s="303"/>
    </row>
    <row r="639" spans="1:25" ht="50.1" customHeight="1">
      <c r="A639" s="30" t="s">
        <v>2172</v>
      </c>
      <c r="B639" s="30" t="s">
        <v>32</v>
      </c>
      <c r="C639" s="31" t="s">
        <v>2173</v>
      </c>
      <c r="D639" s="310" t="s">
        <v>2145</v>
      </c>
      <c r="E639" s="31" t="s">
        <v>2174</v>
      </c>
      <c r="F639" s="32" t="s">
        <v>2175</v>
      </c>
      <c r="G639" s="30" t="s">
        <v>89</v>
      </c>
      <c r="H639" s="30">
        <v>0</v>
      </c>
      <c r="I639" s="30">
        <v>590000000</v>
      </c>
      <c r="J639" s="31" t="s">
        <v>37</v>
      </c>
      <c r="K639" s="31" t="s">
        <v>105</v>
      </c>
      <c r="L639" s="31" t="s">
        <v>39</v>
      </c>
      <c r="M639" s="30" t="s">
        <v>58</v>
      </c>
      <c r="N639" s="31" t="s">
        <v>261</v>
      </c>
      <c r="O639" s="30" t="s">
        <v>91</v>
      </c>
      <c r="P639" s="30">
        <v>112</v>
      </c>
      <c r="Q639" s="30" t="s">
        <v>126</v>
      </c>
      <c r="R639" s="39">
        <v>650</v>
      </c>
      <c r="S639" s="35">
        <v>267.5</v>
      </c>
      <c r="T639" s="35">
        <f t="shared" si="30"/>
        <v>173875</v>
      </c>
      <c r="U639" s="36">
        <f t="shared" si="31"/>
        <v>194740.00000000003</v>
      </c>
      <c r="V639" s="40"/>
      <c r="W639" s="30">
        <v>2017</v>
      </c>
      <c r="X639" s="62"/>
      <c r="Y639" s="303"/>
    </row>
    <row r="640" spans="1:25" ht="50.1" customHeight="1">
      <c r="A640" s="30" t="s">
        <v>2176</v>
      </c>
      <c r="B640" s="41" t="s">
        <v>32</v>
      </c>
      <c r="C640" s="42" t="s">
        <v>2177</v>
      </c>
      <c r="D640" s="311" t="s">
        <v>2145</v>
      </c>
      <c r="E640" s="43" t="s">
        <v>2178</v>
      </c>
      <c r="F640" s="44" t="s">
        <v>2179</v>
      </c>
      <c r="G640" s="45" t="s">
        <v>89</v>
      </c>
      <c r="H640" s="46">
        <v>0</v>
      </c>
      <c r="I640" s="30">
        <v>590000000</v>
      </c>
      <c r="J640" s="31" t="s">
        <v>37</v>
      </c>
      <c r="K640" s="41" t="s">
        <v>105</v>
      </c>
      <c r="L640" s="31" t="s">
        <v>39</v>
      </c>
      <c r="M640" s="41" t="s">
        <v>58</v>
      </c>
      <c r="N640" s="43" t="s">
        <v>261</v>
      </c>
      <c r="O640" s="30" t="s">
        <v>91</v>
      </c>
      <c r="P640" s="38">
        <v>112</v>
      </c>
      <c r="Q640" s="38" t="s">
        <v>126</v>
      </c>
      <c r="R640" s="55">
        <v>650</v>
      </c>
      <c r="S640" s="48">
        <v>267.5</v>
      </c>
      <c r="T640" s="35">
        <f t="shared" si="30"/>
        <v>173875</v>
      </c>
      <c r="U640" s="36">
        <f t="shared" si="31"/>
        <v>194740.00000000003</v>
      </c>
      <c r="V640" s="61"/>
      <c r="W640" s="49">
        <v>2017</v>
      </c>
      <c r="X640" s="62"/>
      <c r="Y640" s="303"/>
    </row>
    <row r="641" spans="1:25" ht="50.1" customHeight="1">
      <c r="A641" s="30" t="s">
        <v>2180</v>
      </c>
      <c r="B641" s="30" t="s">
        <v>32</v>
      </c>
      <c r="C641" s="31" t="s">
        <v>2181</v>
      </c>
      <c r="D641" s="310" t="s">
        <v>2145</v>
      </c>
      <c r="E641" s="31" t="s">
        <v>2182</v>
      </c>
      <c r="F641" s="32" t="s">
        <v>2183</v>
      </c>
      <c r="G641" s="30" t="s">
        <v>89</v>
      </c>
      <c r="H641" s="30">
        <v>0</v>
      </c>
      <c r="I641" s="30">
        <v>590000000</v>
      </c>
      <c r="J641" s="31" t="s">
        <v>37</v>
      </c>
      <c r="K641" s="31" t="s">
        <v>105</v>
      </c>
      <c r="L641" s="31" t="s">
        <v>39</v>
      </c>
      <c r="M641" s="30" t="s">
        <v>58</v>
      </c>
      <c r="N641" s="31" t="s">
        <v>261</v>
      </c>
      <c r="O641" s="30" t="s">
        <v>91</v>
      </c>
      <c r="P641" s="30">
        <v>112</v>
      </c>
      <c r="Q641" s="30" t="s">
        <v>126</v>
      </c>
      <c r="R641" s="39">
        <v>12560</v>
      </c>
      <c r="S641" s="35">
        <v>320</v>
      </c>
      <c r="T641" s="35">
        <f t="shared" si="30"/>
        <v>4019200</v>
      </c>
      <c r="U641" s="36">
        <f t="shared" si="31"/>
        <v>4501504</v>
      </c>
      <c r="V641" s="40"/>
      <c r="W641" s="30">
        <v>2017</v>
      </c>
      <c r="X641" s="62"/>
      <c r="Y641" s="303"/>
    </row>
    <row r="642" spans="1:25" ht="50.1" customHeight="1">
      <c r="A642" s="30" t="s">
        <v>2184</v>
      </c>
      <c r="B642" s="41" t="s">
        <v>32</v>
      </c>
      <c r="C642" s="42" t="s">
        <v>2185</v>
      </c>
      <c r="D642" s="311" t="s">
        <v>2145</v>
      </c>
      <c r="E642" s="43" t="s">
        <v>2186</v>
      </c>
      <c r="F642" s="44" t="s">
        <v>2187</v>
      </c>
      <c r="G642" s="45" t="s">
        <v>89</v>
      </c>
      <c r="H642" s="46">
        <v>0</v>
      </c>
      <c r="I642" s="30">
        <v>590000000</v>
      </c>
      <c r="J642" s="31" t="s">
        <v>37</v>
      </c>
      <c r="K642" s="41" t="s">
        <v>105</v>
      </c>
      <c r="L642" s="31" t="s">
        <v>39</v>
      </c>
      <c r="M642" s="41" t="s">
        <v>58</v>
      </c>
      <c r="N642" s="43" t="s">
        <v>261</v>
      </c>
      <c r="O642" s="30" t="s">
        <v>91</v>
      </c>
      <c r="P642" s="38">
        <v>166</v>
      </c>
      <c r="Q642" s="38" t="s">
        <v>100</v>
      </c>
      <c r="R642" s="55">
        <v>720</v>
      </c>
      <c r="S642" s="48">
        <v>700</v>
      </c>
      <c r="T642" s="35">
        <f t="shared" si="30"/>
        <v>504000</v>
      </c>
      <c r="U642" s="36">
        <f t="shared" si="31"/>
        <v>564480</v>
      </c>
      <c r="V642" s="61"/>
      <c r="W642" s="49">
        <v>2017</v>
      </c>
      <c r="X642" s="62"/>
      <c r="Y642" s="303"/>
    </row>
    <row r="643" spans="1:25" ht="50.1" customHeight="1">
      <c r="A643" s="30" t="s">
        <v>2188</v>
      </c>
      <c r="B643" s="30" t="s">
        <v>32</v>
      </c>
      <c r="C643" s="31" t="s">
        <v>2189</v>
      </c>
      <c r="D643" s="310" t="s">
        <v>2145</v>
      </c>
      <c r="E643" s="31" t="s">
        <v>2190</v>
      </c>
      <c r="F643" s="32" t="s">
        <v>2190</v>
      </c>
      <c r="G643" s="30" t="s">
        <v>89</v>
      </c>
      <c r="H643" s="30">
        <v>0</v>
      </c>
      <c r="I643" s="30">
        <v>590000000</v>
      </c>
      <c r="J643" s="31" t="s">
        <v>37</v>
      </c>
      <c r="K643" s="31" t="s">
        <v>105</v>
      </c>
      <c r="L643" s="31" t="s">
        <v>39</v>
      </c>
      <c r="M643" s="30" t="s">
        <v>58</v>
      </c>
      <c r="N643" s="31" t="s">
        <v>261</v>
      </c>
      <c r="O643" s="30" t="s">
        <v>91</v>
      </c>
      <c r="P643" s="30">
        <v>112</v>
      </c>
      <c r="Q643" s="30" t="s">
        <v>126</v>
      </c>
      <c r="R643" s="39">
        <v>1500</v>
      </c>
      <c r="S643" s="35">
        <v>335</v>
      </c>
      <c r="T643" s="35">
        <f t="shared" si="30"/>
        <v>502500</v>
      </c>
      <c r="U643" s="36">
        <f t="shared" si="31"/>
        <v>562800</v>
      </c>
      <c r="V643" s="40"/>
      <c r="W643" s="30">
        <v>2017</v>
      </c>
      <c r="X643" s="62"/>
      <c r="Y643" s="303"/>
    </row>
    <row r="644" spans="1:25" ht="50.1" customHeight="1">
      <c r="A644" s="30" t="s">
        <v>2191</v>
      </c>
      <c r="B644" s="30" t="s">
        <v>32</v>
      </c>
      <c r="C644" s="31" t="s">
        <v>2192</v>
      </c>
      <c r="D644" s="310" t="s">
        <v>2145</v>
      </c>
      <c r="E644" s="31" t="s">
        <v>2193</v>
      </c>
      <c r="F644" s="32" t="s">
        <v>2194</v>
      </c>
      <c r="G644" s="30" t="s">
        <v>89</v>
      </c>
      <c r="H644" s="30">
        <v>0</v>
      </c>
      <c r="I644" s="30">
        <v>590000000</v>
      </c>
      <c r="J644" s="31" t="s">
        <v>37</v>
      </c>
      <c r="K644" s="31" t="s">
        <v>105</v>
      </c>
      <c r="L644" s="31" t="s">
        <v>39</v>
      </c>
      <c r="M644" s="30" t="s">
        <v>58</v>
      </c>
      <c r="N644" s="31" t="s">
        <v>261</v>
      </c>
      <c r="O644" s="30" t="s">
        <v>91</v>
      </c>
      <c r="P644" s="30">
        <v>112</v>
      </c>
      <c r="Q644" s="30" t="s">
        <v>126</v>
      </c>
      <c r="R644" s="39">
        <v>1732</v>
      </c>
      <c r="S644" s="35">
        <v>250</v>
      </c>
      <c r="T644" s="35">
        <f t="shared" si="30"/>
        <v>433000</v>
      </c>
      <c r="U644" s="36">
        <f t="shared" si="31"/>
        <v>484960.00000000006</v>
      </c>
      <c r="V644" s="40"/>
      <c r="W644" s="30">
        <v>2017</v>
      </c>
      <c r="X644" s="62"/>
      <c r="Y644" s="303"/>
    </row>
    <row r="645" spans="1:25" ht="50.1" customHeight="1">
      <c r="A645" s="30" t="s">
        <v>2195</v>
      </c>
      <c r="B645" s="41" t="s">
        <v>32</v>
      </c>
      <c r="C645" s="42" t="s">
        <v>2196</v>
      </c>
      <c r="D645" s="311" t="s">
        <v>2145</v>
      </c>
      <c r="E645" s="43" t="s">
        <v>2197</v>
      </c>
      <c r="F645" s="44" t="s">
        <v>2198</v>
      </c>
      <c r="G645" s="45" t="s">
        <v>89</v>
      </c>
      <c r="H645" s="46">
        <v>0</v>
      </c>
      <c r="I645" s="30">
        <v>590000000</v>
      </c>
      <c r="J645" s="31" t="s">
        <v>37</v>
      </c>
      <c r="K645" s="41" t="s">
        <v>105</v>
      </c>
      <c r="L645" s="31" t="s">
        <v>39</v>
      </c>
      <c r="M645" s="41" t="s">
        <v>58</v>
      </c>
      <c r="N645" s="43" t="s">
        <v>261</v>
      </c>
      <c r="O645" s="30" t="s">
        <v>91</v>
      </c>
      <c r="P645" s="38">
        <v>112</v>
      </c>
      <c r="Q645" s="38" t="s">
        <v>126</v>
      </c>
      <c r="R645" s="55">
        <v>30000</v>
      </c>
      <c r="S645" s="48">
        <v>246.1</v>
      </c>
      <c r="T645" s="35">
        <f t="shared" si="30"/>
        <v>7383000</v>
      </c>
      <c r="U645" s="36">
        <f t="shared" si="31"/>
        <v>8268960.0000000009</v>
      </c>
      <c r="V645" s="61"/>
      <c r="W645" s="49">
        <v>2017</v>
      </c>
      <c r="X645" s="62"/>
      <c r="Y645" s="303"/>
    </row>
    <row r="646" spans="1:25" ht="50.1" customHeight="1">
      <c r="A646" s="30" t="s">
        <v>2199</v>
      </c>
      <c r="B646" s="41" t="s">
        <v>32</v>
      </c>
      <c r="C646" s="42" t="s">
        <v>2200</v>
      </c>
      <c r="D646" s="311" t="s">
        <v>2145</v>
      </c>
      <c r="E646" s="43" t="s">
        <v>2201</v>
      </c>
      <c r="F646" s="44" t="s">
        <v>2202</v>
      </c>
      <c r="G646" s="45" t="s">
        <v>89</v>
      </c>
      <c r="H646" s="46">
        <v>0</v>
      </c>
      <c r="I646" s="30">
        <v>590000000</v>
      </c>
      <c r="J646" s="31" t="s">
        <v>37</v>
      </c>
      <c r="K646" s="41" t="s">
        <v>105</v>
      </c>
      <c r="L646" s="31" t="s">
        <v>39</v>
      </c>
      <c r="M646" s="41" t="s">
        <v>58</v>
      </c>
      <c r="N646" s="43" t="s">
        <v>261</v>
      </c>
      <c r="O646" s="30" t="s">
        <v>91</v>
      </c>
      <c r="P646" s="38">
        <v>112</v>
      </c>
      <c r="Q646" s="38" t="s">
        <v>126</v>
      </c>
      <c r="R646" s="55">
        <v>2665</v>
      </c>
      <c r="S646" s="48">
        <v>250</v>
      </c>
      <c r="T646" s="35">
        <f t="shared" si="30"/>
        <v>666250</v>
      </c>
      <c r="U646" s="36">
        <f t="shared" si="31"/>
        <v>746200.00000000012</v>
      </c>
      <c r="V646" s="61"/>
      <c r="W646" s="49">
        <v>2017</v>
      </c>
      <c r="X646" s="62"/>
      <c r="Y646" s="303"/>
    </row>
    <row r="647" spans="1:25" ht="50.1" customHeight="1">
      <c r="A647" s="30" t="s">
        <v>2203</v>
      </c>
      <c r="B647" s="41" t="s">
        <v>32</v>
      </c>
      <c r="C647" s="42" t="s">
        <v>2204</v>
      </c>
      <c r="D647" s="311" t="s">
        <v>2145</v>
      </c>
      <c r="E647" s="43" t="s">
        <v>2205</v>
      </c>
      <c r="F647" s="44" t="s">
        <v>2206</v>
      </c>
      <c r="G647" s="45" t="s">
        <v>89</v>
      </c>
      <c r="H647" s="46">
        <v>0</v>
      </c>
      <c r="I647" s="30">
        <v>590000000</v>
      </c>
      <c r="J647" s="31" t="s">
        <v>37</v>
      </c>
      <c r="K647" s="41" t="s">
        <v>105</v>
      </c>
      <c r="L647" s="31" t="s">
        <v>39</v>
      </c>
      <c r="M647" s="41" t="s">
        <v>58</v>
      </c>
      <c r="N647" s="43" t="s">
        <v>261</v>
      </c>
      <c r="O647" s="30" t="s">
        <v>91</v>
      </c>
      <c r="P647" s="38">
        <v>112</v>
      </c>
      <c r="Q647" s="38" t="s">
        <v>126</v>
      </c>
      <c r="R647" s="55">
        <v>3000</v>
      </c>
      <c r="S647" s="48">
        <v>400</v>
      </c>
      <c r="T647" s="35">
        <f t="shared" si="30"/>
        <v>1200000</v>
      </c>
      <c r="U647" s="36">
        <f t="shared" si="31"/>
        <v>1344000.0000000002</v>
      </c>
      <c r="V647" s="61"/>
      <c r="W647" s="49">
        <v>2017</v>
      </c>
      <c r="X647" s="62"/>
      <c r="Y647" s="303"/>
    </row>
    <row r="648" spans="1:25" ht="50.1" customHeight="1">
      <c r="A648" s="30" t="s">
        <v>2207</v>
      </c>
      <c r="B648" s="30" t="s">
        <v>32</v>
      </c>
      <c r="C648" s="31" t="s">
        <v>2208</v>
      </c>
      <c r="D648" s="310" t="s">
        <v>2145</v>
      </c>
      <c r="E648" s="31" t="s">
        <v>2209</v>
      </c>
      <c r="F648" s="32"/>
      <c r="G648" s="30" t="s">
        <v>89</v>
      </c>
      <c r="H648" s="30">
        <v>0</v>
      </c>
      <c r="I648" s="30">
        <v>590000000</v>
      </c>
      <c r="J648" s="31" t="s">
        <v>37</v>
      </c>
      <c r="K648" s="31" t="s">
        <v>105</v>
      </c>
      <c r="L648" s="31" t="s">
        <v>39</v>
      </c>
      <c r="M648" s="30" t="s">
        <v>58</v>
      </c>
      <c r="N648" s="31" t="s">
        <v>261</v>
      </c>
      <c r="O648" s="30" t="s">
        <v>91</v>
      </c>
      <c r="P648" s="30">
        <v>112</v>
      </c>
      <c r="Q648" s="30" t="s">
        <v>126</v>
      </c>
      <c r="R648" s="39">
        <v>200</v>
      </c>
      <c r="S648" s="35">
        <v>418</v>
      </c>
      <c r="T648" s="35">
        <f t="shared" ref="T648:T711" si="32">R648*S648</f>
        <v>83600</v>
      </c>
      <c r="U648" s="36">
        <f t="shared" si="31"/>
        <v>93632.000000000015</v>
      </c>
      <c r="V648" s="40"/>
      <c r="W648" s="30">
        <v>2017</v>
      </c>
      <c r="X648" s="62"/>
      <c r="Y648" s="303"/>
    </row>
    <row r="649" spans="1:25" ht="50.1" customHeight="1">
      <c r="A649" s="30" t="s">
        <v>2210</v>
      </c>
      <c r="B649" s="41" t="s">
        <v>32</v>
      </c>
      <c r="C649" s="42" t="s">
        <v>2211</v>
      </c>
      <c r="D649" s="311" t="s">
        <v>2145</v>
      </c>
      <c r="E649" s="43" t="s">
        <v>2212</v>
      </c>
      <c r="F649" s="44"/>
      <c r="G649" s="45" t="s">
        <v>89</v>
      </c>
      <c r="H649" s="46">
        <v>0</v>
      </c>
      <c r="I649" s="30">
        <v>590000000</v>
      </c>
      <c r="J649" s="31" t="s">
        <v>37</v>
      </c>
      <c r="K649" s="41" t="s">
        <v>105</v>
      </c>
      <c r="L649" s="31" t="s">
        <v>39</v>
      </c>
      <c r="M649" s="41" t="s">
        <v>58</v>
      </c>
      <c r="N649" s="43" t="s">
        <v>261</v>
      </c>
      <c r="O649" s="30" t="s">
        <v>91</v>
      </c>
      <c r="P649" s="38">
        <v>112</v>
      </c>
      <c r="Q649" s="38" t="s">
        <v>126</v>
      </c>
      <c r="R649" s="55">
        <v>220</v>
      </c>
      <c r="S649" s="48">
        <v>330</v>
      </c>
      <c r="T649" s="35">
        <f t="shared" si="32"/>
        <v>72600</v>
      </c>
      <c r="U649" s="36">
        <f t="shared" si="31"/>
        <v>81312.000000000015</v>
      </c>
      <c r="V649" s="61"/>
      <c r="W649" s="49">
        <v>2017</v>
      </c>
      <c r="X649" s="62"/>
      <c r="Y649" s="303"/>
    </row>
    <row r="650" spans="1:25" ht="50.1" customHeight="1">
      <c r="A650" s="30" t="s">
        <v>2213</v>
      </c>
      <c r="B650" s="30" t="s">
        <v>32</v>
      </c>
      <c r="C650" s="31" t="s">
        <v>2214</v>
      </c>
      <c r="D650" s="310" t="s">
        <v>2145</v>
      </c>
      <c r="E650" s="31" t="s">
        <v>2215</v>
      </c>
      <c r="F650" s="32"/>
      <c r="G650" s="30" t="s">
        <v>89</v>
      </c>
      <c r="H650" s="30">
        <v>0</v>
      </c>
      <c r="I650" s="30">
        <v>590000000</v>
      </c>
      <c r="J650" s="31" t="s">
        <v>37</v>
      </c>
      <c r="K650" s="31" t="s">
        <v>105</v>
      </c>
      <c r="L650" s="31" t="s">
        <v>39</v>
      </c>
      <c r="M650" s="30" t="s">
        <v>58</v>
      </c>
      <c r="N650" s="31" t="s">
        <v>261</v>
      </c>
      <c r="O650" s="30" t="s">
        <v>91</v>
      </c>
      <c r="P650" s="30">
        <v>112</v>
      </c>
      <c r="Q650" s="30" t="s">
        <v>126</v>
      </c>
      <c r="R650" s="39">
        <v>1000</v>
      </c>
      <c r="S650" s="35">
        <v>400</v>
      </c>
      <c r="T650" s="35">
        <f t="shared" si="32"/>
        <v>400000</v>
      </c>
      <c r="U650" s="36">
        <f t="shared" si="31"/>
        <v>448000.00000000006</v>
      </c>
      <c r="V650" s="40"/>
      <c r="W650" s="30">
        <v>2017</v>
      </c>
      <c r="X650" s="62"/>
      <c r="Y650" s="303"/>
    </row>
    <row r="651" spans="1:25" ht="50.1" customHeight="1">
      <c r="A651" s="30" t="s">
        <v>2216</v>
      </c>
      <c r="B651" s="30" t="s">
        <v>32</v>
      </c>
      <c r="C651" s="31" t="s">
        <v>2217</v>
      </c>
      <c r="D651" s="310" t="s">
        <v>2145</v>
      </c>
      <c r="E651" s="31" t="s">
        <v>2218</v>
      </c>
      <c r="F651" s="32"/>
      <c r="G651" s="30" t="s">
        <v>89</v>
      </c>
      <c r="H651" s="30">
        <v>0</v>
      </c>
      <c r="I651" s="30">
        <v>590000000</v>
      </c>
      <c r="J651" s="31" t="s">
        <v>37</v>
      </c>
      <c r="K651" s="31" t="s">
        <v>288</v>
      </c>
      <c r="L651" s="31" t="s">
        <v>39</v>
      </c>
      <c r="M651" s="30" t="s">
        <v>58</v>
      </c>
      <c r="N651" s="31" t="s">
        <v>261</v>
      </c>
      <c r="O651" s="30" t="s">
        <v>73</v>
      </c>
      <c r="P651" s="30">
        <v>112</v>
      </c>
      <c r="Q651" s="30" t="s">
        <v>126</v>
      </c>
      <c r="R651" s="39">
        <v>262</v>
      </c>
      <c r="S651" s="35">
        <v>315</v>
      </c>
      <c r="T651" s="35">
        <f t="shared" si="32"/>
        <v>82530</v>
      </c>
      <c r="U651" s="36">
        <f t="shared" ref="U651:U714" si="33">T651*1.12</f>
        <v>92433.600000000006</v>
      </c>
      <c r="V651" s="40"/>
      <c r="W651" s="30">
        <v>2017</v>
      </c>
      <c r="X651" s="31"/>
      <c r="Y651" s="303"/>
    </row>
    <row r="652" spans="1:25" ht="50.1" customHeight="1">
      <c r="A652" s="30" t="s">
        <v>2219</v>
      </c>
      <c r="B652" s="30" t="s">
        <v>32</v>
      </c>
      <c r="C652" s="31" t="s">
        <v>2217</v>
      </c>
      <c r="D652" s="310" t="s">
        <v>2145</v>
      </c>
      <c r="E652" s="31" t="s">
        <v>2218</v>
      </c>
      <c r="F652" s="32"/>
      <c r="G652" s="30" t="s">
        <v>89</v>
      </c>
      <c r="H652" s="30">
        <v>0</v>
      </c>
      <c r="I652" s="30">
        <v>590000000</v>
      </c>
      <c r="J652" s="31" t="s">
        <v>37</v>
      </c>
      <c r="K652" s="31" t="s">
        <v>105</v>
      </c>
      <c r="L652" s="31" t="s">
        <v>39</v>
      </c>
      <c r="M652" s="30" t="s">
        <v>58</v>
      </c>
      <c r="N652" s="31" t="s">
        <v>261</v>
      </c>
      <c r="O652" s="30" t="s">
        <v>91</v>
      </c>
      <c r="P652" s="30">
        <v>112</v>
      </c>
      <c r="Q652" s="30" t="s">
        <v>126</v>
      </c>
      <c r="R652" s="39">
        <v>216.5</v>
      </c>
      <c r="S652" s="35">
        <v>300</v>
      </c>
      <c r="T652" s="35">
        <f t="shared" si="32"/>
        <v>64950</v>
      </c>
      <c r="U652" s="36">
        <f t="shared" si="33"/>
        <v>72744</v>
      </c>
      <c r="V652" s="40"/>
      <c r="W652" s="30">
        <v>2017</v>
      </c>
      <c r="X652" s="62"/>
      <c r="Y652" s="303"/>
    </row>
    <row r="653" spans="1:25" ht="50.1" customHeight="1">
      <c r="A653" s="30" t="s">
        <v>2220</v>
      </c>
      <c r="B653" s="30" t="s">
        <v>32</v>
      </c>
      <c r="C653" s="31" t="s">
        <v>2221</v>
      </c>
      <c r="D653" s="310" t="s">
        <v>2145</v>
      </c>
      <c r="E653" s="31" t="s">
        <v>2222</v>
      </c>
      <c r="F653" s="32" t="s">
        <v>2223</v>
      </c>
      <c r="G653" s="30" t="s">
        <v>89</v>
      </c>
      <c r="H653" s="30">
        <v>0</v>
      </c>
      <c r="I653" s="30">
        <v>590000000</v>
      </c>
      <c r="J653" s="31" t="s">
        <v>37</v>
      </c>
      <c r="K653" s="31" t="s">
        <v>105</v>
      </c>
      <c r="L653" s="31" t="s">
        <v>39</v>
      </c>
      <c r="M653" s="30" t="s">
        <v>58</v>
      </c>
      <c r="N653" s="31" t="s">
        <v>261</v>
      </c>
      <c r="O653" s="30" t="s">
        <v>91</v>
      </c>
      <c r="P653" s="30">
        <v>112</v>
      </c>
      <c r="Q653" s="30" t="s">
        <v>126</v>
      </c>
      <c r="R653" s="39">
        <v>420</v>
      </c>
      <c r="S653" s="35">
        <v>290</v>
      </c>
      <c r="T653" s="35">
        <f t="shared" si="32"/>
        <v>121800</v>
      </c>
      <c r="U653" s="36">
        <f t="shared" si="33"/>
        <v>136416</v>
      </c>
      <c r="V653" s="40"/>
      <c r="W653" s="30">
        <v>2017</v>
      </c>
      <c r="X653" s="62"/>
      <c r="Y653" s="303"/>
    </row>
    <row r="654" spans="1:25" ht="50.1" customHeight="1">
      <c r="A654" s="30" t="s">
        <v>2224</v>
      </c>
      <c r="B654" s="30" t="s">
        <v>32</v>
      </c>
      <c r="C654" s="31" t="s">
        <v>2225</v>
      </c>
      <c r="D654" s="310" t="s">
        <v>2145</v>
      </c>
      <c r="E654" s="31" t="s">
        <v>2226</v>
      </c>
      <c r="F654" s="32" t="s">
        <v>2227</v>
      </c>
      <c r="G654" s="30" t="s">
        <v>89</v>
      </c>
      <c r="H654" s="30">
        <v>0</v>
      </c>
      <c r="I654" s="30">
        <v>590000000</v>
      </c>
      <c r="J654" s="31" t="s">
        <v>37</v>
      </c>
      <c r="K654" s="31" t="s">
        <v>105</v>
      </c>
      <c r="L654" s="31" t="s">
        <v>39</v>
      </c>
      <c r="M654" s="30" t="s">
        <v>58</v>
      </c>
      <c r="N654" s="31" t="s">
        <v>261</v>
      </c>
      <c r="O654" s="30" t="s">
        <v>91</v>
      </c>
      <c r="P654" s="30">
        <v>112</v>
      </c>
      <c r="Q654" s="30" t="s">
        <v>126</v>
      </c>
      <c r="R654" s="39">
        <v>650</v>
      </c>
      <c r="S654" s="35">
        <v>856</v>
      </c>
      <c r="T654" s="35">
        <f t="shared" si="32"/>
        <v>556400</v>
      </c>
      <c r="U654" s="36">
        <f t="shared" si="33"/>
        <v>623168.00000000012</v>
      </c>
      <c r="V654" s="40"/>
      <c r="W654" s="30">
        <v>2017</v>
      </c>
      <c r="X654" s="62"/>
      <c r="Y654" s="303"/>
    </row>
    <row r="655" spans="1:25" ht="50.1" customHeight="1">
      <c r="A655" s="30" t="s">
        <v>2228</v>
      </c>
      <c r="B655" s="30" t="s">
        <v>32</v>
      </c>
      <c r="C655" s="31" t="s">
        <v>2229</v>
      </c>
      <c r="D655" s="314" t="s">
        <v>2230</v>
      </c>
      <c r="E655" s="32" t="s">
        <v>2231</v>
      </c>
      <c r="F655" s="32" t="s">
        <v>2232</v>
      </c>
      <c r="G655" s="30" t="s">
        <v>36</v>
      </c>
      <c r="H655" s="30">
        <v>0</v>
      </c>
      <c r="I655" s="30">
        <v>590000000</v>
      </c>
      <c r="J655" s="31" t="s">
        <v>50</v>
      </c>
      <c r="K655" s="30" t="s">
        <v>139</v>
      </c>
      <c r="L655" s="30" t="s">
        <v>80</v>
      </c>
      <c r="M655" s="30" t="s">
        <v>81</v>
      </c>
      <c r="N655" s="30" t="s">
        <v>140</v>
      </c>
      <c r="O655" s="45" t="s">
        <v>182</v>
      </c>
      <c r="P655" s="30">
        <v>796</v>
      </c>
      <c r="Q655" s="30" t="s">
        <v>43</v>
      </c>
      <c r="R655" s="34">
        <v>20</v>
      </c>
      <c r="S655" s="39">
        <v>535</v>
      </c>
      <c r="T655" s="58">
        <f t="shared" si="32"/>
        <v>10700</v>
      </c>
      <c r="U655" s="59">
        <f t="shared" si="33"/>
        <v>11984.000000000002</v>
      </c>
      <c r="V655" s="40" t="s">
        <v>44</v>
      </c>
      <c r="W655" s="30">
        <v>2017</v>
      </c>
      <c r="X655" s="60"/>
      <c r="Y655" s="303"/>
    </row>
    <row r="656" spans="1:25" ht="50.1" customHeight="1">
      <c r="A656" s="30" t="s">
        <v>2233</v>
      </c>
      <c r="B656" s="43" t="s">
        <v>32</v>
      </c>
      <c r="C656" s="43" t="s">
        <v>2234</v>
      </c>
      <c r="D656" s="312" t="s">
        <v>2235</v>
      </c>
      <c r="E656" s="43" t="s">
        <v>2236</v>
      </c>
      <c r="F656" s="43" t="s">
        <v>2237</v>
      </c>
      <c r="G656" s="43" t="s">
        <v>36</v>
      </c>
      <c r="H656" s="43">
        <v>0</v>
      </c>
      <c r="I656" s="30">
        <v>590000000</v>
      </c>
      <c r="J656" s="31" t="s">
        <v>37</v>
      </c>
      <c r="K656" s="43" t="s">
        <v>79</v>
      </c>
      <c r="L656" s="43" t="s">
        <v>80</v>
      </c>
      <c r="M656" s="43" t="s">
        <v>81</v>
      </c>
      <c r="N656" s="43" t="s">
        <v>82</v>
      </c>
      <c r="O656" s="43" t="s">
        <v>83</v>
      </c>
      <c r="P656" s="43">
        <v>796</v>
      </c>
      <c r="Q656" s="43" t="s">
        <v>43</v>
      </c>
      <c r="R656" s="47">
        <v>1</v>
      </c>
      <c r="S656" s="50">
        <v>40000</v>
      </c>
      <c r="T656" s="35">
        <f t="shared" si="32"/>
        <v>40000</v>
      </c>
      <c r="U656" s="36">
        <f t="shared" si="33"/>
        <v>44800.000000000007</v>
      </c>
      <c r="V656" s="73"/>
      <c r="W656" s="43">
        <v>2017</v>
      </c>
      <c r="X656" s="43"/>
      <c r="Y656" s="303"/>
    </row>
    <row r="657" spans="1:25" ht="50.1" customHeight="1">
      <c r="A657" s="30" t="s">
        <v>2238</v>
      </c>
      <c r="B657" s="30" t="s">
        <v>32</v>
      </c>
      <c r="C657" s="31" t="s">
        <v>2239</v>
      </c>
      <c r="D657" s="314" t="s">
        <v>2240</v>
      </c>
      <c r="E657" s="32" t="s">
        <v>2241</v>
      </c>
      <c r="F657" s="32" t="s">
        <v>2242</v>
      </c>
      <c r="G657" s="30" t="s">
        <v>36</v>
      </c>
      <c r="H657" s="30">
        <v>0</v>
      </c>
      <c r="I657" s="30">
        <v>590000000</v>
      </c>
      <c r="J657" s="31" t="s">
        <v>50</v>
      </c>
      <c r="K657" s="30" t="s">
        <v>811</v>
      </c>
      <c r="L657" s="30" t="s">
        <v>80</v>
      </c>
      <c r="M657" s="30" t="s">
        <v>81</v>
      </c>
      <c r="N657" s="30" t="s">
        <v>140</v>
      </c>
      <c r="O657" s="45" t="s">
        <v>182</v>
      </c>
      <c r="P657" s="30">
        <v>796</v>
      </c>
      <c r="Q657" s="30" t="s">
        <v>43</v>
      </c>
      <c r="R657" s="34">
        <v>8</v>
      </c>
      <c r="S657" s="39">
        <v>6500</v>
      </c>
      <c r="T657" s="58">
        <f t="shared" si="32"/>
        <v>52000</v>
      </c>
      <c r="U657" s="59">
        <f t="shared" si="33"/>
        <v>58240.000000000007</v>
      </c>
      <c r="V657" s="40"/>
      <c r="W657" s="30">
        <v>2017</v>
      </c>
      <c r="X657" s="60"/>
      <c r="Y657" s="303"/>
    </row>
    <row r="658" spans="1:25" ht="50.1" customHeight="1">
      <c r="A658" s="30" t="s">
        <v>2243</v>
      </c>
      <c r="B658" s="30" t="s">
        <v>32</v>
      </c>
      <c r="C658" s="31" t="s">
        <v>2239</v>
      </c>
      <c r="D658" s="314" t="s">
        <v>2240</v>
      </c>
      <c r="E658" s="32" t="s">
        <v>2241</v>
      </c>
      <c r="F658" s="32" t="s">
        <v>2244</v>
      </c>
      <c r="G658" s="30" t="s">
        <v>36</v>
      </c>
      <c r="H658" s="30">
        <v>0</v>
      </c>
      <c r="I658" s="30">
        <v>590000000</v>
      </c>
      <c r="J658" s="31" t="s">
        <v>50</v>
      </c>
      <c r="K658" s="30" t="s">
        <v>1011</v>
      </c>
      <c r="L658" s="30" t="s">
        <v>80</v>
      </c>
      <c r="M658" s="30" t="s">
        <v>81</v>
      </c>
      <c r="N658" s="30" t="s">
        <v>140</v>
      </c>
      <c r="O658" s="45" t="s">
        <v>182</v>
      </c>
      <c r="P658" s="30">
        <v>796</v>
      </c>
      <c r="Q658" s="30" t="s">
        <v>43</v>
      </c>
      <c r="R658" s="34">
        <v>3</v>
      </c>
      <c r="S658" s="39">
        <v>6300</v>
      </c>
      <c r="T658" s="58">
        <f t="shared" si="32"/>
        <v>18900</v>
      </c>
      <c r="U658" s="59">
        <f t="shared" si="33"/>
        <v>21168.000000000004</v>
      </c>
      <c r="V658" s="40"/>
      <c r="W658" s="30">
        <v>2017</v>
      </c>
      <c r="X658" s="60"/>
      <c r="Y658" s="303"/>
    </row>
    <row r="659" spans="1:25" ht="50.1" customHeight="1">
      <c r="A659" s="30" t="s">
        <v>2245</v>
      </c>
      <c r="B659" s="30" t="s">
        <v>32</v>
      </c>
      <c r="C659" s="31" t="s">
        <v>2246</v>
      </c>
      <c r="D659" s="310" t="s">
        <v>2247</v>
      </c>
      <c r="E659" s="31" t="s">
        <v>2248</v>
      </c>
      <c r="F659" s="32" t="s">
        <v>2249</v>
      </c>
      <c r="G659" s="30" t="s">
        <v>36</v>
      </c>
      <c r="H659" s="30">
        <v>0</v>
      </c>
      <c r="I659" s="30">
        <v>590000000</v>
      </c>
      <c r="J659" s="31" t="s">
        <v>37</v>
      </c>
      <c r="K659" s="31" t="s">
        <v>38</v>
      </c>
      <c r="L659" s="37" t="s">
        <v>50</v>
      </c>
      <c r="M659" s="30" t="s">
        <v>81</v>
      </c>
      <c r="N659" s="31" t="s">
        <v>41</v>
      </c>
      <c r="O659" s="33" t="s">
        <v>42</v>
      </c>
      <c r="P659" s="30" t="s">
        <v>433</v>
      </c>
      <c r="Q659" s="30" t="s">
        <v>100</v>
      </c>
      <c r="R659" s="39">
        <v>50</v>
      </c>
      <c r="S659" s="35">
        <v>2100</v>
      </c>
      <c r="T659" s="35">
        <f t="shared" si="32"/>
        <v>105000</v>
      </c>
      <c r="U659" s="36">
        <f t="shared" si="33"/>
        <v>117600.00000000001</v>
      </c>
      <c r="V659" s="40" t="s">
        <v>44</v>
      </c>
      <c r="W659" s="30">
        <v>2017</v>
      </c>
      <c r="X659" s="31"/>
      <c r="Y659" s="303"/>
    </row>
    <row r="660" spans="1:25" ht="50.1" customHeight="1">
      <c r="A660" s="30" t="s">
        <v>2250</v>
      </c>
      <c r="B660" s="41" t="s">
        <v>32</v>
      </c>
      <c r="C660" s="42" t="s">
        <v>2251</v>
      </c>
      <c r="D660" s="311" t="s">
        <v>2252</v>
      </c>
      <c r="E660" s="43" t="s">
        <v>2253</v>
      </c>
      <c r="F660" s="44" t="s">
        <v>2254</v>
      </c>
      <c r="G660" s="45" t="s">
        <v>36</v>
      </c>
      <c r="H660" s="46">
        <v>0</v>
      </c>
      <c r="I660" s="30">
        <v>590000000</v>
      </c>
      <c r="J660" s="31" t="s">
        <v>37</v>
      </c>
      <c r="K660" s="41" t="s">
        <v>189</v>
      </c>
      <c r="L660" s="31" t="s">
        <v>39</v>
      </c>
      <c r="M660" s="41" t="s">
        <v>58</v>
      </c>
      <c r="N660" s="43" t="s">
        <v>273</v>
      </c>
      <c r="O660" s="33" t="s">
        <v>42</v>
      </c>
      <c r="P660" s="30">
        <v>796</v>
      </c>
      <c r="Q660" s="38" t="s">
        <v>43</v>
      </c>
      <c r="R660" s="47">
        <v>5700</v>
      </c>
      <c r="S660" s="48">
        <v>7</v>
      </c>
      <c r="T660" s="35">
        <f t="shared" si="32"/>
        <v>39900</v>
      </c>
      <c r="U660" s="36">
        <f t="shared" si="33"/>
        <v>44688.000000000007</v>
      </c>
      <c r="V660" s="61"/>
      <c r="W660" s="49">
        <v>2017</v>
      </c>
      <c r="X660" s="62"/>
      <c r="Y660" s="303"/>
    </row>
    <row r="661" spans="1:25" ht="50.1" customHeight="1">
      <c r="A661" s="30" t="s">
        <v>2255</v>
      </c>
      <c r="B661" s="30" t="s">
        <v>32</v>
      </c>
      <c r="C661" s="31" t="s">
        <v>2256</v>
      </c>
      <c r="D661" s="310" t="s">
        <v>2257</v>
      </c>
      <c r="E661" s="31" t="s">
        <v>271</v>
      </c>
      <c r="F661" s="32" t="s">
        <v>2258</v>
      </c>
      <c r="G661" s="30" t="s">
        <v>36</v>
      </c>
      <c r="H661" s="30">
        <v>0</v>
      </c>
      <c r="I661" s="30">
        <v>590000000</v>
      </c>
      <c r="J661" s="31" t="s">
        <v>37</v>
      </c>
      <c r="K661" s="31" t="s">
        <v>189</v>
      </c>
      <c r="L661" s="31" t="s">
        <v>39</v>
      </c>
      <c r="M661" s="30" t="s">
        <v>58</v>
      </c>
      <c r="N661" s="31" t="s">
        <v>273</v>
      </c>
      <c r="O661" s="30" t="s">
        <v>182</v>
      </c>
      <c r="P661" s="30">
        <v>796</v>
      </c>
      <c r="Q661" s="30" t="s">
        <v>43</v>
      </c>
      <c r="R661" s="34">
        <v>1000</v>
      </c>
      <c r="S661" s="35">
        <v>225</v>
      </c>
      <c r="T661" s="35">
        <f t="shared" si="32"/>
        <v>225000</v>
      </c>
      <c r="U661" s="36">
        <f t="shared" si="33"/>
        <v>252000.00000000003</v>
      </c>
      <c r="V661" s="40"/>
      <c r="W661" s="30">
        <v>2017</v>
      </c>
      <c r="X661" s="62"/>
      <c r="Y661" s="303"/>
    </row>
    <row r="662" spans="1:25" ht="50.1" customHeight="1">
      <c r="A662" s="30" t="s">
        <v>2259</v>
      </c>
      <c r="B662" s="30" t="s">
        <v>32</v>
      </c>
      <c r="C662" s="31" t="s">
        <v>2260</v>
      </c>
      <c r="D662" s="310" t="s">
        <v>2261</v>
      </c>
      <c r="E662" s="31" t="s">
        <v>2262</v>
      </c>
      <c r="F662" s="32" t="s">
        <v>2263</v>
      </c>
      <c r="G662" s="30" t="s">
        <v>36</v>
      </c>
      <c r="H662" s="30" t="s">
        <v>2264</v>
      </c>
      <c r="I662" s="30">
        <v>590000000</v>
      </c>
      <c r="J662" s="31" t="s">
        <v>37</v>
      </c>
      <c r="K662" s="31" t="s">
        <v>105</v>
      </c>
      <c r="L662" s="37" t="s">
        <v>50</v>
      </c>
      <c r="M662" s="30" t="s">
        <v>58</v>
      </c>
      <c r="N662" s="31" t="s">
        <v>317</v>
      </c>
      <c r="O662" s="30" t="s">
        <v>91</v>
      </c>
      <c r="P662" s="30">
        <v>796</v>
      </c>
      <c r="Q662" s="30" t="s">
        <v>43</v>
      </c>
      <c r="R662" s="34">
        <v>60</v>
      </c>
      <c r="S662" s="35">
        <v>200</v>
      </c>
      <c r="T662" s="35">
        <f t="shared" si="32"/>
        <v>12000</v>
      </c>
      <c r="U662" s="36">
        <f t="shared" si="33"/>
        <v>13440.000000000002</v>
      </c>
      <c r="V662" s="40"/>
      <c r="W662" s="30">
        <v>2017</v>
      </c>
      <c r="X662" s="31"/>
      <c r="Y662" s="303"/>
    </row>
    <row r="663" spans="1:25" ht="50.1" customHeight="1">
      <c r="A663" s="30" t="s">
        <v>2265</v>
      </c>
      <c r="B663" s="30" t="s">
        <v>32</v>
      </c>
      <c r="C663" s="31" t="s">
        <v>2260</v>
      </c>
      <c r="D663" s="310" t="s">
        <v>2261</v>
      </c>
      <c r="E663" s="31" t="s">
        <v>2262</v>
      </c>
      <c r="F663" s="32" t="s">
        <v>2266</v>
      </c>
      <c r="G663" s="30" t="s">
        <v>36</v>
      </c>
      <c r="H663" s="30" t="s">
        <v>2264</v>
      </c>
      <c r="I663" s="30">
        <v>590000000</v>
      </c>
      <c r="J663" s="31" t="s">
        <v>37</v>
      </c>
      <c r="K663" s="31" t="s">
        <v>105</v>
      </c>
      <c r="L663" s="37" t="s">
        <v>50</v>
      </c>
      <c r="M663" s="30" t="s">
        <v>58</v>
      </c>
      <c r="N663" s="31" t="s">
        <v>317</v>
      </c>
      <c r="O663" s="30" t="s">
        <v>91</v>
      </c>
      <c r="P663" s="30">
        <v>796</v>
      </c>
      <c r="Q663" s="30" t="s">
        <v>43</v>
      </c>
      <c r="R663" s="34">
        <v>60</v>
      </c>
      <c r="S663" s="35">
        <v>200</v>
      </c>
      <c r="T663" s="35">
        <f t="shared" si="32"/>
        <v>12000</v>
      </c>
      <c r="U663" s="36">
        <f t="shared" si="33"/>
        <v>13440.000000000002</v>
      </c>
      <c r="V663" s="40"/>
      <c r="W663" s="30">
        <v>2017</v>
      </c>
      <c r="X663" s="31"/>
      <c r="Y663" s="303"/>
    </row>
    <row r="664" spans="1:25" ht="50.1" customHeight="1">
      <c r="A664" s="30" t="s">
        <v>2267</v>
      </c>
      <c r="B664" s="30" t="s">
        <v>32</v>
      </c>
      <c r="C664" s="31" t="s">
        <v>2268</v>
      </c>
      <c r="D664" s="310" t="s">
        <v>2261</v>
      </c>
      <c r="E664" s="31" t="s">
        <v>2269</v>
      </c>
      <c r="F664" s="32" t="s">
        <v>2270</v>
      </c>
      <c r="G664" s="30" t="s">
        <v>36</v>
      </c>
      <c r="H664" s="30" t="s">
        <v>2264</v>
      </c>
      <c r="I664" s="30">
        <v>590000000</v>
      </c>
      <c r="J664" s="31" t="s">
        <v>37</v>
      </c>
      <c r="K664" s="31" t="s">
        <v>105</v>
      </c>
      <c r="L664" s="37" t="s">
        <v>50</v>
      </c>
      <c r="M664" s="30" t="s">
        <v>58</v>
      </c>
      <c r="N664" s="31" t="s">
        <v>317</v>
      </c>
      <c r="O664" s="30" t="s">
        <v>91</v>
      </c>
      <c r="P664" s="30">
        <v>796</v>
      </c>
      <c r="Q664" s="30" t="s">
        <v>43</v>
      </c>
      <c r="R664" s="34">
        <v>60</v>
      </c>
      <c r="S664" s="35">
        <v>220</v>
      </c>
      <c r="T664" s="35">
        <f t="shared" si="32"/>
        <v>13200</v>
      </c>
      <c r="U664" s="36">
        <f t="shared" si="33"/>
        <v>14784.000000000002</v>
      </c>
      <c r="V664" s="40"/>
      <c r="W664" s="30">
        <v>2017</v>
      </c>
      <c r="X664" s="31"/>
      <c r="Y664" s="303"/>
    </row>
    <row r="665" spans="1:25" ht="50.1" customHeight="1">
      <c r="A665" s="30" t="s">
        <v>2271</v>
      </c>
      <c r="B665" s="30" t="s">
        <v>32</v>
      </c>
      <c r="C665" s="31" t="s">
        <v>2268</v>
      </c>
      <c r="D665" s="310" t="s">
        <v>2261</v>
      </c>
      <c r="E665" s="31" t="s">
        <v>2269</v>
      </c>
      <c r="F665" s="32" t="s">
        <v>2272</v>
      </c>
      <c r="G665" s="30" t="s">
        <v>36</v>
      </c>
      <c r="H665" s="30" t="s">
        <v>2264</v>
      </c>
      <c r="I665" s="30">
        <v>590000000</v>
      </c>
      <c r="J665" s="31" t="s">
        <v>37</v>
      </c>
      <c r="K665" s="31" t="s">
        <v>105</v>
      </c>
      <c r="L665" s="37" t="s">
        <v>50</v>
      </c>
      <c r="M665" s="30" t="s">
        <v>58</v>
      </c>
      <c r="N665" s="31" t="s">
        <v>317</v>
      </c>
      <c r="O665" s="30" t="s">
        <v>91</v>
      </c>
      <c r="P665" s="30">
        <v>796</v>
      </c>
      <c r="Q665" s="30" t="s">
        <v>43</v>
      </c>
      <c r="R665" s="34">
        <v>60</v>
      </c>
      <c r="S665" s="35">
        <v>220</v>
      </c>
      <c r="T665" s="35">
        <f t="shared" si="32"/>
        <v>13200</v>
      </c>
      <c r="U665" s="36">
        <f t="shared" si="33"/>
        <v>14784.000000000002</v>
      </c>
      <c r="V665" s="40"/>
      <c r="W665" s="30">
        <v>2017</v>
      </c>
      <c r="X665" s="31"/>
      <c r="Y665" s="303"/>
    </row>
    <row r="666" spans="1:25" ht="50.1" customHeight="1">
      <c r="A666" s="30" t="s">
        <v>2273</v>
      </c>
      <c r="B666" s="30" t="s">
        <v>32</v>
      </c>
      <c r="C666" s="31" t="s">
        <v>2268</v>
      </c>
      <c r="D666" s="310" t="s">
        <v>2261</v>
      </c>
      <c r="E666" s="31" t="s">
        <v>2269</v>
      </c>
      <c r="F666" s="32" t="s">
        <v>2274</v>
      </c>
      <c r="G666" s="30" t="s">
        <v>36</v>
      </c>
      <c r="H666" s="30" t="s">
        <v>2264</v>
      </c>
      <c r="I666" s="30">
        <v>590000000</v>
      </c>
      <c r="J666" s="31" t="s">
        <v>37</v>
      </c>
      <c r="K666" s="31" t="s">
        <v>105</v>
      </c>
      <c r="L666" s="37" t="s">
        <v>50</v>
      </c>
      <c r="M666" s="30" t="s">
        <v>58</v>
      </c>
      <c r="N666" s="31" t="s">
        <v>317</v>
      </c>
      <c r="O666" s="30" t="s">
        <v>91</v>
      </c>
      <c r="P666" s="30">
        <v>796</v>
      </c>
      <c r="Q666" s="30" t="s">
        <v>43</v>
      </c>
      <c r="R666" s="34">
        <v>30</v>
      </c>
      <c r="S666" s="35">
        <v>220</v>
      </c>
      <c r="T666" s="35">
        <f t="shared" si="32"/>
        <v>6600</v>
      </c>
      <c r="U666" s="36">
        <f t="shared" si="33"/>
        <v>7392.0000000000009</v>
      </c>
      <c r="V666" s="40"/>
      <c r="W666" s="30">
        <v>2017</v>
      </c>
      <c r="X666" s="31"/>
      <c r="Y666" s="303"/>
    </row>
    <row r="667" spans="1:25" ht="50.1" customHeight="1">
      <c r="A667" s="30" t="s">
        <v>2275</v>
      </c>
      <c r="B667" s="30" t="s">
        <v>32</v>
      </c>
      <c r="C667" s="31" t="s">
        <v>2268</v>
      </c>
      <c r="D667" s="310" t="s">
        <v>2261</v>
      </c>
      <c r="E667" s="31" t="s">
        <v>2269</v>
      </c>
      <c r="F667" s="32" t="s">
        <v>2276</v>
      </c>
      <c r="G667" s="30" t="s">
        <v>36</v>
      </c>
      <c r="H667" s="30" t="s">
        <v>2264</v>
      </c>
      <c r="I667" s="30">
        <v>590000000</v>
      </c>
      <c r="J667" s="31" t="s">
        <v>37</v>
      </c>
      <c r="K667" s="31" t="s">
        <v>105</v>
      </c>
      <c r="L667" s="37" t="s">
        <v>50</v>
      </c>
      <c r="M667" s="30" t="s">
        <v>58</v>
      </c>
      <c r="N667" s="31" t="s">
        <v>317</v>
      </c>
      <c r="O667" s="30" t="s">
        <v>91</v>
      </c>
      <c r="P667" s="30">
        <v>796</v>
      </c>
      <c r="Q667" s="30" t="s">
        <v>43</v>
      </c>
      <c r="R667" s="34">
        <v>30</v>
      </c>
      <c r="S667" s="35">
        <v>220</v>
      </c>
      <c r="T667" s="35">
        <f t="shared" si="32"/>
        <v>6600</v>
      </c>
      <c r="U667" s="36">
        <f t="shared" si="33"/>
        <v>7392.0000000000009</v>
      </c>
      <c r="V667" s="40"/>
      <c r="W667" s="30">
        <v>2017</v>
      </c>
      <c r="X667" s="31"/>
      <c r="Y667" s="303"/>
    </row>
    <row r="668" spans="1:25" ht="50.1" customHeight="1">
      <c r="A668" s="30" t="s">
        <v>2277</v>
      </c>
      <c r="B668" s="30" t="s">
        <v>32</v>
      </c>
      <c r="C668" s="31" t="s">
        <v>2268</v>
      </c>
      <c r="D668" s="310" t="s">
        <v>2261</v>
      </c>
      <c r="E668" s="31" t="s">
        <v>2269</v>
      </c>
      <c r="F668" s="32" t="s">
        <v>2278</v>
      </c>
      <c r="G668" s="30" t="s">
        <v>36</v>
      </c>
      <c r="H668" s="30" t="s">
        <v>2264</v>
      </c>
      <c r="I668" s="30">
        <v>590000000</v>
      </c>
      <c r="J668" s="31" t="s">
        <v>37</v>
      </c>
      <c r="K668" s="31" t="s">
        <v>105</v>
      </c>
      <c r="L668" s="37" t="s">
        <v>50</v>
      </c>
      <c r="M668" s="30" t="s">
        <v>58</v>
      </c>
      <c r="N668" s="31" t="s">
        <v>317</v>
      </c>
      <c r="O668" s="30" t="s">
        <v>91</v>
      </c>
      <c r="P668" s="30">
        <v>796</v>
      </c>
      <c r="Q668" s="30" t="s">
        <v>43</v>
      </c>
      <c r="R668" s="34">
        <v>30</v>
      </c>
      <c r="S668" s="35">
        <v>340</v>
      </c>
      <c r="T668" s="35">
        <f t="shared" si="32"/>
        <v>10200</v>
      </c>
      <c r="U668" s="36">
        <f t="shared" si="33"/>
        <v>11424.000000000002</v>
      </c>
      <c r="V668" s="40"/>
      <c r="W668" s="30">
        <v>2017</v>
      </c>
      <c r="X668" s="31"/>
      <c r="Y668" s="303"/>
    </row>
    <row r="669" spans="1:25" ht="50.1" customHeight="1">
      <c r="A669" s="30" t="s">
        <v>2279</v>
      </c>
      <c r="B669" s="30" t="s">
        <v>32</v>
      </c>
      <c r="C669" s="31" t="s">
        <v>2268</v>
      </c>
      <c r="D669" s="310" t="s">
        <v>2261</v>
      </c>
      <c r="E669" s="31" t="s">
        <v>2269</v>
      </c>
      <c r="F669" s="32" t="s">
        <v>2280</v>
      </c>
      <c r="G669" s="30" t="s">
        <v>36</v>
      </c>
      <c r="H669" s="30" t="s">
        <v>2264</v>
      </c>
      <c r="I669" s="30">
        <v>590000000</v>
      </c>
      <c r="J669" s="31" t="s">
        <v>37</v>
      </c>
      <c r="K669" s="31" t="s">
        <v>105</v>
      </c>
      <c r="L669" s="37" t="s">
        <v>50</v>
      </c>
      <c r="M669" s="30" t="s">
        <v>58</v>
      </c>
      <c r="N669" s="31" t="s">
        <v>317</v>
      </c>
      <c r="O669" s="30" t="s">
        <v>91</v>
      </c>
      <c r="P669" s="30">
        <v>796</v>
      </c>
      <c r="Q669" s="30" t="s">
        <v>43</v>
      </c>
      <c r="R669" s="34">
        <v>30</v>
      </c>
      <c r="S669" s="35">
        <v>340</v>
      </c>
      <c r="T669" s="35">
        <f t="shared" si="32"/>
        <v>10200</v>
      </c>
      <c r="U669" s="36">
        <f t="shared" si="33"/>
        <v>11424.000000000002</v>
      </c>
      <c r="V669" s="40"/>
      <c r="W669" s="30">
        <v>2017</v>
      </c>
      <c r="X669" s="31"/>
      <c r="Y669" s="303"/>
    </row>
    <row r="670" spans="1:25" ht="50.1" customHeight="1">
      <c r="A670" s="30" t="s">
        <v>2281</v>
      </c>
      <c r="B670" s="30" t="s">
        <v>32</v>
      </c>
      <c r="C670" s="31" t="s">
        <v>2268</v>
      </c>
      <c r="D670" s="310" t="s">
        <v>2261</v>
      </c>
      <c r="E670" s="31" t="s">
        <v>2269</v>
      </c>
      <c r="F670" s="32" t="s">
        <v>2282</v>
      </c>
      <c r="G670" s="30" t="s">
        <v>36</v>
      </c>
      <c r="H670" s="30" t="s">
        <v>2264</v>
      </c>
      <c r="I670" s="30">
        <v>590000000</v>
      </c>
      <c r="J670" s="31" t="s">
        <v>37</v>
      </c>
      <c r="K670" s="31" t="s">
        <v>105</v>
      </c>
      <c r="L670" s="37" t="s">
        <v>50</v>
      </c>
      <c r="M670" s="30" t="s">
        <v>58</v>
      </c>
      <c r="N670" s="31" t="s">
        <v>317</v>
      </c>
      <c r="O670" s="30" t="s">
        <v>91</v>
      </c>
      <c r="P670" s="30">
        <v>796</v>
      </c>
      <c r="Q670" s="30" t="s">
        <v>43</v>
      </c>
      <c r="R670" s="34">
        <v>30</v>
      </c>
      <c r="S670" s="35">
        <v>340</v>
      </c>
      <c r="T670" s="35">
        <f t="shared" si="32"/>
        <v>10200</v>
      </c>
      <c r="U670" s="36">
        <f t="shared" si="33"/>
        <v>11424.000000000002</v>
      </c>
      <c r="V670" s="40"/>
      <c r="W670" s="30">
        <v>2017</v>
      </c>
      <c r="X670" s="31"/>
      <c r="Y670" s="303"/>
    </row>
    <row r="671" spans="1:25" ht="50.1" customHeight="1">
      <c r="A671" s="30" t="s">
        <v>2283</v>
      </c>
      <c r="B671" s="30" t="s">
        <v>32</v>
      </c>
      <c r="C671" s="31" t="s">
        <v>2268</v>
      </c>
      <c r="D671" s="310" t="s">
        <v>2261</v>
      </c>
      <c r="E671" s="31" t="s">
        <v>2269</v>
      </c>
      <c r="F671" s="32" t="s">
        <v>2284</v>
      </c>
      <c r="G671" s="30" t="s">
        <v>36</v>
      </c>
      <c r="H671" s="30" t="s">
        <v>2264</v>
      </c>
      <c r="I671" s="30">
        <v>590000000</v>
      </c>
      <c r="J671" s="31" t="s">
        <v>37</v>
      </c>
      <c r="K671" s="31" t="s">
        <v>105</v>
      </c>
      <c r="L671" s="37" t="s">
        <v>50</v>
      </c>
      <c r="M671" s="30" t="s">
        <v>58</v>
      </c>
      <c r="N671" s="31" t="s">
        <v>317</v>
      </c>
      <c r="O671" s="30" t="s">
        <v>91</v>
      </c>
      <c r="P671" s="30">
        <v>796</v>
      </c>
      <c r="Q671" s="30" t="s">
        <v>43</v>
      </c>
      <c r="R671" s="34">
        <v>30</v>
      </c>
      <c r="S671" s="35">
        <v>340</v>
      </c>
      <c r="T671" s="35">
        <f t="shared" si="32"/>
        <v>10200</v>
      </c>
      <c r="U671" s="36">
        <f t="shared" si="33"/>
        <v>11424.000000000002</v>
      </c>
      <c r="V671" s="40"/>
      <c r="W671" s="30">
        <v>2017</v>
      </c>
      <c r="X671" s="31"/>
      <c r="Y671" s="303"/>
    </row>
    <row r="672" spans="1:25" ht="50.1" customHeight="1">
      <c r="A672" s="30" t="s">
        <v>2285</v>
      </c>
      <c r="B672" s="30" t="s">
        <v>32</v>
      </c>
      <c r="C672" s="31" t="s">
        <v>2268</v>
      </c>
      <c r="D672" s="310" t="s">
        <v>2261</v>
      </c>
      <c r="E672" s="31" t="s">
        <v>2269</v>
      </c>
      <c r="F672" s="32" t="s">
        <v>2286</v>
      </c>
      <c r="G672" s="30" t="s">
        <v>36</v>
      </c>
      <c r="H672" s="30" t="s">
        <v>2264</v>
      </c>
      <c r="I672" s="30">
        <v>590000000</v>
      </c>
      <c r="J672" s="31" t="s">
        <v>37</v>
      </c>
      <c r="K672" s="31" t="s">
        <v>105</v>
      </c>
      <c r="L672" s="37" t="s">
        <v>50</v>
      </c>
      <c r="M672" s="30" t="s">
        <v>58</v>
      </c>
      <c r="N672" s="31" t="s">
        <v>317</v>
      </c>
      <c r="O672" s="30" t="s">
        <v>91</v>
      </c>
      <c r="P672" s="30">
        <v>796</v>
      </c>
      <c r="Q672" s="30" t="s">
        <v>43</v>
      </c>
      <c r="R672" s="34">
        <v>30</v>
      </c>
      <c r="S672" s="35">
        <v>420</v>
      </c>
      <c r="T672" s="35">
        <f t="shared" si="32"/>
        <v>12600</v>
      </c>
      <c r="U672" s="36">
        <f t="shared" si="33"/>
        <v>14112.000000000002</v>
      </c>
      <c r="V672" s="40"/>
      <c r="W672" s="30">
        <v>2017</v>
      </c>
      <c r="X672" s="31"/>
      <c r="Y672" s="303"/>
    </row>
    <row r="673" spans="1:25" ht="50.1" customHeight="1">
      <c r="A673" s="30" t="s">
        <v>2287</v>
      </c>
      <c r="B673" s="30" t="s">
        <v>32</v>
      </c>
      <c r="C673" s="31" t="s">
        <v>2268</v>
      </c>
      <c r="D673" s="310" t="s">
        <v>2261</v>
      </c>
      <c r="E673" s="31" t="s">
        <v>2269</v>
      </c>
      <c r="F673" s="32" t="s">
        <v>2288</v>
      </c>
      <c r="G673" s="30" t="s">
        <v>36</v>
      </c>
      <c r="H673" s="30" t="s">
        <v>2264</v>
      </c>
      <c r="I673" s="30">
        <v>590000000</v>
      </c>
      <c r="J673" s="31" t="s">
        <v>37</v>
      </c>
      <c r="K673" s="31" t="s">
        <v>105</v>
      </c>
      <c r="L673" s="37" t="s">
        <v>50</v>
      </c>
      <c r="M673" s="30" t="s">
        <v>58</v>
      </c>
      <c r="N673" s="31" t="s">
        <v>317</v>
      </c>
      <c r="O673" s="30" t="s">
        <v>91</v>
      </c>
      <c r="P673" s="30">
        <v>796</v>
      </c>
      <c r="Q673" s="30" t="s">
        <v>43</v>
      </c>
      <c r="R673" s="34">
        <v>30</v>
      </c>
      <c r="S673" s="35">
        <v>420</v>
      </c>
      <c r="T673" s="35">
        <f t="shared" si="32"/>
        <v>12600</v>
      </c>
      <c r="U673" s="36">
        <f t="shared" si="33"/>
        <v>14112.000000000002</v>
      </c>
      <c r="V673" s="40"/>
      <c r="W673" s="30">
        <v>2017</v>
      </c>
      <c r="X673" s="31"/>
      <c r="Y673" s="303"/>
    </row>
    <row r="674" spans="1:25" ht="50.1" customHeight="1">
      <c r="A674" s="30" t="s">
        <v>2289</v>
      </c>
      <c r="B674" s="30" t="s">
        <v>32</v>
      </c>
      <c r="C674" s="31" t="s">
        <v>2268</v>
      </c>
      <c r="D674" s="310" t="s">
        <v>2261</v>
      </c>
      <c r="E674" s="31" t="s">
        <v>2269</v>
      </c>
      <c r="F674" s="32" t="s">
        <v>2290</v>
      </c>
      <c r="G674" s="30" t="s">
        <v>36</v>
      </c>
      <c r="H674" s="30" t="s">
        <v>2264</v>
      </c>
      <c r="I674" s="30">
        <v>590000000</v>
      </c>
      <c r="J674" s="31" t="s">
        <v>37</v>
      </c>
      <c r="K674" s="31" t="s">
        <v>105</v>
      </c>
      <c r="L674" s="37" t="s">
        <v>50</v>
      </c>
      <c r="M674" s="30" t="s">
        <v>58</v>
      </c>
      <c r="N674" s="31" t="s">
        <v>317</v>
      </c>
      <c r="O674" s="30" t="s">
        <v>91</v>
      </c>
      <c r="P674" s="30">
        <v>796</v>
      </c>
      <c r="Q674" s="30" t="s">
        <v>43</v>
      </c>
      <c r="R674" s="34">
        <v>15</v>
      </c>
      <c r="S674" s="35">
        <v>550</v>
      </c>
      <c r="T674" s="35">
        <f t="shared" si="32"/>
        <v>8250</v>
      </c>
      <c r="U674" s="36">
        <f t="shared" si="33"/>
        <v>9240</v>
      </c>
      <c r="V674" s="40"/>
      <c r="W674" s="30">
        <v>2017</v>
      </c>
      <c r="X674" s="31"/>
      <c r="Y674" s="303"/>
    </row>
    <row r="675" spans="1:25" ht="50.1" customHeight="1">
      <c r="A675" s="30" t="s">
        <v>2291</v>
      </c>
      <c r="B675" s="30" t="s">
        <v>32</v>
      </c>
      <c r="C675" s="31" t="s">
        <v>2268</v>
      </c>
      <c r="D675" s="310" t="s">
        <v>2261</v>
      </c>
      <c r="E675" s="31" t="s">
        <v>2269</v>
      </c>
      <c r="F675" s="32" t="s">
        <v>2292</v>
      </c>
      <c r="G675" s="30" t="s">
        <v>36</v>
      </c>
      <c r="H675" s="30" t="s">
        <v>2264</v>
      </c>
      <c r="I675" s="30">
        <v>590000000</v>
      </c>
      <c r="J675" s="31" t="s">
        <v>37</v>
      </c>
      <c r="K675" s="31" t="s">
        <v>105</v>
      </c>
      <c r="L675" s="37" t="s">
        <v>50</v>
      </c>
      <c r="M675" s="30" t="s">
        <v>58</v>
      </c>
      <c r="N675" s="31" t="s">
        <v>317</v>
      </c>
      <c r="O675" s="30" t="s">
        <v>91</v>
      </c>
      <c r="P675" s="30">
        <v>796</v>
      </c>
      <c r="Q675" s="30" t="s">
        <v>43</v>
      </c>
      <c r="R675" s="34">
        <v>15</v>
      </c>
      <c r="S675" s="35">
        <v>550</v>
      </c>
      <c r="T675" s="35">
        <f t="shared" si="32"/>
        <v>8250</v>
      </c>
      <c r="U675" s="36">
        <f t="shared" si="33"/>
        <v>9240</v>
      </c>
      <c r="V675" s="40"/>
      <c r="W675" s="30">
        <v>2017</v>
      </c>
      <c r="X675" s="31"/>
      <c r="Y675" s="303"/>
    </row>
    <row r="676" spans="1:25" ht="50.1" customHeight="1">
      <c r="A676" s="30" t="s">
        <v>2293</v>
      </c>
      <c r="B676" s="30" t="s">
        <v>32</v>
      </c>
      <c r="C676" s="31" t="s">
        <v>2268</v>
      </c>
      <c r="D676" s="310" t="s">
        <v>2261</v>
      </c>
      <c r="E676" s="31" t="s">
        <v>2269</v>
      </c>
      <c r="F676" s="32" t="s">
        <v>2294</v>
      </c>
      <c r="G676" s="30" t="s">
        <v>36</v>
      </c>
      <c r="H676" s="30" t="s">
        <v>2264</v>
      </c>
      <c r="I676" s="30">
        <v>590000000</v>
      </c>
      <c r="J676" s="31" t="s">
        <v>37</v>
      </c>
      <c r="K676" s="31" t="s">
        <v>105</v>
      </c>
      <c r="L676" s="37" t="s">
        <v>50</v>
      </c>
      <c r="M676" s="30" t="s">
        <v>58</v>
      </c>
      <c r="N676" s="31" t="s">
        <v>317</v>
      </c>
      <c r="O676" s="30" t="s">
        <v>91</v>
      </c>
      <c r="P676" s="30">
        <v>796</v>
      </c>
      <c r="Q676" s="30" t="s">
        <v>43</v>
      </c>
      <c r="R676" s="34">
        <v>15</v>
      </c>
      <c r="S676" s="35">
        <v>550</v>
      </c>
      <c r="T676" s="35">
        <f t="shared" si="32"/>
        <v>8250</v>
      </c>
      <c r="U676" s="36">
        <f t="shared" si="33"/>
        <v>9240</v>
      </c>
      <c r="V676" s="40"/>
      <c r="W676" s="30">
        <v>2017</v>
      </c>
      <c r="X676" s="31"/>
      <c r="Y676" s="303"/>
    </row>
    <row r="677" spans="1:25" ht="50.1" customHeight="1">
      <c r="A677" s="30" t="s">
        <v>2295</v>
      </c>
      <c r="B677" s="30" t="s">
        <v>32</v>
      </c>
      <c r="C677" s="31" t="s">
        <v>2268</v>
      </c>
      <c r="D677" s="310" t="s">
        <v>2261</v>
      </c>
      <c r="E677" s="31" t="s">
        <v>2269</v>
      </c>
      <c r="F677" s="32" t="s">
        <v>2296</v>
      </c>
      <c r="G677" s="30" t="s">
        <v>36</v>
      </c>
      <c r="H677" s="30" t="s">
        <v>2264</v>
      </c>
      <c r="I677" s="30">
        <v>590000000</v>
      </c>
      <c r="J677" s="31" t="s">
        <v>37</v>
      </c>
      <c r="K677" s="31" t="s">
        <v>105</v>
      </c>
      <c r="L677" s="37" t="s">
        <v>50</v>
      </c>
      <c r="M677" s="30" t="s">
        <v>58</v>
      </c>
      <c r="N677" s="31" t="s">
        <v>317</v>
      </c>
      <c r="O677" s="30" t="s">
        <v>91</v>
      </c>
      <c r="P677" s="30">
        <v>796</v>
      </c>
      <c r="Q677" s="30" t="s">
        <v>43</v>
      </c>
      <c r="R677" s="34">
        <v>15</v>
      </c>
      <c r="S677" s="35">
        <v>550</v>
      </c>
      <c r="T677" s="35">
        <f t="shared" si="32"/>
        <v>8250</v>
      </c>
      <c r="U677" s="36">
        <f t="shared" si="33"/>
        <v>9240</v>
      </c>
      <c r="V677" s="40"/>
      <c r="W677" s="30">
        <v>2017</v>
      </c>
      <c r="X677" s="31"/>
      <c r="Y677" s="303"/>
    </row>
    <row r="678" spans="1:25" ht="50.1" customHeight="1">
      <c r="A678" s="30" t="s">
        <v>2297</v>
      </c>
      <c r="B678" s="30" t="s">
        <v>32</v>
      </c>
      <c r="C678" s="31" t="s">
        <v>2298</v>
      </c>
      <c r="D678" s="310" t="s">
        <v>2261</v>
      </c>
      <c r="E678" s="31" t="s">
        <v>2299</v>
      </c>
      <c r="F678" s="32" t="s">
        <v>2300</v>
      </c>
      <c r="G678" s="30" t="s">
        <v>36</v>
      </c>
      <c r="H678" s="30" t="s">
        <v>2264</v>
      </c>
      <c r="I678" s="30">
        <v>590000000</v>
      </c>
      <c r="J678" s="31" t="s">
        <v>37</v>
      </c>
      <c r="K678" s="31" t="s">
        <v>105</v>
      </c>
      <c r="L678" s="37" t="s">
        <v>50</v>
      </c>
      <c r="M678" s="30" t="s">
        <v>58</v>
      </c>
      <c r="N678" s="31" t="s">
        <v>317</v>
      </c>
      <c r="O678" s="30" t="s">
        <v>91</v>
      </c>
      <c r="P678" s="30">
        <v>796</v>
      </c>
      <c r="Q678" s="30" t="s">
        <v>43</v>
      </c>
      <c r="R678" s="34">
        <v>15</v>
      </c>
      <c r="S678" s="35">
        <v>670</v>
      </c>
      <c r="T678" s="35">
        <f t="shared" si="32"/>
        <v>10050</v>
      </c>
      <c r="U678" s="36">
        <f t="shared" si="33"/>
        <v>11256.000000000002</v>
      </c>
      <c r="V678" s="40"/>
      <c r="W678" s="30">
        <v>2017</v>
      </c>
      <c r="X678" s="31"/>
      <c r="Y678" s="303"/>
    </row>
    <row r="679" spans="1:25" ht="50.1" customHeight="1">
      <c r="A679" s="30" t="s">
        <v>2301</v>
      </c>
      <c r="B679" s="30" t="s">
        <v>32</v>
      </c>
      <c r="C679" s="31" t="s">
        <v>2298</v>
      </c>
      <c r="D679" s="310" t="s">
        <v>2261</v>
      </c>
      <c r="E679" s="31" t="s">
        <v>2299</v>
      </c>
      <c r="F679" s="32" t="s">
        <v>2302</v>
      </c>
      <c r="G679" s="30" t="s">
        <v>36</v>
      </c>
      <c r="H679" s="30" t="s">
        <v>2264</v>
      </c>
      <c r="I679" s="30">
        <v>590000000</v>
      </c>
      <c r="J679" s="31" t="s">
        <v>37</v>
      </c>
      <c r="K679" s="31" t="s">
        <v>105</v>
      </c>
      <c r="L679" s="37" t="s">
        <v>50</v>
      </c>
      <c r="M679" s="30" t="s">
        <v>58</v>
      </c>
      <c r="N679" s="31" t="s">
        <v>317</v>
      </c>
      <c r="O679" s="30" t="s">
        <v>91</v>
      </c>
      <c r="P679" s="30">
        <v>796</v>
      </c>
      <c r="Q679" s="30" t="s">
        <v>43</v>
      </c>
      <c r="R679" s="34">
        <v>15</v>
      </c>
      <c r="S679" s="35">
        <v>670</v>
      </c>
      <c r="T679" s="35">
        <f t="shared" si="32"/>
        <v>10050</v>
      </c>
      <c r="U679" s="36">
        <f t="shared" si="33"/>
        <v>11256.000000000002</v>
      </c>
      <c r="V679" s="40"/>
      <c r="W679" s="30">
        <v>2017</v>
      </c>
      <c r="X679" s="31"/>
      <c r="Y679" s="303"/>
    </row>
    <row r="680" spans="1:25" ht="50.1" customHeight="1">
      <c r="A680" s="30" t="s">
        <v>2303</v>
      </c>
      <c r="B680" s="30" t="s">
        <v>32</v>
      </c>
      <c r="C680" s="31" t="s">
        <v>2298</v>
      </c>
      <c r="D680" s="310" t="s">
        <v>2261</v>
      </c>
      <c r="E680" s="31" t="s">
        <v>2299</v>
      </c>
      <c r="F680" s="32" t="s">
        <v>2304</v>
      </c>
      <c r="G680" s="30" t="s">
        <v>36</v>
      </c>
      <c r="H680" s="30" t="s">
        <v>2264</v>
      </c>
      <c r="I680" s="30">
        <v>590000000</v>
      </c>
      <c r="J680" s="31" t="s">
        <v>37</v>
      </c>
      <c r="K680" s="31" t="s">
        <v>105</v>
      </c>
      <c r="L680" s="37" t="s">
        <v>50</v>
      </c>
      <c r="M680" s="30" t="s">
        <v>58</v>
      </c>
      <c r="N680" s="31" t="s">
        <v>317</v>
      </c>
      <c r="O680" s="30" t="s">
        <v>91</v>
      </c>
      <c r="P680" s="30">
        <v>796</v>
      </c>
      <c r="Q680" s="30" t="s">
        <v>43</v>
      </c>
      <c r="R680" s="34">
        <v>15</v>
      </c>
      <c r="S680" s="35">
        <v>670</v>
      </c>
      <c r="T680" s="35">
        <f t="shared" si="32"/>
        <v>10050</v>
      </c>
      <c r="U680" s="36">
        <f t="shared" si="33"/>
        <v>11256.000000000002</v>
      </c>
      <c r="V680" s="40"/>
      <c r="W680" s="30">
        <v>2017</v>
      </c>
      <c r="X680" s="31"/>
      <c r="Y680" s="303"/>
    </row>
    <row r="681" spans="1:25" ht="50.1" customHeight="1">
      <c r="A681" s="30" t="s">
        <v>2305</v>
      </c>
      <c r="B681" s="30" t="s">
        <v>32</v>
      </c>
      <c r="C681" s="31" t="s">
        <v>2298</v>
      </c>
      <c r="D681" s="310" t="s">
        <v>2261</v>
      </c>
      <c r="E681" s="31" t="s">
        <v>2299</v>
      </c>
      <c r="F681" s="32" t="s">
        <v>2306</v>
      </c>
      <c r="G681" s="30" t="s">
        <v>36</v>
      </c>
      <c r="H681" s="30" t="s">
        <v>2264</v>
      </c>
      <c r="I681" s="30">
        <v>590000000</v>
      </c>
      <c r="J681" s="31" t="s">
        <v>37</v>
      </c>
      <c r="K681" s="31" t="s">
        <v>105</v>
      </c>
      <c r="L681" s="37" t="s">
        <v>50</v>
      </c>
      <c r="M681" s="30" t="s">
        <v>58</v>
      </c>
      <c r="N681" s="31" t="s">
        <v>317</v>
      </c>
      <c r="O681" s="30" t="s">
        <v>91</v>
      </c>
      <c r="P681" s="30">
        <v>796</v>
      </c>
      <c r="Q681" s="30" t="s">
        <v>43</v>
      </c>
      <c r="R681" s="34">
        <v>15</v>
      </c>
      <c r="S681" s="35">
        <v>670</v>
      </c>
      <c r="T681" s="35">
        <f t="shared" si="32"/>
        <v>10050</v>
      </c>
      <c r="U681" s="36">
        <f t="shared" si="33"/>
        <v>11256.000000000002</v>
      </c>
      <c r="V681" s="40"/>
      <c r="W681" s="30">
        <v>2017</v>
      </c>
      <c r="X681" s="31"/>
      <c r="Y681" s="303"/>
    </row>
    <row r="682" spans="1:25" ht="50.1" customHeight="1">
      <c r="A682" s="30" t="s">
        <v>2307</v>
      </c>
      <c r="B682" s="30" t="s">
        <v>32</v>
      </c>
      <c r="C682" s="31" t="s">
        <v>2298</v>
      </c>
      <c r="D682" s="310" t="s">
        <v>2261</v>
      </c>
      <c r="E682" s="31" t="s">
        <v>2299</v>
      </c>
      <c r="F682" s="32" t="s">
        <v>2308</v>
      </c>
      <c r="G682" s="30" t="s">
        <v>36</v>
      </c>
      <c r="H682" s="30" t="s">
        <v>2264</v>
      </c>
      <c r="I682" s="30">
        <v>590000000</v>
      </c>
      <c r="J682" s="31" t="s">
        <v>37</v>
      </c>
      <c r="K682" s="31" t="s">
        <v>105</v>
      </c>
      <c r="L682" s="37" t="s">
        <v>50</v>
      </c>
      <c r="M682" s="30" t="s">
        <v>58</v>
      </c>
      <c r="N682" s="31" t="s">
        <v>317</v>
      </c>
      <c r="O682" s="30" t="s">
        <v>91</v>
      </c>
      <c r="P682" s="30">
        <v>796</v>
      </c>
      <c r="Q682" s="30" t="s">
        <v>43</v>
      </c>
      <c r="R682" s="34">
        <v>15</v>
      </c>
      <c r="S682" s="35">
        <v>850</v>
      </c>
      <c r="T682" s="35">
        <f t="shared" si="32"/>
        <v>12750</v>
      </c>
      <c r="U682" s="36">
        <f t="shared" si="33"/>
        <v>14280.000000000002</v>
      </c>
      <c r="V682" s="40"/>
      <c r="W682" s="30">
        <v>2017</v>
      </c>
      <c r="X682" s="31"/>
      <c r="Y682" s="303"/>
    </row>
    <row r="683" spans="1:25" ht="50.1" customHeight="1">
      <c r="A683" s="30" t="s">
        <v>2309</v>
      </c>
      <c r="B683" s="30" t="s">
        <v>32</v>
      </c>
      <c r="C683" s="31" t="s">
        <v>2298</v>
      </c>
      <c r="D683" s="310" t="s">
        <v>2261</v>
      </c>
      <c r="E683" s="31" t="s">
        <v>2299</v>
      </c>
      <c r="F683" s="32" t="s">
        <v>2310</v>
      </c>
      <c r="G683" s="30" t="s">
        <v>36</v>
      </c>
      <c r="H683" s="30" t="s">
        <v>2264</v>
      </c>
      <c r="I683" s="30">
        <v>590000000</v>
      </c>
      <c r="J683" s="31" t="s">
        <v>37</v>
      </c>
      <c r="K683" s="31" t="s">
        <v>105</v>
      </c>
      <c r="L683" s="37" t="s">
        <v>50</v>
      </c>
      <c r="M683" s="30" t="s">
        <v>58</v>
      </c>
      <c r="N683" s="31" t="s">
        <v>317</v>
      </c>
      <c r="O683" s="30" t="s">
        <v>91</v>
      </c>
      <c r="P683" s="30">
        <v>796</v>
      </c>
      <c r="Q683" s="30" t="s">
        <v>43</v>
      </c>
      <c r="R683" s="34">
        <v>15</v>
      </c>
      <c r="S683" s="35">
        <v>850</v>
      </c>
      <c r="T683" s="35">
        <f t="shared" si="32"/>
        <v>12750</v>
      </c>
      <c r="U683" s="36">
        <f t="shared" si="33"/>
        <v>14280.000000000002</v>
      </c>
      <c r="V683" s="40"/>
      <c r="W683" s="30">
        <v>2017</v>
      </c>
      <c r="X683" s="31"/>
      <c r="Y683" s="303"/>
    </row>
    <row r="684" spans="1:25" ht="50.1" customHeight="1">
      <c r="A684" s="30" t="s">
        <v>2311</v>
      </c>
      <c r="B684" s="30" t="s">
        <v>32</v>
      </c>
      <c r="C684" s="31" t="s">
        <v>2298</v>
      </c>
      <c r="D684" s="310" t="s">
        <v>2261</v>
      </c>
      <c r="E684" s="31" t="s">
        <v>2299</v>
      </c>
      <c r="F684" s="32" t="s">
        <v>2312</v>
      </c>
      <c r="G684" s="30" t="s">
        <v>36</v>
      </c>
      <c r="H684" s="30" t="s">
        <v>2264</v>
      </c>
      <c r="I684" s="30">
        <v>590000000</v>
      </c>
      <c r="J684" s="31" t="s">
        <v>37</v>
      </c>
      <c r="K684" s="31" t="s">
        <v>105</v>
      </c>
      <c r="L684" s="37" t="s">
        <v>50</v>
      </c>
      <c r="M684" s="30" t="s">
        <v>58</v>
      </c>
      <c r="N684" s="31" t="s">
        <v>317</v>
      </c>
      <c r="O684" s="30" t="s">
        <v>91</v>
      </c>
      <c r="P684" s="30">
        <v>796</v>
      </c>
      <c r="Q684" s="30" t="s">
        <v>43</v>
      </c>
      <c r="R684" s="34">
        <v>15</v>
      </c>
      <c r="S684" s="35">
        <v>850</v>
      </c>
      <c r="T684" s="35">
        <f t="shared" si="32"/>
        <v>12750</v>
      </c>
      <c r="U684" s="36">
        <f t="shared" si="33"/>
        <v>14280.000000000002</v>
      </c>
      <c r="V684" s="40"/>
      <c r="W684" s="30">
        <v>2017</v>
      </c>
      <c r="X684" s="31"/>
      <c r="Y684" s="303"/>
    </row>
    <row r="685" spans="1:25" ht="50.1" customHeight="1">
      <c r="A685" s="30" t="s">
        <v>2313</v>
      </c>
      <c r="B685" s="30" t="s">
        <v>32</v>
      </c>
      <c r="C685" s="31" t="s">
        <v>2298</v>
      </c>
      <c r="D685" s="310" t="s">
        <v>2261</v>
      </c>
      <c r="E685" s="31" t="s">
        <v>2299</v>
      </c>
      <c r="F685" s="32" t="s">
        <v>2314</v>
      </c>
      <c r="G685" s="30" t="s">
        <v>36</v>
      </c>
      <c r="H685" s="30" t="s">
        <v>2264</v>
      </c>
      <c r="I685" s="30">
        <v>590000000</v>
      </c>
      <c r="J685" s="31" t="s">
        <v>37</v>
      </c>
      <c r="K685" s="31" t="s">
        <v>105</v>
      </c>
      <c r="L685" s="37" t="s">
        <v>50</v>
      </c>
      <c r="M685" s="30" t="s">
        <v>58</v>
      </c>
      <c r="N685" s="31" t="s">
        <v>317</v>
      </c>
      <c r="O685" s="30" t="s">
        <v>91</v>
      </c>
      <c r="P685" s="30">
        <v>796</v>
      </c>
      <c r="Q685" s="30" t="s">
        <v>43</v>
      </c>
      <c r="R685" s="34">
        <v>15</v>
      </c>
      <c r="S685" s="35">
        <v>850</v>
      </c>
      <c r="T685" s="35">
        <f t="shared" si="32"/>
        <v>12750</v>
      </c>
      <c r="U685" s="36">
        <f t="shared" si="33"/>
        <v>14280.000000000002</v>
      </c>
      <c r="V685" s="40"/>
      <c r="W685" s="30">
        <v>2017</v>
      </c>
      <c r="X685" s="31"/>
      <c r="Y685" s="303"/>
    </row>
    <row r="686" spans="1:25" ht="50.1" customHeight="1">
      <c r="A686" s="30" t="s">
        <v>2315</v>
      </c>
      <c r="B686" s="30" t="s">
        <v>32</v>
      </c>
      <c r="C686" s="31" t="s">
        <v>2316</v>
      </c>
      <c r="D686" s="310" t="s">
        <v>2261</v>
      </c>
      <c r="E686" s="31" t="s">
        <v>2317</v>
      </c>
      <c r="F686" s="32" t="s">
        <v>2318</v>
      </c>
      <c r="G686" s="30" t="s">
        <v>36</v>
      </c>
      <c r="H686" s="30" t="s">
        <v>2264</v>
      </c>
      <c r="I686" s="30">
        <v>590000000</v>
      </c>
      <c r="J686" s="31" t="s">
        <v>37</v>
      </c>
      <c r="K686" s="31" t="s">
        <v>105</v>
      </c>
      <c r="L686" s="37" t="s">
        <v>50</v>
      </c>
      <c r="M686" s="30" t="s">
        <v>58</v>
      </c>
      <c r="N686" s="31" t="s">
        <v>317</v>
      </c>
      <c r="O686" s="30" t="s">
        <v>91</v>
      </c>
      <c r="P686" s="30">
        <v>796</v>
      </c>
      <c r="Q686" s="30" t="s">
        <v>43</v>
      </c>
      <c r="R686" s="34">
        <v>10</v>
      </c>
      <c r="S686" s="35">
        <v>2850</v>
      </c>
      <c r="T686" s="35">
        <f t="shared" si="32"/>
        <v>28500</v>
      </c>
      <c r="U686" s="36">
        <f t="shared" si="33"/>
        <v>31920.000000000004</v>
      </c>
      <c r="V686" s="40"/>
      <c r="W686" s="30">
        <v>2017</v>
      </c>
      <c r="X686" s="31"/>
      <c r="Y686" s="303"/>
    </row>
    <row r="687" spans="1:25" ht="50.1" customHeight="1">
      <c r="A687" s="30" t="s">
        <v>2319</v>
      </c>
      <c r="B687" s="30" t="s">
        <v>32</v>
      </c>
      <c r="C687" s="31" t="s">
        <v>2320</v>
      </c>
      <c r="D687" s="310" t="s">
        <v>2261</v>
      </c>
      <c r="E687" s="31" t="s">
        <v>2321</v>
      </c>
      <c r="F687" s="32" t="s">
        <v>2322</v>
      </c>
      <c r="G687" s="30" t="s">
        <v>36</v>
      </c>
      <c r="H687" s="30" t="s">
        <v>2264</v>
      </c>
      <c r="I687" s="30">
        <v>590000000</v>
      </c>
      <c r="J687" s="31" t="s">
        <v>37</v>
      </c>
      <c r="K687" s="31" t="s">
        <v>105</v>
      </c>
      <c r="L687" s="37" t="s">
        <v>50</v>
      </c>
      <c r="M687" s="30" t="s">
        <v>58</v>
      </c>
      <c r="N687" s="31" t="s">
        <v>317</v>
      </c>
      <c r="O687" s="30" t="s">
        <v>91</v>
      </c>
      <c r="P687" s="30">
        <v>796</v>
      </c>
      <c r="Q687" s="30" t="s">
        <v>43</v>
      </c>
      <c r="R687" s="34">
        <v>10</v>
      </c>
      <c r="S687" s="35">
        <v>2410</v>
      </c>
      <c r="T687" s="35">
        <f t="shared" si="32"/>
        <v>24100</v>
      </c>
      <c r="U687" s="36">
        <f t="shared" si="33"/>
        <v>26992.000000000004</v>
      </c>
      <c r="V687" s="40"/>
      <c r="W687" s="30">
        <v>2017</v>
      </c>
      <c r="X687" s="31"/>
      <c r="Y687" s="303"/>
    </row>
    <row r="688" spans="1:25" ht="50.1" customHeight="1">
      <c r="A688" s="30" t="s">
        <v>2323</v>
      </c>
      <c r="B688" s="30" t="s">
        <v>32</v>
      </c>
      <c r="C688" s="31" t="s">
        <v>2324</v>
      </c>
      <c r="D688" s="310" t="s">
        <v>2325</v>
      </c>
      <c r="E688" s="31" t="s">
        <v>2326</v>
      </c>
      <c r="F688" s="32"/>
      <c r="G688" s="30" t="s">
        <v>36</v>
      </c>
      <c r="H688" s="30">
        <v>0</v>
      </c>
      <c r="I688" s="30">
        <v>590000000</v>
      </c>
      <c r="J688" s="31" t="s">
        <v>37</v>
      </c>
      <c r="K688" s="31" t="s">
        <v>1980</v>
      </c>
      <c r="L688" s="37" t="s">
        <v>50</v>
      </c>
      <c r="M688" s="30" t="s">
        <v>81</v>
      </c>
      <c r="N688" s="31" t="s">
        <v>317</v>
      </c>
      <c r="O688" s="30" t="s">
        <v>91</v>
      </c>
      <c r="P688" s="30">
        <v>796</v>
      </c>
      <c r="Q688" s="30" t="s">
        <v>43</v>
      </c>
      <c r="R688" s="34">
        <v>10</v>
      </c>
      <c r="S688" s="35">
        <v>4150</v>
      </c>
      <c r="T688" s="35">
        <f t="shared" si="32"/>
        <v>41500</v>
      </c>
      <c r="U688" s="36">
        <f t="shared" si="33"/>
        <v>46480.000000000007</v>
      </c>
      <c r="V688" s="40"/>
      <c r="W688" s="30">
        <v>2017</v>
      </c>
      <c r="X688" s="31"/>
      <c r="Y688" s="303"/>
    </row>
    <row r="689" spans="1:25" ht="50.1" customHeight="1">
      <c r="A689" s="30" t="s">
        <v>2327</v>
      </c>
      <c r="B689" s="30" t="s">
        <v>32</v>
      </c>
      <c r="C689" s="31" t="s">
        <v>2328</v>
      </c>
      <c r="D689" s="310" t="s">
        <v>2325</v>
      </c>
      <c r="E689" s="31" t="s">
        <v>2329</v>
      </c>
      <c r="F689" s="32"/>
      <c r="G689" s="30" t="s">
        <v>36</v>
      </c>
      <c r="H689" s="30">
        <v>0</v>
      </c>
      <c r="I689" s="30">
        <v>590000000</v>
      </c>
      <c r="J689" s="31" t="s">
        <v>37</v>
      </c>
      <c r="K689" s="31" t="s">
        <v>1980</v>
      </c>
      <c r="L689" s="37" t="s">
        <v>50</v>
      </c>
      <c r="M689" s="30" t="s">
        <v>81</v>
      </c>
      <c r="N689" s="31" t="s">
        <v>317</v>
      </c>
      <c r="O689" s="30" t="s">
        <v>91</v>
      </c>
      <c r="P689" s="30">
        <v>796</v>
      </c>
      <c r="Q689" s="30" t="s">
        <v>43</v>
      </c>
      <c r="R689" s="34">
        <v>10</v>
      </c>
      <c r="S689" s="35">
        <v>4850</v>
      </c>
      <c r="T689" s="35">
        <f t="shared" si="32"/>
        <v>48500</v>
      </c>
      <c r="U689" s="36">
        <f t="shared" si="33"/>
        <v>54320.000000000007</v>
      </c>
      <c r="V689" s="40"/>
      <c r="W689" s="30">
        <v>2017</v>
      </c>
      <c r="X689" s="31"/>
      <c r="Y689" s="303"/>
    </row>
    <row r="690" spans="1:25" ht="50.1" customHeight="1">
      <c r="A690" s="30" t="s">
        <v>2330</v>
      </c>
      <c r="B690" s="30" t="s">
        <v>32</v>
      </c>
      <c r="C690" s="31" t="s">
        <v>2331</v>
      </c>
      <c r="D690" s="314" t="s">
        <v>2332</v>
      </c>
      <c r="E690" s="32" t="s">
        <v>2333</v>
      </c>
      <c r="F690" s="32" t="s">
        <v>2334</v>
      </c>
      <c r="G690" s="30" t="s">
        <v>36</v>
      </c>
      <c r="H690" s="30">
        <v>0</v>
      </c>
      <c r="I690" s="30">
        <v>590000000</v>
      </c>
      <c r="J690" s="31" t="s">
        <v>50</v>
      </c>
      <c r="K690" s="30" t="s">
        <v>79</v>
      </c>
      <c r="L690" s="30" t="s">
        <v>80</v>
      </c>
      <c r="M690" s="30" t="s">
        <v>81</v>
      </c>
      <c r="N690" s="30" t="s">
        <v>140</v>
      </c>
      <c r="O690" s="45" t="s">
        <v>182</v>
      </c>
      <c r="P690" s="30">
        <v>796</v>
      </c>
      <c r="Q690" s="30" t="s">
        <v>43</v>
      </c>
      <c r="R690" s="34">
        <v>1</v>
      </c>
      <c r="S690" s="39">
        <v>8000</v>
      </c>
      <c r="T690" s="58">
        <f t="shared" si="32"/>
        <v>8000</v>
      </c>
      <c r="U690" s="59">
        <f t="shared" si="33"/>
        <v>8960</v>
      </c>
      <c r="V690" s="40"/>
      <c r="W690" s="30">
        <v>2017</v>
      </c>
      <c r="X690" s="60"/>
      <c r="Y690" s="303"/>
    </row>
    <row r="691" spans="1:25" ht="50.1" customHeight="1">
      <c r="A691" s="30" t="s">
        <v>2335</v>
      </c>
      <c r="B691" s="30" t="s">
        <v>32</v>
      </c>
      <c r="C691" s="31" t="s">
        <v>2336</v>
      </c>
      <c r="D691" s="314" t="s">
        <v>2337</v>
      </c>
      <c r="E691" s="32" t="s">
        <v>2338</v>
      </c>
      <c r="F691" s="32" t="s">
        <v>2339</v>
      </c>
      <c r="G691" s="30" t="s">
        <v>36</v>
      </c>
      <c r="H691" s="30">
        <v>0</v>
      </c>
      <c r="I691" s="30">
        <v>590000000</v>
      </c>
      <c r="J691" s="31" t="s">
        <v>50</v>
      </c>
      <c r="K691" s="30" t="s">
        <v>2340</v>
      </c>
      <c r="L691" s="30" t="s">
        <v>80</v>
      </c>
      <c r="M691" s="30" t="s">
        <v>81</v>
      </c>
      <c r="N691" s="30" t="s">
        <v>140</v>
      </c>
      <c r="O691" s="45" t="s">
        <v>182</v>
      </c>
      <c r="P691" s="30">
        <v>796</v>
      </c>
      <c r="Q691" s="30" t="s">
        <v>43</v>
      </c>
      <c r="R691" s="34">
        <v>4</v>
      </c>
      <c r="S691" s="39">
        <v>1000</v>
      </c>
      <c r="T691" s="58">
        <f t="shared" si="32"/>
        <v>4000</v>
      </c>
      <c r="U691" s="59">
        <f t="shared" si="33"/>
        <v>4480</v>
      </c>
      <c r="V691" s="40"/>
      <c r="W691" s="30">
        <v>2017</v>
      </c>
      <c r="X691" s="60"/>
      <c r="Y691" s="303"/>
    </row>
    <row r="692" spans="1:25" ht="50.1" customHeight="1">
      <c r="A692" s="30" t="s">
        <v>2341</v>
      </c>
      <c r="B692" s="30" t="s">
        <v>32</v>
      </c>
      <c r="C692" s="31" t="s">
        <v>2336</v>
      </c>
      <c r="D692" s="314" t="s">
        <v>2337</v>
      </c>
      <c r="E692" s="32" t="s">
        <v>2338</v>
      </c>
      <c r="F692" s="32" t="s">
        <v>2342</v>
      </c>
      <c r="G692" s="30" t="s">
        <v>36</v>
      </c>
      <c r="H692" s="30">
        <v>0</v>
      </c>
      <c r="I692" s="30">
        <v>590000000</v>
      </c>
      <c r="J692" s="31" t="s">
        <v>50</v>
      </c>
      <c r="K692" s="30" t="s">
        <v>2340</v>
      </c>
      <c r="L692" s="30" t="s">
        <v>80</v>
      </c>
      <c r="M692" s="30" t="s">
        <v>81</v>
      </c>
      <c r="N692" s="30" t="s">
        <v>140</v>
      </c>
      <c r="O692" s="45" t="s">
        <v>182</v>
      </c>
      <c r="P692" s="30">
        <v>796</v>
      </c>
      <c r="Q692" s="30" t="s">
        <v>43</v>
      </c>
      <c r="R692" s="34">
        <v>3</v>
      </c>
      <c r="S692" s="39">
        <v>1000</v>
      </c>
      <c r="T692" s="58">
        <f t="shared" si="32"/>
        <v>3000</v>
      </c>
      <c r="U692" s="59">
        <f t="shared" si="33"/>
        <v>3360.0000000000005</v>
      </c>
      <c r="V692" s="40"/>
      <c r="W692" s="30">
        <v>2017</v>
      </c>
      <c r="X692" s="60"/>
      <c r="Y692" s="303"/>
    </row>
    <row r="693" spans="1:25" ht="50.1" customHeight="1">
      <c r="A693" s="30" t="s">
        <v>2343</v>
      </c>
      <c r="B693" s="41" t="s">
        <v>32</v>
      </c>
      <c r="C693" s="43" t="s">
        <v>2344</v>
      </c>
      <c r="D693" s="312" t="s">
        <v>2345</v>
      </c>
      <c r="E693" s="43" t="s">
        <v>2346</v>
      </c>
      <c r="F693" s="44"/>
      <c r="G693" s="45" t="s">
        <v>447</v>
      </c>
      <c r="H693" s="46">
        <v>0</v>
      </c>
      <c r="I693" s="30">
        <v>590000000</v>
      </c>
      <c r="J693" s="31" t="s">
        <v>37</v>
      </c>
      <c r="K693" s="41" t="s">
        <v>2347</v>
      </c>
      <c r="L693" s="31" t="s">
        <v>39</v>
      </c>
      <c r="M693" s="41" t="s">
        <v>58</v>
      </c>
      <c r="N693" s="43" t="s">
        <v>389</v>
      </c>
      <c r="O693" s="30" t="s">
        <v>91</v>
      </c>
      <c r="P693" s="53">
        <v>5108</v>
      </c>
      <c r="Q693" s="53" t="s">
        <v>93</v>
      </c>
      <c r="R693" s="47">
        <v>40</v>
      </c>
      <c r="S693" s="48">
        <v>1500</v>
      </c>
      <c r="T693" s="35">
        <f t="shared" si="32"/>
        <v>60000</v>
      </c>
      <c r="U693" s="36">
        <f t="shared" si="33"/>
        <v>67200</v>
      </c>
      <c r="V693" s="61"/>
      <c r="W693" s="49">
        <v>2017</v>
      </c>
      <c r="X693" s="31"/>
      <c r="Y693" s="303"/>
    </row>
    <row r="694" spans="1:25" ht="50.1" customHeight="1">
      <c r="A694" s="30" t="s">
        <v>2348</v>
      </c>
      <c r="B694" s="30" t="s">
        <v>32</v>
      </c>
      <c r="C694" s="31" t="s">
        <v>2349</v>
      </c>
      <c r="D694" s="314" t="s">
        <v>2350</v>
      </c>
      <c r="E694" s="32" t="s">
        <v>2351</v>
      </c>
      <c r="F694" s="32" t="s">
        <v>2352</v>
      </c>
      <c r="G694" s="30" t="s">
        <v>36</v>
      </c>
      <c r="H694" s="30">
        <v>0</v>
      </c>
      <c r="I694" s="30">
        <v>590000000</v>
      </c>
      <c r="J694" s="31" t="s">
        <v>50</v>
      </c>
      <c r="K694" s="30" t="s">
        <v>410</v>
      </c>
      <c r="L694" s="30" t="s">
        <v>80</v>
      </c>
      <c r="M694" s="30" t="s">
        <v>81</v>
      </c>
      <c r="N694" s="30" t="s">
        <v>140</v>
      </c>
      <c r="O694" s="45" t="s">
        <v>182</v>
      </c>
      <c r="P694" s="30">
        <v>796</v>
      </c>
      <c r="Q694" s="30" t="s">
        <v>43</v>
      </c>
      <c r="R694" s="34">
        <v>8</v>
      </c>
      <c r="S694" s="39">
        <v>700</v>
      </c>
      <c r="T694" s="58">
        <f t="shared" si="32"/>
        <v>5600</v>
      </c>
      <c r="U694" s="59">
        <f t="shared" si="33"/>
        <v>6272.0000000000009</v>
      </c>
      <c r="V694" s="40"/>
      <c r="W694" s="30">
        <v>2017</v>
      </c>
      <c r="X694" s="60"/>
      <c r="Y694" s="303"/>
    </row>
    <row r="695" spans="1:25" ht="50.1" customHeight="1">
      <c r="A695" s="30" t="s">
        <v>2353</v>
      </c>
      <c r="B695" s="30" t="s">
        <v>32</v>
      </c>
      <c r="C695" s="31" t="s">
        <v>2349</v>
      </c>
      <c r="D695" s="314" t="s">
        <v>2350</v>
      </c>
      <c r="E695" s="32" t="s">
        <v>2351</v>
      </c>
      <c r="F695" s="32" t="s">
        <v>2354</v>
      </c>
      <c r="G695" s="30" t="s">
        <v>36</v>
      </c>
      <c r="H695" s="30">
        <v>0</v>
      </c>
      <c r="I695" s="30">
        <v>590000000</v>
      </c>
      <c r="J695" s="31" t="s">
        <v>50</v>
      </c>
      <c r="K695" s="30" t="s">
        <v>79</v>
      </c>
      <c r="L695" s="30" t="s">
        <v>80</v>
      </c>
      <c r="M695" s="30" t="s">
        <v>81</v>
      </c>
      <c r="N695" s="30" t="s">
        <v>140</v>
      </c>
      <c r="O695" s="45" t="s">
        <v>182</v>
      </c>
      <c r="P695" s="30">
        <v>796</v>
      </c>
      <c r="Q695" s="30" t="s">
        <v>43</v>
      </c>
      <c r="R695" s="34">
        <v>1</v>
      </c>
      <c r="S695" s="39">
        <v>2500</v>
      </c>
      <c r="T695" s="58">
        <f t="shared" si="32"/>
        <v>2500</v>
      </c>
      <c r="U695" s="59">
        <f t="shared" si="33"/>
        <v>2800.0000000000005</v>
      </c>
      <c r="V695" s="40"/>
      <c r="W695" s="30">
        <v>2017</v>
      </c>
      <c r="X695" s="60"/>
      <c r="Y695" s="303"/>
    </row>
    <row r="696" spans="1:25" ht="50.1" customHeight="1">
      <c r="A696" s="30" t="s">
        <v>2355</v>
      </c>
      <c r="B696" s="43" t="s">
        <v>32</v>
      </c>
      <c r="C696" s="43" t="s">
        <v>2356</v>
      </c>
      <c r="D696" s="312" t="s">
        <v>2357</v>
      </c>
      <c r="E696" s="43" t="s">
        <v>2358</v>
      </c>
      <c r="F696" s="43" t="s">
        <v>2359</v>
      </c>
      <c r="G696" s="43" t="s">
        <v>36</v>
      </c>
      <c r="H696" s="43">
        <v>0</v>
      </c>
      <c r="I696" s="30">
        <v>590000000</v>
      </c>
      <c r="J696" s="31" t="s">
        <v>37</v>
      </c>
      <c r="K696" s="43" t="s">
        <v>79</v>
      </c>
      <c r="L696" s="43" t="s">
        <v>80</v>
      </c>
      <c r="M696" s="43" t="s">
        <v>81</v>
      </c>
      <c r="N696" s="43" t="s">
        <v>82</v>
      </c>
      <c r="O696" s="43" t="s">
        <v>83</v>
      </c>
      <c r="P696" s="43">
        <v>796</v>
      </c>
      <c r="Q696" s="43" t="s">
        <v>43</v>
      </c>
      <c r="R696" s="47">
        <v>1</v>
      </c>
      <c r="S696" s="50">
        <v>6000</v>
      </c>
      <c r="T696" s="35">
        <f t="shared" si="32"/>
        <v>6000</v>
      </c>
      <c r="U696" s="36">
        <f t="shared" si="33"/>
        <v>6720.0000000000009</v>
      </c>
      <c r="V696" s="73"/>
      <c r="W696" s="43">
        <v>2017</v>
      </c>
      <c r="X696" s="43"/>
      <c r="Y696" s="303"/>
    </row>
    <row r="697" spans="1:25" ht="50.1" customHeight="1">
      <c r="A697" s="30" t="s">
        <v>2360</v>
      </c>
      <c r="B697" s="30" t="s">
        <v>32</v>
      </c>
      <c r="C697" s="31" t="s">
        <v>2361</v>
      </c>
      <c r="D697" s="310" t="s">
        <v>2362</v>
      </c>
      <c r="E697" s="31" t="s">
        <v>2363</v>
      </c>
      <c r="F697" s="32" t="s">
        <v>2364</v>
      </c>
      <c r="G697" s="30" t="s">
        <v>36</v>
      </c>
      <c r="H697" s="30">
        <v>0</v>
      </c>
      <c r="I697" s="30">
        <v>590000000</v>
      </c>
      <c r="J697" s="31" t="s">
        <v>37</v>
      </c>
      <c r="K697" s="31" t="s">
        <v>401</v>
      </c>
      <c r="L697" s="31" t="s">
        <v>39</v>
      </c>
      <c r="M697" s="30" t="s">
        <v>58</v>
      </c>
      <c r="N697" s="43" t="s">
        <v>528</v>
      </c>
      <c r="O697" s="30" t="s">
        <v>73</v>
      </c>
      <c r="P697" s="30">
        <v>796</v>
      </c>
      <c r="Q697" s="30" t="s">
        <v>43</v>
      </c>
      <c r="R697" s="34">
        <v>8</v>
      </c>
      <c r="S697" s="35">
        <v>225</v>
      </c>
      <c r="T697" s="35">
        <f t="shared" si="32"/>
        <v>1800</v>
      </c>
      <c r="U697" s="36">
        <f t="shared" si="33"/>
        <v>2016.0000000000002</v>
      </c>
      <c r="V697" s="40"/>
      <c r="W697" s="30">
        <v>2017</v>
      </c>
      <c r="X697" s="31"/>
      <c r="Y697" s="303"/>
    </row>
    <row r="698" spans="1:25" ht="50.1" customHeight="1">
      <c r="A698" s="30" t="s">
        <v>2365</v>
      </c>
      <c r="B698" s="41" t="s">
        <v>32</v>
      </c>
      <c r="C698" s="42" t="s">
        <v>2366</v>
      </c>
      <c r="D698" s="311" t="s">
        <v>2362</v>
      </c>
      <c r="E698" s="43" t="s">
        <v>2367</v>
      </c>
      <c r="F698" s="44"/>
      <c r="G698" s="45" t="s">
        <v>36</v>
      </c>
      <c r="H698" s="46">
        <v>0</v>
      </c>
      <c r="I698" s="30">
        <v>590000000</v>
      </c>
      <c r="J698" s="31" t="s">
        <v>37</v>
      </c>
      <c r="K698" s="41" t="s">
        <v>401</v>
      </c>
      <c r="L698" s="31" t="s">
        <v>39</v>
      </c>
      <c r="M698" s="41" t="s">
        <v>40</v>
      </c>
      <c r="N698" s="43" t="s">
        <v>175</v>
      </c>
      <c r="O698" s="30" t="s">
        <v>73</v>
      </c>
      <c r="P698" s="30">
        <v>796</v>
      </c>
      <c r="Q698" s="38" t="s">
        <v>43</v>
      </c>
      <c r="R698" s="47">
        <v>10</v>
      </c>
      <c r="S698" s="48">
        <v>13340</v>
      </c>
      <c r="T698" s="35">
        <f t="shared" si="32"/>
        <v>133400</v>
      </c>
      <c r="U698" s="36">
        <f t="shared" si="33"/>
        <v>149408</v>
      </c>
      <c r="V698" s="61"/>
      <c r="W698" s="49">
        <v>2017</v>
      </c>
      <c r="X698" s="31"/>
      <c r="Y698" s="303"/>
    </row>
    <row r="699" spans="1:25" ht="50.1" customHeight="1">
      <c r="A699" s="30" t="s">
        <v>2368</v>
      </c>
      <c r="B699" s="30" t="s">
        <v>32</v>
      </c>
      <c r="C699" s="31" t="s">
        <v>2366</v>
      </c>
      <c r="D699" s="310" t="s">
        <v>2362</v>
      </c>
      <c r="E699" s="31" t="s">
        <v>2367</v>
      </c>
      <c r="F699" s="32"/>
      <c r="G699" s="30" t="s">
        <v>36</v>
      </c>
      <c r="H699" s="30">
        <v>0</v>
      </c>
      <c r="I699" s="30">
        <v>590000000</v>
      </c>
      <c r="J699" s="31" t="s">
        <v>37</v>
      </c>
      <c r="K699" s="31" t="s">
        <v>401</v>
      </c>
      <c r="L699" s="31" t="s">
        <v>39</v>
      </c>
      <c r="M699" s="30" t="s">
        <v>40</v>
      </c>
      <c r="N699" s="31" t="s">
        <v>175</v>
      </c>
      <c r="O699" s="30" t="s">
        <v>73</v>
      </c>
      <c r="P699" s="30">
        <v>796</v>
      </c>
      <c r="Q699" s="30" t="s">
        <v>43</v>
      </c>
      <c r="R699" s="34">
        <v>10</v>
      </c>
      <c r="S699" s="35">
        <v>11000</v>
      </c>
      <c r="T699" s="35">
        <f t="shared" si="32"/>
        <v>110000</v>
      </c>
      <c r="U699" s="36">
        <f t="shared" si="33"/>
        <v>123200.00000000001</v>
      </c>
      <c r="V699" s="40"/>
      <c r="W699" s="30">
        <v>2017</v>
      </c>
      <c r="X699" s="31"/>
      <c r="Y699" s="303"/>
    </row>
    <row r="700" spans="1:25" ht="50.1" customHeight="1">
      <c r="A700" s="30" t="s">
        <v>2369</v>
      </c>
      <c r="B700" s="41" t="s">
        <v>32</v>
      </c>
      <c r="C700" s="42" t="s">
        <v>2370</v>
      </c>
      <c r="D700" s="311" t="s">
        <v>2362</v>
      </c>
      <c r="E700" s="43" t="s">
        <v>2363</v>
      </c>
      <c r="F700" s="44"/>
      <c r="G700" s="45" t="s">
        <v>36</v>
      </c>
      <c r="H700" s="46">
        <v>0</v>
      </c>
      <c r="I700" s="30">
        <v>590000000</v>
      </c>
      <c r="J700" s="31" t="s">
        <v>37</v>
      </c>
      <c r="K700" s="41" t="s">
        <v>401</v>
      </c>
      <c r="L700" s="31" t="s">
        <v>39</v>
      </c>
      <c r="M700" s="41" t="s">
        <v>40</v>
      </c>
      <c r="N700" s="43" t="s">
        <v>175</v>
      </c>
      <c r="O700" s="30" t="s">
        <v>73</v>
      </c>
      <c r="P700" s="38">
        <v>839</v>
      </c>
      <c r="Q700" s="38" t="s">
        <v>570</v>
      </c>
      <c r="R700" s="55">
        <v>10</v>
      </c>
      <c r="S700" s="48">
        <v>18280</v>
      </c>
      <c r="T700" s="35">
        <f t="shared" si="32"/>
        <v>182800</v>
      </c>
      <c r="U700" s="36">
        <f t="shared" si="33"/>
        <v>204736.00000000003</v>
      </c>
      <c r="V700" s="61"/>
      <c r="W700" s="49">
        <v>2017</v>
      </c>
      <c r="X700" s="31"/>
      <c r="Y700" s="303"/>
    </row>
    <row r="701" spans="1:25" ht="50.1" customHeight="1">
      <c r="A701" s="30" t="s">
        <v>2371</v>
      </c>
      <c r="B701" s="30" t="s">
        <v>32</v>
      </c>
      <c r="C701" s="31" t="s">
        <v>2372</v>
      </c>
      <c r="D701" s="310" t="s">
        <v>2362</v>
      </c>
      <c r="E701" s="31" t="s">
        <v>2373</v>
      </c>
      <c r="F701" s="32" t="s">
        <v>2374</v>
      </c>
      <c r="G701" s="30" t="s">
        <v>36</v>
      </c>
      <c r="H701" s="30">
        <v>0</v>
      </c>
      <c r="I701" s="30">
        <v>590000000</v>
      </c>
      <c r="J701" s="31" t="s">
        <v>37</v>
      </c>
      <c r="K701" s="31" t="s">
        <v>401</v>
      </c>
      <c r="L701" s="31" t="s">
        <v>39</v>
      </c>
      <c r="M701" s="30" t="s">
        <v>40</v>
      </c>
      <c r="N701" s="43" t="s">
        <v>528</v>
      </c>
      <c r="O701" s="30" t="s">
        <v>73</v>
      </c>
      <c r="P701" s="30">
        <v>796</v>
      </c>
      <c r="Q701" s="30" t="s">
        <v>43</v>
      </c>
      <c r="R701" s="34">
        <v>12</v>
      </c>
      <c r="S701" s="35">
        <v>90</v>
      </c>
      <c r="T701" s="35">
        <f t="shared" si="32"/>
        <v>1080</v>
      </c>
      <c r="U701" s="36">
        <f t="shared" si="33"/>
        <v>1209.6000000000001</v>
      </c>
      <c r="V701" s="40"/>
      <c r="W701" s="30">
        <v>2017</v>
      </c>
      <c r="X701" s="31"/>
      <c r="Y701" s="303"/>
    </row>
    <row r="702" spans="1:25" ht="50.1" customHeight="1">
      <c r="A702" s="30" t="s">
        <v>2375</v>
      </c>
      <c r="B702" s="41" t="s">
        <v>32</v>
      </c>
      <c r="C702" s="42" t="s">
        <v>2372</v>
      </c>
      <c r="D702" s="311" t="s">
        <v>2362</v>
      </c>
      <c r="E702" s="43" t="s">
        <v>2373</v>
      </c>
      <c r="F702" s="44" t="s">
        <v>2376</v>
      </c>
      <c r="G702" s="45" t="s">
        <v>36</v>
      </c>
      <c r="H702" s="46">
        <v>0</v>
      </c>
      <c r="I702" s="30">
        <v>590000000</v>
      </c>
      <c r="J702" s="31" t="s">
        <v>37</v>
      </c>
      <c r="K702" s="41" t="s">
        <v>401</v>
      </c>
      <c r="L702" s="31" t="s">
        <v>39</v>
      </c>
      <c r="M702" s="41" t="s">
        <v>40</v>
      </c>
      <c r="N702" s="43" t="s">
        <v>528</v>
      </c>
      <c r="O702" s="30" t="s">
        <v>73</v>
      </c>
      <c r="P702" s="30">
        <v>796</v>
      </c>
      <c r="Q702" s="38" t="s">
        <v>43</v>
      </c>
      <c r="R702" s="47">
        <v>12</v>
      </c>
      <c r="S702" s="48">
        <v>105</v>
      </c>
      <c r="T702" s="35">
        <f t="shared" si="32"/>
        <v>1260</v>
      </c>
      <c r="U702" s="36">
        <f t="shared" si="33"/>
        <v>1411.2</v>
      </c>
      <c r="V702" s="61"/>
      <c r="W702" s="49">
        <v>2017</v>
      </c>
      <c r="X702" s="31"/>
      <c r="Y702" s="303"/>
    </row>
    <row r="703" spans="1:25" ht="50.1" customHeight="1">
      <c r="A703" s="30" t="s">
        <v>2377</v>
      </c>
      <c r="B703" s="30" t="s">
        <v>32</v>
      </c>
      <c r="C703" s="31" t="s">
        <v>2372</v>
      </c>
      <c r="D703" s="310" t="s">
        <v>2362</v>
      </c>
      <c r="E703" s="31" t="s">
        <v>2373</v>
      </c>
      <c r="F703" s="32" t="s">
        <v>2378</v>
      </c>
      <c r="G703" s="30" t="s">
        <v>36</v>
      </c>
      <c r="H703" s="30">
        <v>0</v>
      </c>
      <c r="I703" s="30">
        <v>590000000</v>
      </c>
      <c r="J703" s="31" t="s">
        <v>37</v>
      </c>
      <c r="K703" s="31" t="s">
        <v>401</v>
      </c>
      <c r="L703" s="31" t="s">
        <v>39</v>
      </c>
      <c r="M703" s="30" t="s">
        <v>40</v>
      </c>
      <c r="N703" s="43" t="s">
        <v>528</v>
      </c>
      <c r="O703" s="30" t="s">
        <v>73</v>
      </c>
      <c r="P703" s="30">
        <v>796</v>
      </c>
      <c r="Q703" s="30" t="s">
        <v>43</v>
      </c>
      <c r="R703" s="34">
        <v>12</v>
      </c>
      <c r="S703" s="35">
        <v>165</v>
      </c>
      <c r="T703" s="35">
        <f t="shared" si="32"/>
        <v>1980</v>
      </c>
      <c r="U703" s="36">
        <f t="shared" si="33"/>
        <v>2217.6000000000004</v>
      </c>
      <c r="V703" s="40"/>
      <c r="W703" s="30">
        <v>2017</v>
      </c>
      <c r="X703" s="31"/>
      <c r="Y703" s="303"/>
    </row>
    <row r="704" spans="1:25" ht="50.1" customHeight="1">
      <c r="A704" s="30" t="s">
        <v>2379</v>
      </c>
      <c r="B704" s="41" t="s">
        <v>32</v>
      </c>
      <c r="C704" s="42" t="s">
        <v>2372</v>
      </c>
      <c r="D704" s="311" t="s">
        <v>2362</v>
      </c>
      <c r="E704" s="43" t="s">
        <v>2373</v>
      </c>
      <c r="F704" s="44" t="s">
        <v>2380</v>
      </c>
      <c r="G704" s="45" t="s">
        <v>36</v>
      </c>
      <c r="H704" s="46">
        <v>0</v>
      </c>
      <c r="I704" s="30">
        <v>590000000</v>
      </c>
      <c r="J704" s="31" t="s">
        <v>37</v>
      </c>
      <c r="K704" s="41" t="s">
        <v>401</v>
      </c>
      <c r="L704" s="31" t="s">
        <v>39</v>
      </c>
      <c r="M704" s="41" t="s">
        <v>40</v>
      </c>
      <c r="N704" s="43" t="s">
        <v>528</v>
      </c>
      <c r="O704" s="30" t="s">
        <v>73</v>
      </c>
      <c r="P704" s="30">
        <v>796</v>
      </c>
      <c r="Q704" s="38" t="s">
        <v>43</v>
      </c>
      <c r="R704" s="47">
        <v>12</v>
      </c>
      <c r="S704" s="48">
        <v>245</v>
      </c>
      <c r="T704" s="35">
        <f t="shared" si="32"/>
        <v>2940</v>
      </c>
      <c r="U704" s="36">
        <f t="shared" si="33"/>
        <v>3292.8</v>
      </c>
      <c r="V704" s="61"/>
      <c r="W704" s="49">
        <v>2017</v>
      </c>
      <c r="X704" s="31"/>
      <c r="Y704" s="303"/>
    </row>
    <row r="705" spans="1:25" ht="50.1" customHeight="1">
      <c r="A705" s="30" t="s">
        <v>2381</v>
      </c>
      <c r="B705" s="30" t="s">
        <v>32</v>
      </c>
      <c r="C705" s="31" t="s">
        <v>2372</v>
      </c>
      <c r="D705" s="310" t="s">
        <v>2362</v>
      </c>
      <c r="E705" s="31" t="s">
        <v>2373</v>
      </c>
      <c r="F705" s="32" t="s">
        <v>2382</v>
      </c>
      <c r="G705" s="30" t="s">
        <v>36</v>
      </c>
      <c r="H705" s="30">
        <v>0</v>
      </c>
      <c r="I705" s="30">
        <v>590000000</v>
      </c>
      <c r="J705" s="31" t="s">
        <v>37</v>
      </c>
      <c r="K705" s="31" t="s">
        <v>401</v>
      </c>
      <c r="L705" s="31" t="s">
        <v>39</v>
      </c>
      <c r="M705" s="30" t="s">
        <v>40</v>
      </c>
      <c r="N705" s="43" t="s">
        <v>528</v>
      </c>
      <c r="O705" s="30" t="s">
        <v>73</v>
      </c>
      <c r="P705" s="30">
        <v>796</v>
      </c>
      <c r="Q705" s="30" t="s">
        <v>43</v>
      </c>
      <c r="R705" s="34">
        <v>12</v>
      </c>
      <c r="S705" s="35">
        <v>365</v>
      </c>
      <c r="T705" s="35">
        <f t="shared" si="32"/>
        <v>4380</v>
      </c>
      <c r="U705" s="36">
        <f t="shared" si="33"/>
        <v>4905.6000000000004</v>
      </c>
      <c r="V705" s="40"/>
      <c r="W705" s="30">
        <v>2017</v>
      </c>
      <c r="X705" s="31"/>
      <c r="Y705" s="303"/>
    </row>
    <row r="706" spans="1:25" ht="50.1" customHeight="1">
      <c r="A706" s="30" t="s">
        <v>2383</v>
      </c>
      <c r="B706" s="30" t="s">
        <v>32</v>
      </c>
      <c r="C706" s="31" t="s">
        <v>2384</v>
      </c>
      <c r="D706" s="314" t="s">
        <v>2385</v>
      </c>
      <c r="E706" s="32" t="s">
        <v>2386</v>
      </c>
      <c r="F706" s="32" t="s">
        <v>2387</v>
      </c>
      <c r="G706" s="30" t="s">
        <v>36</v>
      </c>
      <c r="H706" s="30">
        <v>0</v>
      </c>
      <c r="I706" s="30">
        <v>590000000</v>
      </c>
      <c r="J706" s="31" t="s">
        <v>50</v>
      </c>
      <c r="K706" s="30" t="s">
        <v>557</v>
      </c>
      <c r="L706" s="30" t="s">
        <v>80</v>
      </c>
      <c r="M706" s="30" t="s">
        <v>81</v>
      </c>
      <c r="N706" s="30" t="s">
        <v>140</v>
      </c>
      <c r="O706" s="45" t="s">
        <v>182</v>
      </c>
      <c r="P706" s="30">
        <v>796</v>
      </c>
      <c r="Q706" s="30" t="s">
        <v>43</v>
      </c>
      <c r="R706" s="34">
        <v>3</v>
      </c>
      <c r="S706" s="39">
        <v>39000</v>
      </c>
      <c r="T706" s="58">
        <f t="shared" si="32"/>
        <v>117000</v>
      </c>
      <c r="U706" s="59">
        <f t="shared" si="33"/>
        <v>131040.00000000001</v>
      </c>
      <c r="V706" s="40"/>
      <c r="W706" s="30">
        <v>2017</v>
      </c>
      <c r="X706" s="60"/>
      <c r="Y706" s="303"/>
    </row>
    <row r="707" spans="1:25" ht="50.1" customHeight="1">
      <c r="A707" s="30" t="s">
        <v>2388</v>
      </c>
      <c r="B707" s="30" t="s">
        <v>32</v>
      </c>
      <c r="C707" s="31" t="s">
        <v>2389</v>
      </c>
      <c r="D707" s="310" t="s">
        <v>2390</v>
      </c>
      <c r="E707" s="31" t="s">
        <v>2391</v>
      </c>
      <c r="F707" s="32"/>
      <c r="G707" s="30" t="s">
        <v>36</v>
      </c>
      <c r="H707" s="30">
        <v>0</v>
      </c>
      <c r="I707" s="30">
        <v>590000000</v>
      </c>
      <c r="J707" s="31" t="s">
        <v>37</v>
      </c>
      <c r="K707" s="31" t="s">
        <v>288</v>
      </c>
      <c r="L707" s="31" t="s">
        <v>39</v>
      </c>
      <c r="M707" s="30" t="s">
        <v>40</v>
      </c>
      <c r="N707" s="31" t="s">
        <v>175</v>
      </c>
      <c r="O707" s="30" t="s">
        <v>73</v>
      </c>
      <c r="P707" s="30">
        <v>166</v>
      </c>
      <c r="Q707" s="30" t="s">
        <v>100</v>
      </c>
      <c r="R707" s="39">
        <v>20</v>
      </c>
      <c r="S707" s="35">
        <v>2790</v>
      </c>
      <c r="T707" s="35">
        <f t="shared" si="32"/>
        <v>55800</v>
      </c>
      <c r="U707" s="36">
        <f t="shared" si="33"/>
        <v>62496.000000000007</v>
      </c>
      <c r="V707" s="40"/>
      <c r="W707" s="30">
        <v>2017</v>
      </c>
      <c r="X707" s="31"/>
      <c r="Y707" s="303"/>
    </row>
    <row r="708" spans="1:25" ht="50.1" customHeight="1">
      <c r="A708" s="30" t="s">
        <v>2392</v>
      </c>
      <c r="B708" s="43" t="s">
        <v>32</v>
      </c>
      <c r="C708" s="43" t="s">
        <v>2393</v>
      </c>
      <c r="D708" s="312" t="s">
        <v>2394</v>
      </c>
      <c r="E708" s="43" t="s">
        <v>2395</v>
      </c>
      <c r="F708" s="43" t="s">
        <v>2396</v>
      </c>
      <c r="G708" s="43" t="s">
        <v>36</v>
      </c>
      <c r="H708" s="43">
        <v>0</v>
      </c>
      <c r="I708" s="30">
        <v>590000000</v>
      </c>
      <c r="J708" s="31" t="s">
        <v>37</v>
      </c>
      <c r="K708" s="43" t="s">
        <v>79</v>
      </c>
      <c r="L708" s="43" t="s">
        <v>80</v>
      </c>
      <c r="M708" s="43" t="s">
        <v>81</v>
      </c>
      <c r="N708" s="43" t="s">
        <v>82</v>
      </c>
      <c r="O708" s="43" t="s">
        <v>83</v>
      </c>
      <c r="P708" s="43">
        <v>704</v>
      </c>
      <c r="Q708" s="43" t="s">
        <v>2397</v>
      </c>
      <c r="R708" s="47">
        <v>1</v>
      </c>
      <c r="S708" s="50">
        <v>900</v>
      </c>
      <c r="T708" s="35">
        <f t="shared" si="32"/>
        <v>900</v>
      </c>
      <c r="U708" s="36">
        <f t="shared" si="33"/>
        <v>1008.0000000000001</v>
      </c>
      <c r="V708" s="73"/>
      <c r="W708" s="43">
        <v>2017</v>
      </c>
      <c r="X708" s="43"/>
      <c r="Y708" s="303"/>
    </row>
    <row r="709" spans="1:25" ht="50.1" customHeight="1">
      <c r="A709" s="30" t="s">
        <v>2398</v>
      </c>
      <c r="B709" s="43" t="s">
        <v>32</v>
      </c>
      <c r="C709" s="43" t="s">
        <v>2399</v>
      </c>
      <c r="D709" s="312" t="s">
        <v>2394</v>
      </c>
      <c r="E709" s="43" t="s">
        <v>2400</v>
      </c>
      <c r="F709" s="38"/>
      <c r="G709" s="31" t="s">
        <v>36</v>
      </c>
      <c r="H709" s="63">
        <v>0</v>
      </c>
      <c r="I709" s="30">
        <v>590000000</v>
      </c>
      <c r="J709" s="31" t="s">
        <v>37</v>
      </c>
      <c r="K709" s="31" t="s">
        <v>79</v>
      </c>
      <c r="L709" s="31" t="s">
        <v>218</v>
      </c>
      <c r="M709" s="31" t="s">
        <v>58</v>
      </c>
      <c r="N709" s="31" t="s">
        <v>219</v>
      </c>
      <c r="O709" s="43" t="s">
        <v>220</v>
      </c>
      <c r="P709" s="31">
        <v>704</v>
      </c>
      <c r="Q709" s="31" t="s">
        <v>2397</v>
      </c>
      <c r="R709" s="34">
        <v>1</v>
      </c>
      <c r="S709" s="57">
        <v>4900</v>
      </c>
      <c r="T709" s="35">
        <f t="shared" si="32"/>
        <v>4900</v>
      </c>
      <c r="U709" s="36">
        <f t="shared" si="33"/>
        <v>5488.0000000000009</v>
      </c>
      <c r="V709" s="40" t="s">
        <v>44</v>
      </c>
      <c r="W709" s="31">
        <v>2017</v>
      </c>
      <c r="X709" s="63"/>
      <c r="Y709" s="303"/>
    </row>
    <row r="710" spans="1:25" ht="50.1" customHeight="1">
      <c r="A710" s="30" t="s">
        <v>2401</v>
      </c>
      <c r="B710" s="43" t="s">
        <v>32</v>
      </c>
      <c r="C710" s="43" t="s">
        <v>2402</v>
      </c>
      <c r="D710" s="312" t="s">
        <v>2403</v>
      </c>
      <c r="E710" s="43" t="s">
        <v>2404</v>
      </c>
      <c r="F710" s="43" t="s">
        <v>2405</v>
      </c>
      <c r="G710" s="43" t="s">
        <v>36</v>
      </c>
      <c r="H710" s="43">
        <v>0</v>
      </c>
      <c r="I710" s="30">
        <v>590000000</v>
      </c>
      <c r="J710" s="31" t="s">
        <v>37</v>
      </c>
      <c r="K710" s="43" t="s">
        <v>79</v>
      </c>
      <c r="L710" s="43" t="s">
        <v>80</v>
      </c>
      <c r="M710" s="43" t="s">
        <v>81</v>
      </c>
      <c r="N710" s="43" t="s">
        <v>82</v>
      </c>
      <c r="O710" s="43" t="s">
        <v>1550</v>
      </c>
      <c r="P710" s="43">
        <v>796</v>
      </c>
      <c r="Q710" s="43" t="s">
        <v>43</v>
      </c>
      <c r="R710" s="47">
        <v>1</v>
      </c>
      <c r="S710" s="50">
        <v>5000</v>
      </c>
      <c r="T710" s="35">
        <f t="shared" si="32"/>
        <v>5000</v>
      </c>
      <c r="U710" s="36">
        <f t="shared" si="33"/>
        <v>5600.0000000000009</v>
      </c>
      <c r="V710" s="73"/>
      <c r="W710" s="43">
        <v>2017</v>
      </c>
      <c r="X710" s="43"/>
      <c r="Y710" s="303"/>
    </row>
    <row r="711" spans="1:25" ht="50.1" customHeight="1">
      <c r="A711" s="30" t="s">
        <v>2406</v>
      </c>
      <c r="B711" s="30" t="s">
        <v>32</v>
      </c>
      <c r="C711" s="31" t="s">
        <v>2407</v>
      </c>
      <c r="D711" s="314" t="s">
        <v>2408</v>
      </c>
      <c r="E711" s="32" t="s">
        <v>2409</v>
      </c>
      <c r="F711" s="32" t="s">
        <v>2410</v>
      </c>
      <c r="G711" s="30" t="s">
        <v>36</v>
      </c>
      <c r="H711" s="30">
        <v>0</v>
      </c>
      <c r="I711" s="30">
        <v>590000000</v>
      </c>
      <c r="J711" s="31" t="s">
        <v>50</v>
      </c>
      <c r="K711" s="31" t="s">
        <v>1826</v>
      </c>
      <c r="L711" s="30" t="s">
        <v>80</v>
      </c>
      <c r="M711" s="30" t="s">
        <v>81</v>
      </c>
      <c r="N711" s="30" t="s">
        <v>99</v>
      </c>
      <c r="O711" s="31" t="s">
        <v>107</v>
      </c>
      <c r="P711" s="30">
        <v>796</v>
      </c>
      <c r="Q711" s="30" t="s">
        <v>43</v>
      </c>
      <c r="R711" s="34">
        <v>17</v>
      </c>
      <c r="S711" s="39">
        <v>55000</v>
      </c>
      <c r="T711" s="58">
        <f t="shared" si="32"/>
        <v>935000</v>
      </c>
      <c r="U711" s="59">
        <f t="shared" si="33"/>
        <v>1047200.0000000001</v>
      </c>
      <c r="V711" s="40"/>
      <c r="W711" s="30">
        <v>2017</v>
      </c>
      <c r="X711" s="60"/>
      <c r="Y711" s="303"/>
    </row>
    <row r="712" spans="1:25" ht="50.1" customHeight="1">
      <c r="A712" s="30" t="s">
        <v>2411</v>
      </c>
      <c r="B712" s="30" t="s">
        <v>32</v>
      </c>
      <c r="C712" s="31" t="s">
        <v>2412</v>
      </c>
      <c r="D712" s="310" t="s">
        <v>2413</v>
      </c>
      <c r="E712" s="31" t="s">
        <v>2414</v>
      </c>
      <c r="F712" s="32"/>
      <c r="G712" s="30" t="s">
        <v>36</v>
      </c>
      <c r="H712" s="30">
        <v>0</v>
      </c>
      <c r="I712" s="30">
        <v>590000000</v>
      </c>
      <c r="J712" s="31" t="s">
        <v>37</v>
      </c>
      <c r="K712" s="31" t="s">
        <v>2031</v>
      </c>
      <c r="L712" s="37" t="s">
        <v>50</v>
      </c>
      <c r="M712" s="30" t="s">
        <v>81</v>
      </c>
      <c r="N712" s="31" t="s">
        <v>961</v>
      </c>
      <c r="O712" s="30" t="s">
        <v>91</v>
      </c>
      <c r="P712" s="30">
        <v>796</v>
      </c>
      <c r="Q712" s="30" t="s">
        <v>43</v>
      </c>
      <c r="R712" s="34">
        <v>20</v>
      </c>
      <c r="S712" s="35">
        <v>285</v>
      </c>
      <c r="T712" s="35">
        <f t="shared" ref="T712:T783" si="34">R712*S712</f>
        <v>5700</v>
      </c>
      <c r="U712" s="36">
        <f t="shared" si="33"/>
        <v>6384.0000000000009</v>
      </c>
      <c r="V712" s="40"/>
      <c r="W712" s="30">
        <v>2017</v>
      </c>
      <c r="X712" s="31"/>
      <c r="Y712" s="303"/>
    </row>
    <row r="713" spans="1:25" ht="50.1" customHeight="1">
      <c r="A713" s="30" t="s">
        <v>2415</v>
      </c>
      <c r="B713" s="30" t="s">
        <v>32</v>
      </c>
      <c r="C713" s="31" t="s">
        <v>2416</v>
      </c>
      <c r="D713" s="310" t="s">
        <v>2413</v>
      </c>
      <c r="E713" s="31" t="s">
        <v>2417</v>
      </c>
      <c r="F713" s="32"/>
      <c r="G713" s="30" t="s">
        <v>36</v>
      </c>
      <c r="H713" s="30">
        <v>0</v>
      </c>
      <c r="I713" s="30">
        <v>590000000</v>
      </c>
      <c r="J713" s="31" t="s">
        <v>37</v>
      </c>
      <c r="K713" s="31" t="s">
        <v>2031</v>
      </c>
      <c r="L713" s="37" t="s">
        <v>50</v>
      </c>
      <c r="M713" s="30" t="s">
        <v>81</v>
      </c>
      <c r="N713" s="31" t="s">
        <v>961</v>
      </c>
      <c r="O713" s="30" t="s">
        <v>91</v>
      </c>
      <c r="P713" s="30">
        <v>796</v>
      </c>
      <c r="Q713" s="30" t="s">
        <v>43</v>
      </c>
      <c r="R713" s="34">
        <v>20</v>
      </c>
      <c r="S713" s="35">
        <v>285</v>
      </c>
      <c r="T713" s="35">
        <f t="shared" si="34"/>
        <v>5700</v>
      </c>
      <c r="U713" s="36">
        <f t="shared" si="33"/>
        <v>6384.0000000000009</v>
      </c>
      <c r="V713" s="40"/>
      <c r="W713" s="30">
        <v>2017</v>
      </c>
      <c r="X713" s="31"/>
      <c r="Y713" s="303"/>
    </row>
    <row r="714" spans="1:25" ht="50.1" customHeight="1">
      <c r="A714" s="30" t="s">
        <v>2418</v>
      </c>
      <c r="B714" s="41" t="s">
        <v>32</v>
      </c>
      <c r="C714" s="42" t="s">
        <v>2419</v>
      </c>
      <c r="D714" s="311" t="s">
        <v>2420</v>
      </c>
      <c r="E714" s="43" t="s">
        <v>2421</v>
      </c>
      <c r="F714" s="44" t="s">
        <v>2422</v>
      </c>
      <c r="G714" s="45" t="s">
        <v>36</v>
      </c>
      <c r="H714" s="46">
        <v>0</v>
      </c>
      <c r="I714" s="30">
        <v>590000000</v>
      </c>
      <c r="J714" s="31" t="s">
        <v>37</v>
      </c>
      <c r="K714" s="41" t="s">
        <v>401</v>
      </c>
      <c r="L714" s="31" t="s">
        <v>39</v>
      </c>
      <c r="M714" s="41" t="s">
        <v>40</v>
      </c>
      <c r="N714" s="43" t="s">
        <v>175</v>
      </c>
      <c r="O714" s="30" t="s">
        <v>73</v>
      </c>
      <c r="P714" s="30">
        <v>796</v>
      </c>
      <c r="Q714" s="38" t="s">
        <v>43</v>
      </c>
      <c r="R714" s="47">
        <v>20</v>
      </c>
      <c r="S714" s="48">
        <v>190</v>
      </c>
      <c r="T714" s="35">
        <f t="shared" si="34"/>
        <v>3800</v>
      </c>
      <c r="U714" s="36">
        <f t="shared" si="33"/>
        <v>4256</v>
      </c>
      <c r="V714" s="61"/>
      <c r="W714" s="49">
        <v>2017</v>
      </c>
      <c r="X714" s="31"/>
      <c r="Y714" s="303"/>
    </row>
    <row r="715" spans="1:25" ht="50.1" customHeight="1">
      <c r="A715" s="30" t="s">
        <v>2423</v>
      </c>
      <c r="B715" s="30" t="s">
        <v>32</v>
      </c>
      <c r="C715" s="31" t="s">
        <v>2419</v>
      </c>
      <c r="D715" s="310" t="s">
        <v>2420</v>
      </c>
      <c r="E715" s="31" t="s">
        <v>2421</v>
      </c>
      <c r="F715" s="32" t="s">
        <v>2424</v>
      </c>
      <c r="G715" s="30" t="s">
        <v>36</v>
      </c>
      <c r="H715" s="30">
        <v>0</v>
      </c>
      <c r="I715" s="30">
        <v>590000000</v>
      </c>
      <c r="J715" s="31" t="s">
        <v>37</v>
      </c>
      <c r="K715" s="31" t="s">
        <v>401</v>
      </c>
      <c r="L715" s="31" t="s">
        <v>39</v>
      </c>
      <c r="M715" s="30" t="s">
        <v>40</v>
      </c>
      <c r="N715" s="31" t="s">
        <v>175</v>
      </c>
      <c r="O715" s="30" t="s">
        <v>73</v>
      </c>
      <c r="P715" s="30">
        <v>796</v>
      </c>
      <c r="Q715" s="30" t="s">
        <v>43</v>
      </c>
      <c r="R715" s="34">
        <v>20</v>
      </c>
      <c r="S715" s="35">
        <v>70</v>
      </c>
      <c r="T715" s="35">
        <f t="shared" si="34"/>
        <v>1400</v>
      </c>
      <c r="U715" s="36">
        <f t="shared" ref="U715:U789" si="35">T715*1.12</f>
        <v>1568.0000000000002</v>
      </c>
      <c r="V715" s="40"/>
      <c r="W715" s="30">
        <v>2017</v>
      </c>
      <c r="X715" s="31"/>
      <c r="Y715" s="303"/>
    </row>
    <row r="716" spans="1:25" ht="50.1" customHeight="1">
      <c r="A716" s="30" t="s">
        <v>2425</v>
      </c>
      <c r="B716" s="30" t="s">
        <v>32</v>
      </c>
      <c r="C716" s="31" t="s">
        <v>2426</v>
      </c>
      <c r="D716" s="314" t="s">
        <v>2420</v>
      </c>
      <c r="E716" s="32" t="s">
        <v>2427</v>
      </c>
      <c r="F716" s="32" t="s">
        <v>2428</v>
      </c>
      <c r="G716" s="30" t="s">
        <v>36</v>
      </c>
      <c r="H716" s="30">
        <v>0</v>
      </c>
      <c r="I716" s="30">
        <v>590000000</v>
      </c>
      <c r="J716" s="31" t="s">
        <v>50</v>
      </c>
      <c r="K716" s="31" t="s">
        <v>1826</v>
      </c>
      <c r="L716" s="30" t="s">
        <v>80</v>
      </c>
      <c r="M716" s="30" t="s">
        <v>81</v>
      </c>
      <c r="N716" s="30" t="s">
        <v>140</v>
      </c>
      <c r="O716" s="45" t="s">
        <v>182</v>
      </c>
      <c r="P716" s="30">
        <v>796</v>
      </c>
      <c r="Q716" s="30" t="s">
        <v>43</v>
      </c>
      <c r="R716" s="34">
        <v>1601</v>
      </c>
      <c r="S716" s="39">
        <v>40</v>
      </c>
      <c r="T716" s="58">
        <f t="shared" si="34"/>
        <v>64040</v>
      </c>
      <c r="U716" s="59">
        <f t="shared" si="35"/>
        <v>71724.800000000003</v>
      </c>
      <c r="V716" s="40"/>
      <c r="W716" s="30">
        <v>2017</v>
      </c>
      <c r="X716" s="60"/>
      <c r="Y716" s="303"/>
    </row>
    <row r="717" spans="1:25" ht="50.1" customHeight="1">
      <c r="A717" s="30" t="s">
        <v>2429</v>
      </c>
      <c r="B717" s="30" t="s">
        <v>32</v>
      </c>
      <c r="C717" s="31" t="s">
        <v>2426</v>
      </c>
      <c r="D717" s="314" t="s">
        <v>2420</v>
      </c>
      <c r="E717" s="32" t="s">
        <v>2427</v>
      </c>
      <c r="F717" s="32" t="s">
        <v>2430</v>
      </c>
      <c r="G717" s="30" t="s">
        <v>36</v>
      </c>
      <c r="H717" s="30">
        <v>0</v>
      </c>
      <c r="I717" s="30">
        <v>590000000</v>
      </c>
      <c r="J717" s="31" t="s">
        <v>50</v>
      </c>
      <c r="K717" s="31" t="s">
        <v>1826</v>
      </c>
      <c r="L717" s="30" t="s">
        <v>80</v>
      </c>
      <c r="M717" s="30" t="s">
        <v>81</v>
      </c>
      <c r="N717" s="30" t="s">
        <v>140</v>
      </c>
      <c r="O717" s="45" t="s">
        <v>182</v>
      </c>
      <c r="P717" s="30">
        <v>796</v>
      </c>
      <c r="Q717" s="30" t="s">
        <v>43</v>
      </c>
      <c r="R717" s="34">
        <v>907</v>
      </c>
      <c r="S717" s="39">
        <v>40</v>
      </c>
      <c r="T717" s="58">
        <f t="shared" si="34"/>
        <v>36280</v>
      </c>
      <c r="U717" s="59">
        <f t="shared" si="35"/>
        <v>40633.600000000006</v>
      </c>
      <c r="V717" s="40"/>
      <c r="W717" s="30">
        <v>2017</v>
      </c>
      <c r="X717" s="60"/>
      <c r="Y717" s="303"/>
    </row>
    <row r="718" spans="1:25" ht="50.1" customHeight="1">
      <c r="A718" s="30" t="s">
        <v>2431</v>
      </c>
      <c r="B718" s="30" t="s">
        <v>32</v>
      </c>
      <c r="C718" s="31" t="s">
        <v>2426</v>
      </c>
      <c r="D718" s="314" t="s">
        <v>2420</v>
      </c>
      <c r="E718" s="32" t="s">
        <v>2427</v>
      </c>
      <c r="F718" s="32" t="s">
        <v>2432</v>
      </c>
      <c r="G718" s="30" t="s">
        <v>36</v>
      </c>
      <c r="H718" s="30">
        <v>0</v>
      </c>
      <c r="I718" s="30">
        <v>590000000</v>
      </c>
      <c r="J718" s="31" t="s">
        <v>50</v>
      </c>
      <c r="K718" s="31" t="s">
        <v>1826</v>
      </c>
      <c r="L718" s="30" t="s">
        <v>80</v>
      </c>
      <c r="M718" s="30" t="s">
        <v>81</v>
      </c>
      <c r="N718" s="30" t="s">
        <v>140</v>
      </c>
      <c r="O718" s="45" t="s">
        <v>182</v>
      </c>
      <c r="P718" s="30">
        <v>796</v>
      </c>
      <c r="Q718" s="30" t="s">
        <v>43</v>
      </c>
      <c r="R718" s="34">
        <v>248</v>
      </c>
      <c r="S718" s="39">
        <v>50</v>
      </c>
      <c r="T718" s="58">
        <f t="shared" si="34"/>
        <v>12400</v>
      </c>
      <c r="U718" s="59">
        <f t="shared" si="35"/>
        <v>13888.000000000002</v>
      </c>
      <c r="V718" s="40"/>
      <c r="W718" s="30">
        <v>2017</v>
      </c>
      <c r="X718" s="60"/>
      <c r="Y718" s="303"/>
    </row>
    <row r="719" spans="1:25" ht="50.1" customHeight="1">
      <c r="A719" s="30" t="s">
        <v>2433</v>
      </c>
      <c r="B719" s="30" t="s">
        <v>32</v>
      </c>
      <c r="C719" s="31" t="s">
        <v>2426</v>
      </c>
      <c r="D719" s="314" t="s">
        <v>2420</v>
      </c>
      <c r="E719" s="32" t="s">
        <v>2427</v>
      </c>
      <c r="F719" s="32" t="s">
        <v>2434</v>
      </c>
      <c r="G719" s="30" t="s">
        <v>36</v>
      </c>
      <c r="H719" s="30">
        <v>0</v>
      </c>
      <c r="I719" s="30">
        <v>590000000</v>
      </c>
      <c r="J719" s="31" t="s">
        <v>50</v>
      </c>
      <c r="K719" s="31" t="s">
        <v>1826</v>
      </c>
      <c r="L719" s="30" t="s">
        <v>80</v>
      </c>
      <c r="M719" s="30" t="s">
        <v>81</v>
      </c>
      <c r="N719" s="30" t="s">
        <v>140</v>
      </c>
      <c r="O719" s="45" t="s">
        <v>182</v>
      </c>
      <c r="P719" s="30">
        <v>796</v>
      </c>
      <c r="Q719" s="30" t="s">
        <v>43</v>
      </c>
      <c r="R719" s="34">
        <v>32</v>
      </c>
      <c r="S719" s="39">
        <v>300</v>
      </c>
      <c r="T719" s="58">
        <f t="shared" si="34"/>
        <v>9600</v>
      </c>
      <c r="U719" s="59">
        <f t="shared" si="35"/>
        <v>10752.000000000002</v>
      </c>
      <c r="V719" s="40"/>
      <c r="W719" s="30">
        <v>2017</v>
      </c>
      <c r="X719" s="60"/>
      <c r="Y719" s="303"/>
    </row>
    <row r="720" spans="1:25" ht="50.1" customHeight="1">
      <c r="A720" s="30" t="s">
        <v>2435</v>
      </c>
      <c r="B720" s="30" t="s">
        <v>32</v>
      </c>
      <c r="C720" s="31" t="s">
        <v>2426</v>
      </c>
      <c r="D720" s="314" t="s">
        <v>2420</v>
      </c>
      <c r="E720" s="32" t="s">
        <v>2427</v>
      </c>
      <c r="F720" s="32" t="s">
        <v>2436</v>
      </c>
      <c r="G720" s="30" t="s">
        <v>36</v>
      </c>
      <c r="H720" s="30">
        <v>0</v>
      </c>
      <c r="I720" s="30">
        <v>590000000</v>
      </c>
      <c r="J720" s="31" t="s">
        <v>50</v>
      </c>
      <c r="K720" s="31" t="s">
        <v>1826</v>
      </c>
      <c r="L720" s="30" t="s">
        <v>80</v>
      </c>
      <c r="M720" s="30" t="s">
        <v>81</v>
      </c>
      <c r="N720" s="30" t="s">
        <v>140</v>
      </c>
      <c r="O720" s="31" t="s">
        <v>107</v>
      </c>
      <c r="P720" s="30">
        <v>796</v>
      </c>
      <c r="Q720" s="30" t="s">
        <v>43</v>
      </c>
      <c r="R720" s="34">
        <v>10</v>
      </c>
      <c r="S720" s="39">
        <v>75</v>
      </c>
      <c r="T720" s="58">
        <f t="shared" si="34"/>
        <v>750</v>
      </c>
      <c r="U720" s="59">
        <f t="shared" si="35"/>
        <v>840.00000000000011</v>
      </c>
      <c r="V720" s="40"/>
      <c r="W720" s="30">
        <v>2017</v>
      </c>
      <c r="X720" s="60"/>
      <c r="Y720" s="303"/>
    </row>
    <row r="721" spans="1:25" ht="50.1" customHeight="1">
      <c r="A721" s="30" t="s">
        <v>2437</v>
      </c>
      <c r="B721" s="30" t="s">
        <v>32</v>
      </c>
      <c r="C721" s="31" t="s">
        <v>2426</v>
      </c>
      <c r="D721" s="314" t="s">
        <v>2420</v>
      </c>
      <c r="E721" s="32" t="s">
        <v>2427</v>
      </c>
      <c r="F721" s="32" t="s">
        <v>2438</v>
      </c>
      <c r="G721" s="30" t="s">
        <v>36</v>
      </c>
      <c r="H721" s="30">
        <v>0</v>
      </c>
      <c r="I721" s="30">
        <v>590000000</v>
      </c>
      <c r="J721" s="31" t="s">
        <v>50</v>
      </c>
      <c r="K721" s="31" t="s">
        <v>1826</v>
      </c>
      <c r="L721" s="30" t="s">
        <v>80</v>
      </c>
      <c r="M721" s="30" t="s">
        <v>81</v>
      </c>
      <c r="N721" s="30" t="s">
        <v>140</v>
      </c>
      <c r="O721" s="31" t="s">
        <v>107</v>
      </c>
      <c r="P721" s="30">
        <v>796</v>
      </c>
      <c r="Q721" s="30" t="s">
        <v>43</v>
      </c>
      <c r="R721" s="34">
        <v>17</v>
      </c>
      <c r="S721" s="39">
        <v>85</v>
      </c>
      <c r="T721" s="58">
        <f t="shared" si="34"/>
        <v>1445</v>
      </c>
      <c r="U721" s="59">
        <f t="shared" si="35"/>
        <v>1618.4</v>
      </c>
      <c r="V721" s="40"/>
      <c r="W721" s="30">
        <v>2017</v>
      </c>
      <c r="X721" s="60"/>
      <c r="Y721" s="303"/>
    </row>
    <row r="722" spans="1:25" ht="50.1" customHeight="1">
      <c r="A722" s="30" t="s">
        <v>2439</v>
      </c>
      <c r="B722" s="30" t="s">
        <v>32</v>
      </c>
      <c r="C722" s="31" t="s">
        <v>2426</v>
      </c>
      <c r="D722" s="314" t="s">
        <v>2420</v>
      </c>
      <c r="E722" s="32" t="s">
        <v>2427</v>
      </c>
      <c r="F722" s="32" t="s">
        <v>2440</v>
      </c>
      <c r="G722" s="30" t="s">
        <v>36</v>
      </c>
      <c r="H722" s="30">
        <v>0</v>
      </c>
      <c r="I722" s="30">
        <v>590000000</v>
      </c>
      <c r="J722" s="31" t="s">
        <v>50</v>
      </c>
      <c r="K722" s="30" t="s">
        <v>576</v>
      </c>
      <c r="L722" s="30" t="s">
        <v>80</v>
      </c>
      <c r="M722" s="30" t="s">
        <v>81</v>
      </c>
      <c r="N722" s="30" t="s">
        <v>140</v>
      </c>
      <c r="O722" s="31" t="s">
        <v>107</v>
      </c>
      <c r="P722" s="30">
        <v>796</v>
      </c>
      <c r="Q722" s="30" t="s">
        <v>43</v>
      </c>
      <c r="R722" s="34">
        <v>2</v>
      </c>
      <c r="S722" s="39">
        <v>85</v>
      </c>
      <c r="T722" s="58">
        <f t="shared" si="34"/>
        <v>170</v>
      </c>
      <c r="U722" s="59">
        <f t="shared" si="35"/>
        <v>190.4</v>
      </c>
      <c r="V722" s="40"/>
      <c r="W722" s="30">
        <v>2017</v>
      </c>
      <c r="X722" s="60"/>
      <c r="Y722" s="303"/>
    </row>
    <row r="723" spans="1:25" ht="50.1" customHeight="1">
      <c r="A723" s="30" t="s">
        <v>2441</v>
      </c>
      <c r="B723" s="30" t="s">
        <v>32</v>
      </c>
      <c r="C723" s="31" t="s">
        <v>2442</v>
      </c>
      <c r="D723" s="310" t="s">
        <v>2420</v>
      </c>
      <c r="E723" s="31" t="s">
        <v>2443</v>
      </c>
      <c r="F723" s="32"/>
      <c r="G723" s="30" t="s">
        <v>36</v>
      </c>
      <c r="H723" s="30">
        <v>0</v>
      </c>
      <c r="I723" s="30">
        <v>590000000</v>
      </c>
      <c r="J723" s="31" t="s">
        <v>37</v>
      </c>
      <c r="K723" s="31" t="s">
        <v>2444</v>
      </c>
      <c r="L723" s="37" t="s">
        <v>50</v>
      </c>
      <c r="M723" s="30" t="s">
        <v>81</v>
      </c>
      <c r="N723" s="31" t="s">
        <v>317</v>
      </c>
      <c r="O723" s="30" t="s">
        <v>73</v>
      </c>
      <c r="P723" s="30">
        <v>796</v>
      </c>
      <c r="Q723" s="30" t="s">
        <v>43</v>
      </c>
      <c r="R723" s="34">
        <v>3</v>
      </c>
      <c r="S723" s="35">
        <v>41250</v>
      </c>
      <c r="T723" s="35">
        <f t="shared" si="34"/>
        <v>123750</v>
      </c>
      <c r="U723" s="36">
        <f t="shared" si="35"/>
        <v>138600</v>
      </c>
      <c r="V723" s="40"/>
      <c r="W723" s="30">
        <v>2017</v>
      </c>
      <c r="X723" s="31"/>
      <c r="Y723" s="303"/>
    </row>
    <row r="724" spans="1:25" ht="50.1" customHeight="1">
      <c r="A724" s="30" t="s">
        <v>2445</v>
      </c>
      <c r="B724" s="30" t="s">
        <v>32</v>
      </c>
      <c r="C724" s="31" t="s">
        <v>2446</v>
      </c>
      <c r="D724" s="314" t="s">
        <v>2420</v>
      </c>
      <c r="E724" s="32" t="s">
        <v>2447</v>
      </c>
      <c r="F724" s="32" t="s">
        <v>2448</v>
      </c>
      <c r="G724" s="30" t="s">
        <v>36</v>
      </c>
      <c r="H724" s="30">
        <v>0</v>
      </c>
      <c r="I724" s="30">
        <v>590000000</v>
      </c>
      <c r="J724" s="31" t="s">
        <v>50</v>
      </c>
      <c r="K724" s="30" t="s">
        <v>1265</v>
      </c>
      <c r="L724" s="30" t="s">
        <v>80</v>
      </c>
      <c r="M724" s="30" t="s">
        <v>81</v>
      </c>
      <c r="N724" s="30" t="s">
        <v>140</v>
      </c>
      <c r="O724" s="45" t="s">
        <v>182</v>
      </c>
      <c r="P724" s="30">
        <v>796</v>
      </c>
      <c r="Q724" s="30" t="s">
        <v>43</v>
      </c>
      <c r="R724" s="34">
        <v>3</v>
      </c>
      <c r="S724" s="39">
        <v>1100</v>
      </c>
      <c r="T724" s="58">
        <f t="shared" si="34"/>
        <v>3300</v>
      </c>
      <c r="U724" s="59">
        <f t="shared" si="35"/>
        <v>3696.0000000000005</v>
      </c>
      <c r="V724" s="40"/>
      <c r="W724" s="30">
        <v>2017</v>
      </c>
      <c r="X724" s="60"/>
      <c r="Y724" s="303"/>
    </row>
    <row r="725" spans="1:25" ht="50.1" customHeight="1">
      <c r="A725" s="30" t="s">
        <v>2449</v>
      </c>
      <c r="B725" s="41" t="s">
        <v>32</v>
      </c>
      <c r="C725" s="43" t="s">
        <v>2450</v>
      </c>
      <c r="D725" s="313" t="s">
        <v>2420</v>
      </c>
      <c r="E725" s="45" t="s">
        <v>2451</v>
      </c>
      <c r="F725" s="51" t="s">
        <v>2452</v>
      </c>
      <c r="G725" s="45" t="s">
        <v>36</v>
      </c>
      <c r="H725" s="46">
        <v>0</v>
      </c>
      <c r="I725" s="30">
        <v>590000000</v>
      </c>
      <c r="J725" s="31" t="s">
        <v>37</v>
      </c>
      <c r="K725" s="41" t="s">
        <v>401</v>
      </c>
      <c r="L725" s="37" t="s">
        <v>50</v>
      </c>
      <c r="M725" s="52" t="s">
        <v>58</v>
      </c>
      <c r="N725" s="43" t="s">
        <v>517</v>
      </c>
      <c r="O725" s="33" t="s">
        <v>2453</v>
      </c>
      <c r="P725" s="30">
        <v>796</v>
      </c>
      <c r="Q725" s="53" t="s">
        <v>43</v>
      </c>
      <c r="R725" s="47">
        <v>10</v>
      </c>
      <c r="S725" s="35" t="s">
        <v>2454</v>
      </c>
      <c r="T725" s="35">
        <f t="shared" si="34"/>
        <v>89500</v>
      </c>
      <c r="U725" s="36">
        <f t="shared" si="35"/>
        <v>100240.00000000001</v>
      </c>
      <c r="V725" s="90"/>
      <c r="W725" s="49">
        <v>2017</v>
      </c>
      <c r="X725" s="31"/>
      <c r="Y725" s="303"/>
    </row>
    <row r="726" spans="1:25" ht="50.1" customHeight="1">
      <c r="A726" s="30" t="s">
        <v>2455</v>
      </c>
      <c r="B726" s="41" t="s">
        <v>32</v>
      </c>
      <c r="C726" s="43" t="s">
        <v>2450</v>
      </c>
      <c r="D726" s="312" t="s">
        <v>2420</v>
      </c>
      <c r="E726" s="43" t="s">
        <v>2451</v>
      </c>
      <c r="F726" s="44" t="s">
        <v>2456</v>
      </c>
      <c r="G726" s="45" t="s">
        <v>36</v>
      </c>
      <c r="H726" s="46">
        <v>0</v>
      </c>
      <c r="I726" s="30">
        <v>590000000</v>
      </c>
      <c r="J726" s="31" t="s">
        <v>37</v>
      </c>
      <c r="K726" s="41" t="s">
        <v>401</v>
      </c>
      <c r="L726" s="37" t="s">
        <v>50</v>
      </c>
      <c r="M726" s="41" t="s">
        <v>58</v>
      </c>
      <c r="N726" s="43" t="s">
        <v>517</v>
      </c>
      <c r="O726" s="33" t="s">
        <v>2453</v>
      </c>
      <c r="P726" s="30">
        <v>796</v>
      </c>
      <c r="Q726" s="53" t="s">
        <v>43</v>
      </c>
      <c r="R726" s="47">
        <v>10</v>
      </c>
      <c r="S726" s="48">
        <v>7129.9999999999991</v>
      </c>
      <c r="T726" s="35">
        <f t="shared" si="34"/>
        <v>71299.999999999985</v>
      </c>
      <c r="U726" s="36">
        <f t="shared" si="35"/>
        <v>79855.999999999985</v>
      </c>
      <c r="V726" s="61"/>
      <c r="W726" s="49">
        <v>2017</v>
      </c>
      <c r="X726" s="31"/>
      <c r="Y726" s="303"/>
    </row>
    <row r="727" spans="1:25" ht="50.1" customHeight="1">
      <c r="A727" s="30" t="s">
        <v>2457</v>
      </c>
      <c r="B727" s="30" t="s">
        <v>32</v>
      </c>
      <c r="C727" s="31" t="s">
        <v>2450</v>
      </c>
      <c r="D727" s="310" t="s">
        <v>2420</v>
      </c>
      <c r="E727" s="31" t="s">
        <v>2451</v>
      </c>
      <c r="F727" s="32" t="s">
        <v>2458</v>
      </c>
      <c r="G727" s="30" t="s">
        <v>36</v>
      </c>
      <c r="H727" s="30">
        <v>0</v>
      </c>
      <c r="I727" s="30">
        <v>590000000</v>
      </c>
      <c r="J727" s="31" t="s">
        <v>37</v>
      </c>
      <c r="K727" s="31" t="s">
        <v>401</v>
      </c>
      <c r="L727" s="37" t="s">
        <v>50</v>
      </c>
      <c r="M727" s="30" t="s">
        <v>58</v>
      </c>
      <c r="N727" s="31" t="s">
        <v>517</v>
      </c>
      <c r="O727" s="30" t="s">
        <v>2453</v>
      </c>
      <c r="P727" s="30">
        <v>796</v>
      </c>
      <c r="Q727" s="30" t="s">
        <v>43</v>
      </c>
      <c r="R727" s="34">
        <v>10</v>
      </c>
      <c r="S727" s="48">
        <v>7129.9999999999991</v>
      </c>
      <c r="T727" s="35">
        <f t="shared" si="34"/>
        <v>71299.999999999985</v>
      </c>
      <c r="U727" s="36">
        <f t="shared" si="35"/>
        <v>79855.999999999985</v>
      </c>
      <c r="V727" s="40"/>
      <c r="W727" s="30">
        <v>2017</v>
      </c>
      <c r="X727" s="31"/>
      <c r="Y727" s="303"/>
    </row>
    <row r="728" spans="1:25" ht="50.1" customHeight="1">
      <c r="A728" s="30" t="s">
        <v>2459</v>
      </c>
      <c r="B728" s="30" t="s">
        <v>32</v>
      </c>
      <c r="C728" s="31" t="s">
        <v>2460</v>
      </c>
      <c r="D728" s="314" t="s">
        <v>2461</v>
      </c>
      <c r="E728" s="32" t="s">
        <v>2462</v>
      </c>
      <c r="F728" s="32" t="s">
        <v>2463</v>
      </c>
      <c r="G728" s="30" t="s">
        <v>36</v>
      </c>
      <c r="H728" s="30">
        <v>0</v>
      </c>
      <c r="I728" s="30">
        <v>590000000</v>
      </c>
      <c r="J728" s="31" t="s">
        <v>50</v>
      </c>
      <c r="K728" s="30" t="s">
        <v>79</v>
      </c>
      <c r="L728" s="30" t="s">
        <v>80</v>
      </c>
      <c r="M728" s="30" t="s">
        <v>58</v>
      </c>
      <c r="N728" s="30" t="s">
        <v>2464</v>
      </c>
      <c r="O728" s="30" t="s">
        <v>2465</v>
      </c>
      <c r="P728" s="30">
        <v>796</v>
      </c>
      <c r="Q728" s="30" t="s">
        <v>43</v>
      </c>
      <c r="R728" s="34">
        <v>1</v>
      </c>
      <c r="S728" s="39">
        <v>1860000</v>
      </c>
      <c r="T728" s="58">
        <f t="shared" si="34"/>
        <v>1860000</v>
      </c>
      <c r="U728" s="59">
        <f t="shared" si="35"/>
        <v>2083200.0000000002</v>
      </c>
      <c r="V728" s="40"/>
      <c r="W728" s="30">
        <v>2017</v>
      </c>
      <c r="X728" s="60"/>
      <c r="Y728" s="303"/>
    </row>
    <row r="729" spans="1:25" ht="50.1" customHeight="1">
      <c r="A729" s="30" t="s">
        <v>2466</v>
      </c>
      <c r="B729" s="30" t="s">
        <v>32</v>
      </c>
      <c r="C729" s="31" t="s">
        <v>2467</v>
      </c>
      <c r="D729" s="314" t="s">
        <v>2461</v>
      </c>
      <c r="E729" s="32" t="s">
        <v>2468</v>
      </c>
      <c r="F729" s="32" t="s">
        <v>2469</v>
      </c>
      <c r="G729" s="30" t="s">
        <v>36</v>
      </c>
      <c r="H729" s="30">
        <v>0</v>
      </c>
      <c r="I729" s="30">
        <v>590000000</v>
      </c>
      <c r="J729" s="31" t="s">
        <v>50</v>
      </c>
      <c r="K729" s="30" t="s">
        <v>557</v>
      </c>
      <c r="L729" s="30" t="s">
        <v>80</v>
      </c>
      <c r="M729" s="30" t="s">
        <v>81</v>
      </c>
      <c r="N729" s="30" t="s">
        <v>2470</v>
      </c>
      <c r="O729" s="45" t="s">
        <v>182</v>
      </c>
      <c r="P729" s="30">
        <v>796</v>
      </c>
      <c r="Q729" s="30" t="s">
        <v>43</v>
      </c>
      <c r="R729" s="34">
        <v>3</v>
      </c>
      <c r="S729" s="39">
        <v>348000</v>
      </c>
      <c r="T729" s="58">
        <f t="shared" si="34"/>
        <v>1044000</v>
      </c>
      <c r="U729" s="59">
        <f t="shared" si="35"/>
        <v>1169280</v>
      </c>
      <c r="V729" s="40"/>
      <c r="W729" s="30">
        <v>2017</v>
      </c>
      <c r="X729" s="60"/>
      <c r="Y729" s="303"/>
    </row>
    <row r="730" spans="1:25" ht="50.1" customHeight="1">
      <c r="A730" s="30" t="s">
        <v>2471</v>
      </c>
      <c r="B730" s="30" t="s">
        <v>32</v>
      </c>
      <c r="C730" s="31" t="s">
        <v>2472</v>
      </c>
      <c r="D730" s="314" t="s">
        <v>2473</v>
      </c>
      <c r="E730" s="32" t="s">
        <v>2474</v>
      </c>
      <c r="F730" s="32" t="s">
        <v>2475</v>
      </c>
      <c r="G730" s="30" t="s">
        <v>36</v>
      </c>
      <c r="H730" s="30">
        <v>0</v>
      </c>
      <c r="I730" s="30">
        <v>590000000</v>
      </c>
      <c r="J730" s="31" t="s">
        <v>50</v>
      </c>
      <c r="K730" s="30" t="s">
        <v>1262</v>
      </c>
      <c r="L730" s="30" t="s">
        <v>80</v>
      </c>
      <c r="M730" s="30" t="s">
        <v>81</v>
      </c>
      <c r="N730" s="30" t="s">
        <v>317</v>
      </c>
      <c r="O730" s="45" t="s">
        <v>182</v>
      </c>
      <c r="P730" s="30">
        <v>796</v>
      </c>
      <c r="Q730" s="30" t="s">
        <v>43</v>
      </c>
      <c r="R730" s="34">
        <v>3</v>
      </c>
      <c r="S730" s="39">
        <v>4500</v>
      </c>
      <c r="T730" s="58">
        <f t="shared" si="34"/>
        <v>13500</v>
      </c>
      <c r="U730" s="59">
        <f t="shared" si="35"/>
        <v>15120.000000000002</v>
      </c>
      <c r="V730" s="40"/>
      <c r="W730" s="30">
        <v>2017</v>
      </c>
      <c r="X730" s="60"/>
      <c r="Y730" s="303"/>
    </row>
    <row r="731" spans="1:25" ht="50.1" customHeight="1">
      <c r="A731" s="31" t="s">
        <v>2476</v>
      </c>
      <c r="B731" s="31" t="s">
        <v>32</v>
      </c>
      <c r="C731" s="56" t="s">
        <v>2472</v>
      </c>
      <c r="D731" s="310" t="s">
        <v>2473</v>
      </c>
      <c r="E731" s="56" t="s">
        <v>2474</v>
      </c>
      <c r="F731" s="56" t="s">
        <v>2477</v>
      </c>
      <c r="G731" s="31" t="s">
        <v>36</v>
      </c>
      <c r="H731" s="31">
        <v>0</v>
      </c>
      <c r="I731" s="31">
        <v>590000000</v>
      </c>
      <c r="J731" s="31" t="s">
        <v>50</v>
      </c>
      <c r="K731" s="31" t="s">
        <v>2478</v>
      </c>
      <c r="L731" s="31" t="s">
        <v>80</v>
      </c>
      <c r="M731" s="31" t="s">
        <v>81</v>
      </c>
      <c r="N731" s="31" t="s">
        <v>140</v>
      </c>
      <c r="O731" s="45" t="s">
        <v>182</v>
      </c>
      <c r="P731" s="31">
        <v>796</v>
      </c>
      <c r="Q731" s="31" t="s">
        <v>43</v>
      </c>
      <c r="R731" s="47">
        <v>10</v>
      </c>
      <c r="S731" s="220">
        <v>4500</v>
      </c>
      <c r="T731" s="58">
        <v>0</v>
      </c>
      <c r="U731" s="59">
        <f>T731*1.12</f>
        <v>0</v>
      </c>
      <c r="V731" s="78"/>
      <c r="W731" s="31">
        <v>2017</v>
      </c>
      <c r="X731" s="31" t="s">
        <v>2479</v>
      </c>
      <c r="Y731" s="303"/>
    </row>
    <row r="732" spans="1:25" ht="50.1" customHeight="1">
      <c r="A732" s="45" t="s">
        <v>2480</v>
      </c>
      <c r="B732" s="71" t="s">
        <v>32</v>
      </c>
      <c r="C732" s="56" t="s">
        <v>2472</v>
      </c>
      <c r="D732" s="310" t="s">
        <v>2473</v>
      </c>
      <c r="E732" s="56" t="s">
        <v>2474</v>
      </c>
      <c r="F732" s="56" t="s">
        <v>2481</v>
      </c>
      <c r="G732" s="43" t="s">
        <v>36</v>
      </c>
      <c r="H732" s="162">
        <v>0</v>
      </c>
      <c r="I732" s="81">
        <v>590000000</v>
      </c>
      <c r="J732" s="45" t="s">
        <v>300</v>
      </c>
      <c r="K732" s="43" t="s">
        <v>2482</v>
      </c>
      <c r="L732" s="43" t="s">
        <v>302</v>
      </c>
      <c r="M732" s="43" t="s">
        <v>81</v>
      </c>
      <c r="N732" s="31" t="s">
        <v>140</v>
      </c>
      <c r="O732" s="45" t="s">
        <v>182</v>
      </c>
      <c r="P732" s="31">
        <v>796</v>
      </c>
      <c r="Q732" s="31" t="s">
        <v>43</v>
      </c>
      <c r="R732" s="47">
        <v>10</v>
      </c>
      <c r="S732" s="64">
        <v>7000</v>
      </c>
      <c r="T732" s="48">
        <f>R732*S732</f>
        <v>70000</v>
      </c>
      <c r="U732" s="48">
        <f>T732*1.12</f>
        <v>78400.000000000015</v>
      </c>
      <c r="V732" s="43"/>
      <c r="W732" s="45">
        <v>2017</v>
      </c>
      <c r="X732" s="43"/>
      <c r="Y732" s="303"/>
    </row>
    <row r="733" spans="1:25" ht="50.1" customHeight="1">
      <c r="A733" s="31" t="s">
        <v>2483</v>
      </c>
      <c r="B733" s="31" t="s">
        <v>32</v>
      </c>
      <c r="C733" s="56" t="s">
        <v>2484</v>
      </c>
      <c r="D733" s="310" t="s">
        <v>2473</v>
      </c>
      <c r="E733" s="56" t="s">
        <v>2485</v>
      </c>
      <c r="F733" s="56" t="s">
        <v>2486</v>
      </c>
      <c r="G733" s="31" t="s">
        <v>36</v>
      </c>
      <c r="H733" s="31">
        <v>0</v>
      </c>
      <c r="I733" s="31">
        <v>590000000</v>
      </c>
      <c r="J733" s="31" t="s">
        <v>50</v>
      </c>
      <c r="K733" s="31" t="s">
        <v>1265</v>
      </c>
      <c r="L733" s="31" t="s">
        <v>80</v>
      </c>
      <c r="M733" s="31" t="s">
        <v>81</v>
      </c>
      <c r="N733" s="31" t="s">
        <v>140</v>
      </c>
      <c r="O733" s="45" t="s">
        <v>182</v>
      </c>
      <c r="P733" s="31">
        <v>796</v>
      </c>
      <c r="Q733" s="31" t="s">
        <v>43</v>
      </c>
      <c r="R733" s="64">
        <v>8</v>
      </c>
      <c r="S733" s="64">
        <v>65000</v>
      </c>
      <c r="T733" s="58">
        <v>0</v>
      </c>
      <c r="U733" s="59">
        <f t="shared" ref="U733:U734" si="36">T733*1.12</f>
        <v>0</v>
      </c>
      <c r="V733" s="78"/>
      <c r="W733" s="31">
        <v>2017</v>
      </c>
      <c r="X733" s="31" t="s">
        <v>1742</v>
      </c>
      <c r="Y733" s="303"/>
    </row>
    <row r="734" spans="1:25" ht="50.1" customHeight="1">
      <c r="A734" s="31" t="s">
        <v>2487</v>
      </c>
      <c r="B734" s="31" t="s">
        <v>32</v>
      </c>
      <c r="C734" s="56" t="s">
        <v>2484</v>
      </c>
      <c r="D734" s="310" t="s">
        <v>2473</v>
      </c>
      <c r="E734" s="56" t="s">
        <v>2485</v>
      </c>
      <c r="F734" s="56" t="s">
        <v>2486</v>
      </c>
      <c r="G734" s="31" t="s">
        <v>36</v>
      </c>
      <c r="H734" s="31">
        <v>0</v>
      </c>
      <c r="I734" s="31">
        <v>590000000</v>
      </c>
      <c r="J734" s="31" t="s">
        <v>50</v>
      </c>
      <c r="K734" s="31" t="s">
        <v>2488</v>
      </c>
      <c r="L734" s="31" t="s">
        <v>80</v>
      </c>
      <c r="M734" s="31" t="s">
        <v>81</v>
      </c>
      <c r="N734" s="31" t="s">
        <v>140</v>
      </c>
      <c r="O734" s="45" t="s">
        <v>2489</v>
      </c>
      <c r="P734" s="31">
        <v>796</v>
      </c>
      <c r="Q734" s="31" t="s">
        <v>43</v>
      </c>
      <c r="R734" s="64">
        <v>14</v>
      </c>
      <c r="S734" s="64">
        <v>40000</v>
      </c>
      <c r="T734" s="58">
        <f>R734*S734</f>
        <v>560000</v>
      </c>
      <c r="U734" s="59">
        <f t="shared" si="36"/>
        <v>627200.00000000012</v>
      </c>
      <c r="V734" s="78"/>
      <c r="W734" s="31">
        <v>2017</v>
      </c>
      <c r="X734" s="60"/>
      <c r="Y734" s="303"/>
    </row>
    <row r="735" spans="1:25" ht="50.1" customHeight="1">
      <c r="A735" s="30" t="s">
        <v>2490</v>
      </c>
      <c r="B735" s="30" t="s">
        <v>32</v>
      </c>
      <c r="C735" s="31" t="s">
        <v>2491</v>
      </c>
      <c r="D735" s="310" t="s">
        <v>2492</v>
      </c>
      <c r="E735" s="31" t="s">
        <v>2493</v>
      </c>
      <c r="F735" s="32" t="s">
        <v>2492</v>
      </c>
      <c r="G735" s="30" t="s">
        <v>36</v>
      </c>
      <c r="H735" s="30">
        <v>0</v>
      </c>
      <c r="I735" s="30">
        <v>590000000</v>
      </c>
      <c r="J735" s="31" t="s">
        <v>37</v>
      </c>
      <c r="K735" s="31" t="s">
        <v>38</v>
      </c>
      <c r="L735" s="37" t="s">
        <v>50</v>
      </c>
      <c r="M735" s="30" t="s">
        <v>98</v>
      </c>
      <c r="N735" s="31" t="s">
        <v>41</v>
      </c>
      <c r="O735" s="30" t="s">
        <v>73</v>
      </c>
      <c r="P735" s="30">
        <v>166</v>
      </c>
      <c r="Q735" s="30" t="s">
        <v>100</v>
      </c>
      <c r="R735" s="39">
        <v>1</v>
      </c>
      <c r="S735" s="35">
        <v>4600</v>
      </c>
      <c r="T735" s="35">
        <f t="shared" si="34"/>
        <v>4600</v>
      </c>
      <c r="U735" s="36">
        <f t="shared" si="35"/>
        <v>5152.0000000000009</v>
      </c>
      <c r="V735" s="40"/>
      <c r="W735" s="30">
        <v>2017</v>
      </c>
      <c r="X735" s="31"/>
      <c r="Y735" s="303"/>
    </row>
    <row r="736" spans="1:25" ht="50.1" customHeight="1">
      <c r="A736" s="30" t="s">
        <v>2494</v>
      </c>
      <c r="B736" s="30" t="s">
        <v>32</v>
      </c>
      <c r="C736" s="31" t="s">
        <v>2495</v>
      </c>
      <c r="D736" s="314" t="s">
        <v>2496</v>
      </c>
      <c r="E736" s="32" t="s">
        <v>2497</v>
      </c>
      <c r="F736" s="32" t="s">
        <v>2498</v>
      </c>
      <c r="G736" s="30" t="s">
        <v>36</v>
      </c>
      <c r="H736" s="30">
        <v>0</v>
      </c>
      <c r="I736" s="30">
        <v>590000000</v>
      </c>
      <c r="J736" s="31" t="s">
        <v>50</v>
      </c>
      <c r="K736" s="30" t="s">
        <v>2499</v>
      </c>
      <c r="L736" s="30" t="s">
        <v>80</v>
      </c>
      <c r="M736" s="30" t="s">
        <v>81</v>
      </c>
      <c r="N736" s="30" t="s">
        <v>140</v>
      </c>
      <c r="O736" s="45" t="s">
        <v>182</v>
      </c>
      <c r="P736" s="30">
        <v>796</v>
      </c>
      <c r="Q736" s="30" t="s">
        <v>43</v>
      </c>
      <c r="R736" s="34">
        <v>3</v>
      </c>
      <c r="S736" s="39">
        <v>2140</v>
      </c>
      <c r="T736" s="58">
        <f t="shared" si="34"/>
        <v>6420</v>
      </c>
      <c r="U736" s="59">
        <f t="shared" si="35"/>
        <v>7190.4000000000005</v>
      </c>
      <c r="V736" s="40"/>
      <c r="W736" s="30">
        <v>2017</v>
      </c>
      <c r="X736" s="60"/>
      <c r="Y736" s="303"/>
    </row>
    <row r="737" spans="1:25" ht="50.1" customHeight="1">
      <c r="A737" s="30" t="s">
        <v>2500</v>
      </c>
      <c r="B737" s="30" t="s">
        <v>32</v>
      </c>
      <c r="C737" s="31" t="s">
        <v>2495</v>
      </c>
      <c r="D737" s="314" t="s">
        <v>2496</v>
      </c>
      <c r="E737" s="32" t="s">
        <v>2497</v>
      </c>
      <c r="F737" s="32" t="s">
        <v>2501</v>
      </c>
      <c r="G737" s="30" t="s">
        <v>36</v>
      </c>
      <c r="H737" s="30">
        <v>0</v>
      </c>
      <c r="I737" s="30">
        <v>590000000</v>
      </c>
      <c r="J737" s="31" t="s">
        <v>50</v>
      </c>
      <c r="K737" s="30" t="s">
        <v>955</v>
      </c>
      <c r="L737" s="30" t="s">
        <v>80</v>
      </c>
      <c r="M737" s="30" t="s">
        <v>81</v>
      </c>
      <c r="N737" s="30" t="s">
        <v>140</v>
      </c>
      <c r="O737" s="45" t="s">
        <v>182</v>
      </c>
      <c r="P737" s="30">
        <v>796</v>
      </c>
      <c r="Q737" s="30" t="s">
        <v>43</v>
      </c>
      <c r="R737" s="34">
        <v>12</v>
      </c>
      <c r="S737" s="39">
        <v>2140</v>
      </c>
      <c r="T737" s="58">
        <f t="shared" si="34"/>
        <v>25680</v>
      </c>
      <c r="U737" s="59">
        <f t="shared" si="35"/>
        <v>28761.600000000002</v>
      </c>
      <c r="V737" s="40"/>
      <c r="W737" s="30">
        <v>2017</v>
      </c>
      <c r="X737" s="60"/>
      <c r="Y737" s="303"/>
    </row>
    <row r="738" spans="1:25" ht="50.1" customHeight="1">
      <c r="A738" s="30" t="s">
        <v>2502</v>
      </c>
      <c r="B738" s="30" t="s">
        <v>32</v>
      </c>
      <c r="C738" s="31" t="s">
        <v>2503</v>
      </c>
      <c r="D738" s="310" t="s">
        <v>2504</v>
      </c>
      <c r="E738" s="31" t="s">
        <v>2505</v>
      </c>
      <c r="F738" s="32" t="s">
        <v>2506</v>
      </c>
      <c r="G738" s="30" t="s">
        <v>36</v>
      </c>
      <c r="H738" s="30">
        <v>0</v>
      </c>
      <c r="I738" s="30">
        <v>590000000</v>
      </c>
      <c r="J738" s="31" t="s">
        <v>37</v>
      </c>
      <c r="K738" s="31" t="s">
        <v>38</v>
      </c>
      <c r="L738" s="37" t="s">
        <v>50</v>
      </c>
      <c r="M738" s="30" t="s">
        <v>98</v>
      </c>
      <c r="N738" s="31" t="s">
        <v>99</v>
      </c>
      <c r="O738" s="30" t="s">
        <v>73</v>
      </c>
      <c r="P738" s="30">
        <v>166</v>
      </c>
      <c r="Q738" s="30" t="s">
        <v>100</v>
      </c>
      <c r="R738" s="39">
        <v>1400</v>
      </c>
      <c r="S738" s="35">
        <v>850</v>
      </c>
      <c r="T738" s="35">
        <f t="shared" si="34"/>
        <v>1190000</v>
      </c>
      <c r="U738" s="36">
        <f t="shared" si="35"/>
        <v>1332800.0000000002</v>
      </c>
      <c r="V738" s="40"/>
      <c r="W738" s="30">
        <v>2017</v>
      </c>
      <c r="X738" s="31"/>
      <c r="Y738" s="303"/>
    </row>
    <row r="739" spans="1:25" ht="50.1" customHeight="1">
      <c r="A739" s="30" t="s">
        <v>2507</v>
      </c>
      <c r="B739" s="43" t="s">
        <v>32</v>
      </c>
      <c r="C739" s="43" t="s">
        <v>2508</v>
      </c>
      <c r="D739" s="312" t="s">
        <v>2509</v>
      </c>
      <c r="E739" s="43" t="s">
        <v>2510</v>
      </c>
      <c r="F739" s="38"/>
      <c r="G739" s="31" t="s">
        <v>36</v>
      </c>
      <c r="H739" s="63">
        <v>0</v>
      </c>
      <c r="I739" s="30">
        <v>590000000</v>
      </c>
      <c r="J739" s="31" t="s">
        <v>37</v>
      </c>
      <c r="K739" s="31" t="s">
        <v>79</v>
      </c>
      <c r="L739" s="31" t="s">
        <v>218</v>
      </c>
      <c r="M739" s="31" t="s">
        <v>58</v>
      </c>
      <c r="N739" s="31" t="s">
        <v>219</v>
      </c>
      <c r="O739" s="43" t="s">
        <v>220</v>
      </c>
      <c r="P739" s="31">
        <v>796</v>
      </c>
      <c r="Q739" s="31" t="s">
        <v>43</v>
      </c>
      <c r="R739" s="34">
        <v>1</v>
      </c>
      <c r="S739" s="57">
        <f>125/1.12</f>
        <v>111.60714285714285</v>
      </c>
      <c r="T739" s="35">
        <f t="shared" si="34"/>
        <v>111.60714285714285</v>
      </c>
      <c r="U739" s="36">
        <f t="shared" si="35"/>
        <v>125</v>
      </c>
      <c r="V739" s="40" t="s">
        <v>44</v>
      </c>
      <c r="W739" s="31">
        <v>2017</v>
      </c>
      <c r="X739" s="63"/>
      <c r="Y739" s="303"/>
    </row>
    <row r="740" spans="1:25" ht="50.1" customHeight="1">
      <c r="A740" s="30" t="s">
        <v>2511</v>
      </c>
      <c r="B740" s="43" t="s">
        <v>32</v>
      </c>
      <c r="C740" s="43" t="s">
        <v>2512</v>
      </c>
      <c r="D740" s="312" t="s">
        <v>2513</v>
      </c>
      <c r="E740" s="43" t="s">
        <v>2514</v>
      </c>
      <c r="F740" s="38"/>
      <c r="G740" s="31" t="s">
        <v>36</v>
      </c>
      <c r="H740" s="63">
        <v>0</v>
      </c>
      <c r="I740" s="30">
        <v>590000000</v>
      </c>
      <c r="J740" s="31" t="s">
        <v>37</v>
      </c>
      <c r="K740" s="31" t="s">
        <v>79</v>
      </c>
      <c r="L740" s="31" t="s">
        <v>218</v>
      </c>
      <c r="M740" s="31" t="s">
        <v>58</v>
      </c>
      <c r="N740" s="31" t="s">
        <v>219</v>
      </c>
      <c r="O740" s="43" t="s">
        <v>220</v>
      </c>
      <c r="P740" s="31">
        <v>796</v>
      </c>
      <c r="Q740" s="31" t="s">
        <v>43</v>
      </c>
      <c r="R740" s="34">
        <v>1</v>
      </c>
      <c r="S740" s="57">
        <v>250</v>
      </c>
      <c r="T740" s="35">
        <f t="shared" si="34"/>
        <v>250</v>
      </c>
      <c r="U740" s="36">
        <f t="shared" si="35"/>
        <v>280</v>
      </c>
      <c r="V740" s="40" t="s">
        <v>44</v>
      </c>
      <c r="W740" s="31">
        <v>2017</v>
      </c>
      <c r="X740" s="63"/>
      <c r="Y740" s="303"/>
    </row>
    <row r="741" spans="1:25" ht="50.1" customHeight="1">
      <c r="A741" s="30" t="s">
        <v>2515</v>
      </c>
      <c r="B741" s="30" t="s">
        <v>32</v>
      </c>
      <c r="C741" s="31" t="s">
        <v>2516</v>
      </c>
      <c r="D741" s="310" t="s">
        <v>2517</v>
      </c>
      <c r="E741" s="31" t="s">
        <v>2518</v>
      </c>
      <c r="F741" s="32"/>
      <c r="G741" s="30" t="s">
        <v>36</v>
      </c>
      <c r="H741" s="30">
        <v>0</v>
      </c>
      <c r="I741" s="30">
        <v>590000000</v>
      </c>
      <c r="J741" s="31" t="s">
        <v>37</v>
      </c>
      <c r="K741" s="31" t="s">
        <v>1980</v>
      </c>
      <c r="L741" s="37" t="s">
        <v>50</v>
      </c>
      <c r="M741" s="30" t="s">
        <v>81</v>
      </c>
      <c r="N741" s="31" t="s">
        <v>317</v>
      </c>
      <c r="O741" s="30" t="s">
        <v>91</v>
      </c>
      <c r="P741" s="30">
        <v>796</v>
      </c>
      <c r="Q741" s="30" t="s">
        <v>43</v>
      </c>
      <c r="R741" s="34">
        <v>5</v>
      </c>
      <c r="S741" s="35">
        <v>19850</v>
      </c>
      <c r="T741" s="35">
        <f t="shared" si="34"/>
        <v>99250</v>
      </c>
      <c r="U741" s="36">
        <f t="shared" si="35"/>
        <v>111160.00000000001</v>
      </c>
      <c r="V741" s="40"/>
      <c r="W741" s="30">
        <v>2017</v>
      </c>
      <c r="X741" s="31"/>
      <c r="Y741" s="303"/>
    </row>
    <row r="742" spans="1:25" ht="50.1" customHeight="1">
      <c r="A742" s="30" t="s">
        <v>2519</v>
      </c>
      <c r="B742" s="30" t="s">
        <v>32</v>
      </c>
      <c r="C742" s="31" t="s">
        <v>2520</v>
      </c>
      <c r="D742" s="310" t="s">
        <v>2517</v>
      </c>
      <c r="E742" s="31" t="s">
        <v>2521</v>
      </c>
      <c r="F742" s="32"/>
      <c r="G742" s="30" t="s">
        <v>36</v>
      </c>
      <c r="H742" s="30">
        <v>0</v>
      </c>
      <c r="I742" s="30">
        <v>590000000</v>
      </c>
      <c r="J742" s="31" t="s">
        <v>37</v>
      </c>
      <c r="K742" s="31" t="s">
        <v>1980</v>
      </c>
      <c r="L742" s="37" t="s">
        <v>50</v>
      </c>
      <c r="M742" s="30" t="s">
        <v>81</v>
      </c>
      <c r="N742" s="31" t="s">
        <v>317</v>
      </c>
      <c r="O742" s="30" t="s">
        <v>91</v>
      </c>
      <c r="P742" s="30">
        <v>796</v>
      </c>
      <c r="Q742" s="30" t="s">
        <v>43</v>
      </c>
      <c r="R742" s="34">
        <v>5</v>
      </c>
      <c r="S742" s="35">
        <v>17910</v>
      </c>
      <c r="T742" s="35">
        <f t="shared" si="34"/>
        <v>89550</v>
      </c>
      <c r="U742" s="36">
        <f t="shared" si="35"/>
        <v>100296.00000000001</v>
      </c>
      <c r="V742" s="40"/>
      <c r="W742" s="30">
        <v>2017</v>
      </c>
      <c r="X742" s="31"/>
      <c r="Y742" s="303"/>
    </row>
    <row r="743" spans="1:25" ht="50.1" customHeight="1">
      <c r="A743" s="30" t="s">
        <v>2522</v>
      </c>
      <c r="B743" s="30" t="s">
        <v>32</v>
      </c>
      <c r="C743" s="31" t="s">
        <v>2523</v>
      </c>
      <c r="D743" s="310" t="s">
        <v>2524</v>
      </c>
      <c r="E743" s="31" t="s">
        <v>2525</v>
      </c>
      <c r="F743" s="32" t="s">
        <v>2526</v>
      </c>
      <c r="G743" s="30" t="s">
        <v>36</v>
      </c>
      <c r="H743" s="30">
        <v>0</v>
      </c>
      <c r="I743" s="30">
        <v>590000000</v>
      </c>
      <c r="J743" s="31" t="s">
        <v>37</v>
      </c>
      <c r="K743" s="31" t="s">
        <v>201</v>
      </c>
      <c r="L743" s="31" t="s">
        <v>39</v>
      </c>
      <c r="M743" s="30" t="s">
        <v>40</v>
      </c>
      <c r="N743" s="31" t="s">
        <v>72</v>
      </c>
      <c r="O743" s="30" t="s">
        <v>73</v>
      </c>
      <c r="P743" s="30">
        <v>5111</v>
      </c>
      <c r="Q743" s="30" t="s">
        <v>203</v>
      </c>
      <c r="R743" s="34">
        <v>4</v>
      </c>
      <c r="S743" s="35">
        <v>4050</v>
      </c>
      <c r="T743" s="35">
        <f t="shared" si="34"/>
        <v>16200</v>
      </c>
      <c r="U743" s="36">
        <f t="shared" si="35"/>
        <v>18144</v>
      </c>
      <c r="V743" s="40" t="s">
        <v>44</v>
      </c>
      <c r="W743" s="30">
        <v>2017</v>
      </c>
      <c r="X743" s="31"/>
      <c r="Y743" s="303"/>
    </row>
    <row r="744" spans="1:25" ht="50.1" customHeight="1">
      <c r="A744" s="30" t="s">
        <v>2527</v>
      </c>
      <c r="B744" s="30" t="s">
        <v>32</v>
      </c>
      <c r="C744" s="31" t="s">
        <v>2528</v>
      </c>
      <c r="D744" s="314" t="s">
        <v>2529</v>
      </c>
      <c r="E744" s="32" t="s">
        <v>2530</v>
      </c>
      <c r="F744" s="32" t="s">
        <v>2531</v>
      </c>
      <c r="G744" s="30" t="s">
        <v>36</v>
      </c>
      <c r="H744" s="30">
        <v>0</v>
      </c>
      <c r="I744" s="30">
        <v>590000000</v>
      </c>
      <c r="J744" s="31" t="s">
        <v>50</v>
      </c>
      <c r="K744" s="30" t="s">
        <v>79</v>
      </c>
      <c r="L744" s="30" t="s">
        <v>80</v>
      </c>
      <c r="M744" s="30" t="s">
        <v>81</v>
      </c>
      <c r="N744" s="30" t="s">
        <v>140</v>
      </c>
      <c r="O744" s="45" t="s">
        <v>182</v>
      </c>
      <c r="P744" s="30">
        <v>796</v>
      </c>
      <c r="Q744" s="30" t="s">
        <v>43</v>
      </c>
      <c r="R744" s="34">
        <v>1</v>
      </c>
      <c r="S744" s="39">
        <v>7000</v>
      </c>
      <c r="T744" s="58">
        <f t="shared" si="34"/>
        <v>7000</v>
      </c>
      <c r="U744" s="59">
        <f t="shared" si="35"/>
        <v>7840.0000000000009</v>
      </c>
      <c r="V744" s="40"/>
      <c r="W744" s="30">
        <v>2017</v>
      </c>
      <c r="X744" s="60"/>
      <c r="Y744" s="303"/>
    </row>
    <row r="745" spans="1:25" ht="50.1" customHeight="1">
      <c r="A745" s="30" t="s">
        <v>2532</v>
      </c>
      <c r="B745" s="38" t="s">
        <v>32</v>
      </c>
      <c r="C745" s="43" t="s">
        <v>2533</v>
      </c>
      <c r="D745" s="312" t="s">
        <v>2534</v>
      </c>
      <c r="E745" s="44" t="s">
        <v>2535</v>
      </c>
      <c r="F745" s="44" t="s">
        <v>2536</v>
      </c>
      <c r="G745" s="67" t="s">
        <v>36</v>
      </c>
      <c r="H745" s="67">
        <v>0</v>
      </c>
      <c r="I745" s="30">
        <v>590000000</v>
      </c>
      <c r="J745" s="31" t="s">
        <v>50</v>
      </c>
      <c r="K745" s="43" t="s">
        <v>139</v>
      </c>
      <c r="L745" s="68" t="s">
        <v>80</v>
      </c>
      <c r="M745" s="30" t="s">
        <v>81</v>
      </c>
      <c r="N745" s="69" t="s">
        <v>140</v>
      </c>
      <c r="O745" s="45" t="s">
        <v>182</v>
      </c>
      <c r="P745" s="30">
        <v>796</v>
      </c>
      <c r="Q745" s="30" t="s">
        <v>43</v>
      </c>
      <c r="R745" s="34">
        <v>12</v>
      </c>
      <c r="S745" s="39">
        <v>35</v>
      </c>
      <c r="T745" s="58">
        <f t="shared" si="34"/>
        <v>420</v>
      </c>
      <c r="U745" s="59">
        <f t="shared" si="35"/>
        <v>470.40000000000003</v>
      </c>
      <c r="V745" s="40"/>
      <c r="W745" s="30">
        <v>2017</v>
      </c>
      <c r="X745" s="60"/>
      <c r="Y745" s="303"/>
    </row>
    <row r="746" spans="1:25" ht="50.1" customHeight="1">
      <c r="A746" s="30" t="s">
        <v>2537</v>
      </c>
      <c r="B746" s="30" t="s">
        <v>32</v>
      </c>
      <c r="C746" s="31" t="s">
        <v>2538</v>
      </c>
      <c r="D746" s="310" t="s">
        <v>2539</v>
      </c>
      <c r="E746" s="31" t="s">
        <v>2540</v>
      </c>
      <c r="F746" s="32" t="s">
        <v>2541</v>
      </c>
      <c r="G746" s="30" t="s">
        <v>36</v>
      </c>
      <c r="H746" s="30">
        <v>0</v>
      </c>
      <c r="I746" s="30">
        <v>590000000</v>
      </c>
      <c r="J746" s="31" t="s">
        <v>37</v>
      </c>
      <c r="K746" s="31" t="s">
        <v>495</v>
      </c>
      <c r="L746" s="37" t="s">
        <v>50</v>
      </c>
      <c r="M746" s="30" t="s">
        <v>98</v>
      </c>
      <c r="N746" s="31" t="s">
        <v>41</v>
      </c>
      <c r="O746" s="30" t="s">
        <v>73</v>
      </c>
      <c r="P746" s="30">
        <v>166</v>
      </c>
      <c r="Q746" s="30" t="s">
        <v>100</v>
      </c>
      <c r="R746" s="39">
        <v>2</v>
      </c>
      <c r="S746" s="35">
        <v>27000</v>
      </c>
      <c r="T746" s="35">
        <f t="shared" si="34"/>
        <v>54000</v>
      </c>
      <c r="U746" s="36">
        <f t="shared" si="35"/>
        <v>60480.000000000007</v>
      </c>
      <c r="V746" s="40"/>
      <c r="W746" s="30">
        <v>2017</v>
      </c>
      <c r="X746" s="31"/>
      <c r="Y746" s="303"/>
    </row>
    <row r="747" spans="1:25" ht="50.1" customHeight="1">
      <c r="A747" s="30" t="s">
        <v>2542</v>
      </c>
      <c r="B747" s="31" t="s">
        <v>32</v>
      </c>
      <c r="C747" s="56" t="s">
        <v>2543</v>
      </c>
      <c r="D747" s="310" t="s">
        <v>2544</v>
      </c>
      <c r="E747" s="56" t="s">
        <v>2545</v>
      </c>
      <c r="F747" s="56" t="s">
        <v>2546</v>
      </c>
      <c r="G747" s="30" t="s">
        <v>36</v>
      </c>
      <c r="H747" s="30">
        <v>0</v>
      </c>
      <c r="I747" s="30">
        <v>590000000</v>
      </c>
      <c r="J747" s="31" t="s">
        <v>37</v>
      </c>
      <c r="K747" s="31" t="s">
        <v>38</v>
      </c>
      <c r="L747" s="45" t="s">
        <v>50</v>
      </c>
      <c r="M747" s="30" t="s">
        <v>81</v>
      </c>
      <c r="N747" s="31" t="s">
        <v>317</v>
      </c>
      <c r="O747" s="43" t="s">
        <v>42</v>
      </c>
      <c r="P747" s="30">
        <v>166</v>
      </c>
      <c r="Q747" s="31" t="s">
        <v>100</v>
      </c>
      <c r="R747" s="35">
        <v>1000</v>
      </c>
      <c r="S747" s="114">
        <v>1350</v>
      </c>
      <c r="T747" s="35">
        <v>0</v>
      </c>
      <c r="U747" s="36">
        <f t="shared" si="35"/>
        <v>0</v>
      </c>
      <c r="V747" s="40"/>
      <c r="W747" s="30">
        <v>2017</v>
      </c>
      <c r="X747" s="31">
        <v>18.190000000000001</v>
      </c>
      <c r="Y747" s="303"/>
    </row>
    <row r="748" spans="1:25" ht="50.1" customHeight="1">
      <c r="A748" s="30" t="s">
        <v>2547</v>
      </c>
      <c r="B748" s="31" t="s">
        <v>32</v>
      </c>
      <c r="C748" s="56" t="s">
        <v>2543</v>
      </c>
      <c r="D748" s="310" t="s">
        <v>2544</v>
      </c>
      <c r="E748" s="56" t="s">
        <v>2545</v>
      </c>
      <c r="F748" s="56" t="s">
        <v>2546</v>
      </c>
      <c r="G748" s="30" t="s">
        <v>36</v>
      </c>
      <c r="H748" s="30">
        <v>0</v>
      </c>
      <c r="I748" s="30">
        <v>590000000</v>
      </c>
      <c r="J748" s="31" t="s">
        <v>37</v>
      </c>
      <c r="K748" s="31" t="s">
        <v>462</v>
      </c>
      <c r="L748" s="45" t="s">
        <v>50</v>
      </c>
      <c r="M748" s="30" t="s">
        <v>81</v>
      </c>
      <c r="N748" s="31" t="s">
        <v>317</v>
      </c>
      <c r="O748" s="43" t="s">
        <v>42</v>
      </c>
      <c r="P748" s="30">
        <v>166</v>
      </c>
      <c r="Q748" s="31" t="s">
        <v>100</v>
      </c>
      <c r="R748" s="48">
        <v>1500</v>
      </c>
      <c r="S748" s="64">
        <v>1320</v>
      </c>
      <c r="T748" s="48">
        <f>R748*S748</f>
        <v>1980000</v>
      </c>
      <c r="U748" s="65">
        <f>T748*1.12</f>
        <v>2217600</v>
      </c>
      <c r="V748" s="40"/>
      <c r="W748" s="30">
        <v>2017</v>
      </c>
      <c r="X748" s="31"/>
      <c r="Y748" s="303"/>
    </row>
    <row r="749" spans="1:25" ht="50.1" customHeight="1">
      <c r="A749" s="30" t="s">
        <v>2548</v>
      </c>
      <c r="B749" s="31" t="s">
        <v>32</v>
      </c>
      <c r="C749" s="56" t="s">
        <v>2549</v>
      </c>
      <c r="D749" s="310" t="s">
        <v>2550</v>
      </c>
      <c r="E749" s="56" t="s">
        <v>2551</v>
      </c>
      <c r="F749" s="56" t="s">
        <v>2552</v>
      </c>
      <c r="G749" s="30" t="s">
        <v>36</v>
      </c>
      <c r="H749" s="30">
        <v>0</v>
      </c>
      <c r="I749" s="30">
        <v>590000000</v>
      </c>
      <c r="J749" s="31" t="s">
        <v>37</v>
      </c>
      <c r="K749" s="31" t="s">
        <v>189</v>
      </c>
      <c r="L749" s="31" t="s">
        <v>39</v>
      </c>
      <c r="M749" s="30" t="s">
        <v>58</v>
      </c>
      <c r="N749" s="31" t="s">
        <v>261</v>
      </c>
      <c r="O749" s="31" t="s">
        <v>182</v>
      </c>
      <c r="P749" s="30">
        <v>112</v>
      </c>
      <c r="Q749" s="31" t="s">
        <v>126</v>
      </c>
      <c r="R749" s="35">
        <v>100</v>
      </c>
      <c r="S749" s="114">
        <v>310</v>
      </c>
      <c r="T749" s="35">
        <v>0</v>
      </c>
      <c r="U749" s="36">
        <f>T749*1.12</f>
        <v>0</v>
      </c>
      <c r="V749" s="115"/>
      <c r="W749" s="31">
        <v>2017</v>
      </c>
      <c r="X749" s="43">
        <v>11.19</v>
      </c>
      <c r="Y749" s="303"/>
    </row>
    <row r="750" spans="1:25" ht="50.1" customHeight="1">
      <c r="A750" s="30" t="s">
        <v>2553</v>
      </c>
      <c r="B750" s="31" t="s">
        <v>32</v>
      </c>
      <c r="C750" s="56" t="s">
        <v>2549</v>
      </c>
      <c r="D750" s="310" t="s">
        <v>2550</v>
      </c>
      <c r="E750" s="56" t="s">
        <v>2551</v>
      </c>
      <c r="F750" s="56" t="s">
        <v>2552</v>
      </c>
      <c r="G750" s="45" t="s">
        <v>36</v>
      </c>
      <c r="H750" s="45">
        <v>0</v>
      </c>
      <c r="I750" s="100">
        <v>590000000</v>
      </c>
      <c r="J750" s="45" t="s">
        <v>50</v>
      </c>
      <c r="K750" s="43" t="s">
        <v>1321</v>
      </c>
      <c r="L750" s="45" t="s">
        <v>50</v>
      </c>
      <c r="M750" s="45" t="s">
        <v>58</v>
      </c>
      <c r="N750" s="43" t="s">
        <v>2554</v>
      </c>
      <c r="O750" s="43" t="s">
        <v>2489</v>
      </c>
      <c r="P750" s="31">
        <v>112</v>
      </c>
      <c r="Q750" s="43" t="s">
        <v>126</v>
      </c>
      <c r="R750" s="35">
        <v>100</v>
      </c>
      <c r="S750" s="116">
        <v>515</v>
      </c>
      <c r="T750" s="35">
        <f>S750*R750</f>
        <v>51500</v>
      </c>
      <c r="U750" s="35">
        <f>T750*1.12</f>
        <v>57680.000000000007</v>
      </c>
      <c r="V750" s="43"/>
      <c r="W750" s="31">
        <v>2017</v>
      </c>
      <c r="X750" s="117"/>
      <c r="Y750" s="303"/>
    </row>
    <row r="751" spans="1:25" ht="50.1" customHeight="1">
      <c r="A751" s="30" t="s">
        <v>2555</v>
      </c>
      <c r="B751" s="30" t="s">
        <v>32</v>
      </c>
      <c r="C751" s="31" t="s">
        <v>2556</v>
      </c>
      <c r="D751" s="314" t="s">
        <v>2557</v>
      </c>
      <c r="E751" s="32" t="s">
        <v>2558</v>
      </c>
      <c r="F751" s="32" t="s">
        <v>2559</v>
      </c>
      <c r="G751" s="30" t="s">
        <v>36</v>
      </c>
      <c r="H751" s="30">
        <v>0</v>
      </c>
      <c r="I751" s="30">
        <v>590000000</v>
      </c>
      <c r="J751" s="31" t="s">
        <v>50</v>
      </c>
      <c r="K751" s="30" t="s">
        <v>1262</v>
      </c>
      <c r="L751" s="30" t="s">
        <v>80</v>
      </c>
      <c r="M751" s="30" t="s">
        <v>81</v>
      </c>
      <c r="N751" s="30" t="s">
        <v>140</v>
      </c>
      <c r="O751" s="45" t="s">
        <v>182</v>
      </c>
      <c r="P751" s="30">
        <v>796</v>
      </c>
      <c r="Q751" s="30" t="s">
        <v>43</v>
      </c>
      <c r="R751" s="34">
        <v>4</v>
      </c>
      <c r="S751" s="39">
        <v>250</v>
      </c>
      <c r="T751" s="58">
        <f t="shared" si="34"/>
        <v>1000</v>
      </c>
      <c r="U751" s="59">
        <f t="shared" si="35"/>
        <v>1120</v>
      </c>
      <c r="V751" s="40"/>
      <c r="W751" s="30">
        <v>2017</v>
      </c>
      <c r="X751" s="60"/>
      <c r="Y751" s="303"/>
    </row>
    <row r="752" spans="1:25" ht="50.1" customHeight="1">
      <c r="A752" s="30" t="s">
        <v>2560</v>
      </c>
      <c r="B752" s="30" t="s">
        <v>32</v>
      </c>
      <c r="C752" s="31" t="s">
        <v>2556</v>
      </c>
      <c r="D752" s="314" t="s">
        <v>2557</v>
      </c>
      <c r="E752" s="32" t="s">
        <v>2558</v>
      </c>
      <c r="F752" s="32" t="s">
        <v>2561</v>
      </c>
      <c r="G752" s="30" t="s">
        <v>36</v>
      </c>
      <c r="H752" s="30">
        <v>0</v>
      </c>
      <c r="I752" s="30">
        <v>590000000</v>
      </c>
      <c r="J752" s="31" t="s">
        <v>50</v>
      </c>
      <c r="K752" s="30" t="s">
        <v>1262</v>
      </c>
      <c r="L752" s="30" t="s">
        <v>80</v>
      </c>
      <c r="M752" s="30" t="s">
        <v>81</v>
      </c>
      <c r="N752" s="30" t="s">
        <v>140</v>
      </c>
      <c r="O752" s="45" t="s">
        <v>182</v>
      </c>
      <c r="P752" s="30">
        <v>796</v>
      </c>
      <c r="Q752" s="30" t="s">
        <v>43</v>
      </c>
      <c r="R752" s="34">
        <v>4</v>
      </c>
      <c r="S752" s="39">
        <v>250</v>
      </c>
      <c r="T752" s="58">
        <f t="shared" si="34"/>
        <v>1000</v>
      </c>
      <c r="U752" s="59">
        <f t="shared" si="35"/>
        <v>1120</v>
      </c>
      <c r="V752" s="40"/>
      <c r="W752" s="30">
        <v>2017</v>
      </c>
      <c r="X752" s="60"/>
      <c r="Y752" s="303"/>
    </row>
    <row r="753" spans="1:25" ht="50.1" customHeight="1">
      <c r="A753" s="30" t="s">
        <v>2562</v>
      </c>
      <c r="B753" s="30" t="s">
        <v>32</v>
      </c>
      <c r="C753" s="31" t="s">
        <v>2563</v>
      </c>
      <c r="D753" s="310" t="s">
        <v>2564</v>
      </c>
      <c r="E753" s="31" t="s">
        <v>2565</v>
      </c>
      <c r="F753" s="32" t="s">
        <v>2566</v>
      </c>
      <c r="G753" s="30" t="s">
        <v>36</v>
      </c>
      <c r="H753" s="30">
        <v>0</v>
      </c>
      <c r="I753" s="30">
        <v>590000000</v>
      </c>
      <c r="J753" s="31" t="s">
        <v>37</v>
      </c>
      <c r="K753" s="31" t="s">
        <v>401</v>
      </c>
      <c r="L753" s="31" t="s">
        <v>39</v>
      </c>
      <c r="M753" s="30" t="s">
        <v>40</v>
      </c>
      <c r="N753" s="43" t="s">
        <v>528</v>
      </c>
      <c r="O753" s="30" t="s">
        <v>73</v>
      </c>
      <c r="P753" s="30">
        <v>796</v>
      </c>
      <c r="Q753" s="30" t="s">
        <v>43</v>
      </c>
      <c r="R753" s="34">
        <v>13</v>
      </c>
      <c r="S753" s="35">
        <v>1790</v>
      </c>
      <c r="T753" s="35">
        <f t="shared" si="34"/>
        <v>23270</v>
      </c>
      <c r="U753" s="36">
        <f t="shared" si="35"/>
        <v>26062.400000000001</v>
      </c>
      <c r="V753" s="40"/>
      <c r="W753" s="30">
        <v>2017</v>
      </c>
      <c r="X753" s="31"/>
      <c r="Y753" s="303"/>
    </row>
    <row r="754" spans="1:25" ht="50.1" customHeight="1">
      <c r="A754" s="30" t="s">
        <v>2567</v>
      </c>
      <c r="B754" s="41" t="s">
        <v>32</v>
      </c>
      <c r="C754" s="42" t="s">
        <v>2568</v>
      </c>
      <c r="D754" s="311" t="s">
        <v>2564</v>
      </c>
      <c r="E754" s="43" t="s">
        <v>2569</v>
      </c>
      <c r="F754" s="44" t="s">
        <v>2570</v>
      </c>
      <c r="G754" s="45" t="s">
        <v>36</v>
      </c>
      <c r="H754" s="46">
        <v>0</v>
      </c>
      <c r="I754" s="30">
        <v>590000000</v>
      </c>
      <c r="J754" s="31" t="s">
        <v>37</v>
      </c>
      <c r="K754" s="41" t="s">
        <v>288</v>
      </c>
      <c r="L754" s="31" t="s">
        <v>39</v>
      </c>
      <c r="M754" s="41" t="s">
        <v>40</v>
      </c>
      <c r="N754" s="43" t="s">
        <v>528</v>
      </c>
      <c r="O754" s="30" t="s">
        <v>73</v>
      </c>
      <c r="P754" s="30">
        <v>796</v>
      </c>
      <c r="Q754" s="38" t="s">
        <v>43</v>
      </c>
      <c r="R754" s="47">
        <v>7</v>
      </c>
      <c r="S754" s="48">
        <v>4950</v>
      </c>
      <c r="T754" s="35">
        <f t="shared" si="34"/>
        <v>34650</v>
      </c>
      <c r="U754" s="36">
        <f t="shared" si="35"/>
        <v>38808.000000000007</v>
      </c>
      <c r="V754" s="61"/>
      <c r="W754" s="49">
        <v>2017</v>
      </c>
      <c r="X754" s="31"/>
      <c r="Y754" s="303"/>
    </row>
    <row r="755" spans="1:25" ht="50.1" customHeight="1">
      <c r="A755" s="30" t="s">
        <v>2571</v>
      </c>
      <c r="B755" s="30" t="s">
        <v>32</v>
      </c>
      <c r="C755" s="31" t="s">
        <v>2572</v>
      </c>
      <c r="D755" s="310" t="s">
        <v>2573</v>
      </c>
      <c r="E755" s="31" t="s">
        <v>2574</v>
      </c>
      <c r="F755" s="32" t="s">
        <v>2575</v>
      </c>
      <c r="G755" s="30" t="s">
        <v>36</v>
      </c>
      <c r="H755" s="30">
        <v>0</v>
      </c>
      <c r="I755" s="30">
        <v>590000000</v>
      </c>
      <c r="J755" s="31" t="s">
        <v>37</v>
      </c>
      <c r="K755" s="31" t="s">
        <v>38</v>
      </c>
      <c r="L755" s="31" t="s">
        <v>39</v>
      </c>
      <c r="M755" s="30" t="s">
        <v>40</v>
      </c>
      <c r="N755" s="31" t="s">
        <v>2576</v>
      </c>
      <c r="O755" s="31" t="s">
        <v>107</v>
      </c>
      <c r="P755" s="30">
        <v>796</v>
      </c>
      <c r="Q755" s="30" t="s">
        <v>43</v>
      </c>
      <c r="R755" s="34">
        <v>200</v>
      </c>
      <c r="S755" s="35">
        <v>720</v>
      </c>
      <c r="T755" s="35">
        <f t="shared" si="34"/>
        <v>144000</v>
      </c>
      <c r="U755" s="36">
        <f t="shared" si="35"/>
        <v>161280.00000000003</v>
      </c>
      <c r="V755" s="40" t="s">
        <v>44</v>
      </c>
      <c r="W755" s="30">
        <v>2017</v>
      </c>
      <c r="X755" s="31"/>
      <c r="Y755" s="303"/>
    </row>
    <row r="756" spans="1:25" ht="50.1" customHeight="1">
      <c r="A756" s="30" t="s">
        <v>2577</v>
      </c>
      <c r="B756" s="43" t="s">
        <v>32</v>
      </c>
      <c r="C756" s="43" t="s">
        <v>2578</v>
      </c>
      <c r="D756" s="312" t="s">
        <v>2579</v>
      </c>
      <c r="E756" s="43" t="s">
        <v>2580</v>
      </c>
      <c r="F756" s="43" t="s">
        <v>2581</v>
      </c>
      <c r="G756" s="31" t="s">
        <v>36</v>
      </c>
      <c r="H756" s="43">
        <v>30</v>
      </c>
      <c r="I756" s="30">
        <v>590000000</v>
      </c>
      <c r="J756" s="31" t="s">
        <v>50</v>
      </c>
      <c r="K756" s="31" t="s">
        <v>429</v>
      </c>
      <c r="L756" s="31" t="s">
        <v>39</v>
      </c>
      <c r="M756" s="31" t="s">
        <v>58</v>
      </c>
      <c r="N756" s="31" t="s">
        <v>2582</v>
      </c>
      <c r="O756" s="31" t="s">
        <v>919</v>
      </c>
      <c r="P756" s="31">
        <v>796</v>
      </c>
      <c r="Q756" s="31" t="s">
        <v>43</v>
      </c>
      <c r="R756" s="34">
        <f>16</f>
        <v>16</v>
      </c>
      <c r="S756" s="35">
        <v>116250</v>
      </c>
      <c r="T756" s="35">
        <f t="shared" si="34"/>
        <v>1860000</v>
      </c>
      <c r="U756" s="36">
        <f t="shared" si="35"/>
        <v>2083200.0000000002</v>
      </c>
      <c r="V756" s="40" t="s">
        <v>44</v>
      </c>
      <c r="W756" s="31">
        <v>2017</v>
      </c>
      <c r="X756" s="66"/>
      <c r="Y756" s="303"/>
    </row>
    <row r="757" spans="1:25" ht="50.1" customHeight="1">
      <c r="A757" s="30" t="s">
        <v>2583</v>
      </c>
      <c r="B757" s="43" t="s">
        <v>32</v>
      </c>
      <c r="C757" s="43" t="s">
        <v>2578</v>
      </c>
      <c r="D757" s="312" t="s">
        <v>2579</v>
      </c>
      <c r="E757" s="43" t="s">
        <v>2580</v>
      </c>
      <c r="F757" s="43" t="s">
        <v>2584</v>
      </c>
      <c r="G757" s="31" t="s">
        <v>36</v>
      </c>
      <c r="H757" s="43">
        <v>30</v>
      </c>
      <c r="I757" s="30">
        <v>590000000</v>
      </c>
      <c r="J757" s="31" t="s">
        <v>50</v>
      </c>
      <c r="K757" s="31" t="s">
        <v>429</v>
      </c>
      <c r="L757" s="31" t="s">
        <v>39</v>
      </c>
      <c r="M757" s="31" t="s">
        <v>58</v>
      </c>
      <c r="N757" s="31" t="s">
        <v>2582</v>
      </c>
      <c r="O757" s="31" t="s">
        <v>919</v>
      </c>
      <c r="P757" s="31">
        <v>796</v>
      </c>
      <c r="Q757" s="31" t="s">
        <v>43</v>
      </c>
      <c r="R757" s="34">
        <f>16</f>
        <v>16</v>
      </c>
      <c r="S757" s="35">
        <v>211250</v>
      </c>
      <c r="T757" s="35">
        <f t="shared" si="34"/>
        <v>3380000</v>
      </c>
      <c r="U757" s="36">
        <f t="shared" si="35"/>
        <v>3785600.0000000005</v>
      </c>
      <c r="V757" s="40" t="s">
        <v>44</v>
      </c>
      <c r="W757" s="31">
        <v>2017</v>
      </c>
      <c r="X757" s="66"/>
      <c r="Y757" s="303"/>
    </row>
    <row r="758" spans="1:25" ht="50.1" customHeight="1">
      <c r="A758" s="30" t="s">
        <v>2585</v>
      </c>
      <c r="B758" s="43" t="s">
        <v>32</v>
      </c>
      <c r="C758" s="43" t="s">
        <v>2578</v>
      </c>
      <c r="D758" s="312" t="s">
        <v>2579</v>
      </c>
      <c r="E758" s="43" t="s">
        <v>2580</v>
      </c>
      <c r="F758" s="43" t="s">
        <v>2586</v>
      </c>
      <c r="G758" s="31" t="s">
        <v>36</v>
      </c>
      <c r="H758" s="43">
        <v>30</v>
      </c>
      <c r="I758" s="30">
        <v>590000000</v>
      </c>
      <c r="J758" s="31" t="s">
        <v>50</v>
      </c>
      <c r="K758" s="31" t="s">
        <v>429</v>
      </c>
      <c r="L758" s="31" t="s">
        <v>39</v>
      </c>
      <c r="M758" s="31" t="s">
        <v>58</v>
      </c>
      <c r="N758" s="31" t="s">
        <v>2582</v>
      </c>
      <c r="O758" s="31" t="s">
        <v>919</v>
      </c>
      <c r="P758" s="31">
        <v>796</v>
      </c>
      <c r="Q758" s="31" t="s">
        <v>43</v>
      </c>
      <c r="R758" s="34">
        <f>16</f>
        <v>16</v>
      </c>
      <c r="S758" s="35">
        <v>235000</v>
      </c>
      <c r="T758" s="35">
        <f t="shared" si="34"/>
        <v>3760000</v>
      </c>
      <c r="U758" s="36">
        <f t="shared" si="35"/>
        <v>4211200</v>
      </c>
      <c r="V758" s="40" t="s">
        <v>44</v>
      </c>
      <c r="W758" s="31">
        <v>2017</v>
      </c>
      <c r="X758" s="66"/>
      <c r="Y758" s="303"/>
    </row>
    <row r="759" spans="1:25" ht="50.1" customHeight="1">
      <c r="A759" s="30" t="s">
        <v>2587</v>
      </c>
      <c r="B759" s="43" t="s">
        <v>32</v>
      </c>
      <c r="C759" s="43" t="s">
        <v>2578</v>
      </c>
      <c r="D759" s="312" t="s">
        <v>2579</v>
      </c>
      <c r="E759" s="43" t="s">
        <v>2580</v>
      </c>
      <c r="F759" s="43" t="s">
        <v>2588</v>
      </c>
      <c r="G759" s="31" t="s">
        <v>36</v>
      </c>
      <c r="H759" s="43">
        <v>30</v>
      </c>
      <c r="I759" s="30">
        <v>590000000</v>
      </c>
      <c r="J759" s="31" t="s">
        <v>50</v>
      </c>
      <c r="K759" s="31" t="s">
        <v>429</v>
      </c>
      <c r="L759" s="31" t="s">
        <v>39</v>
      </c>
      <c r="M759" s="31" t="s">
        <v>58</v>
      </c>
      <c r="N759" s="31" t="s">
        <v>2582</v>
      </c>
      <c r="O759" s="31" t="s">
        <v>919</v>
      </c>
      <c r="P759" s="31">
        <v>796</v>
      </c>
      <c r="Q759" s="31" t="s">
        <v>43</v>
      </c>
      <c r="R759" s="34">
        <f>16</f>
        <v>16</v>
      </c>
      <c r="S759" s="35">
        <v>353750</v>
      </c>
      <c r="T759" s="35">
        <f t="shared" si="34"/>
        <v>5660000</v>
      </c>
      <c r="U759" s="36">
        <f t="shared" si="35"/>
        <v>6339200.0000000009</v>
      </c>
      <c r="V759" s="40" t="s">
        <v>44</v>
      </c>
      <c r="W759" s="31">
        <v>2017</v>
      </c>
      <c r="X759" s="66"/>
      <c r="Y759" s="303"/>
    </row>
    <row r="760" spans="1:25" ht="50.1" customHeight="1">
      <c r="A760" s="30" t="s">
        <v>2589</v>
      </c>
      <c r="B760" s="43" t="s">
        <v>32</v>
      </c>
      <c r="C760" s="43" t="s">
        <v>2590</v>
      </c>
      <c r="D760" s="312" t="s">
        <v>2579</v>
      </c>
      <c r="E760" s="43" t="s">
        <v>2591</v>
      </c>
      <c r="F760" s="43" t="s">
        <v>2592</v>
      </c>
      <c r="G760" s="31" t="s">
        <v>36</v>
      </c>
      <c r="H760" s="43">
        <v>30</v>
      </c>
      <c r="I760" s="30">
        <v>590000000</v>
      </c>
      <c r="J760" s="31" t="s">
        <v>50</v>
      </c>
      <c r="K760" s="31" t="s">
        <v>429</v>
      </c>
      <c r="L760" s="31" t="s">
        <v>39</v>
      </c>
      <c r="M760" s="31" t="s">
        <v>58</v>
      </c>
      <c r="N760" s="31" t="s">
        <v>2582</v>
      </c>
      <c r="O760" s="31" t="s">
        <v>919</v>
      </c>
      <c r="P760" s="31">
        <v>796</v>
      </c>
      <c r="Q760" s="31" t="s">
        <v>43</v>
      </c>
      <c r="R760" s="34">
        <f>16</f>
        <v>16</v>
      </c>
      <c r="S760" s="35">
        <v>356250</v>
      </c>
      <c r="T760" s="35">
        <f t="shared" si="34"/>
        <v>5700000</v>
      </c>
      <c r="U760" s="36">
        <f t="shared" si="35"/>
        <v>6384000.0000000009</v>
      </c>
      <c r="V760" s="40" t="s">
        <v>44</v>
      </c>
      <c r="W760" s="31">
        <v>2017</v>
      </c>
      <c r="X760" s="66"/>
      <c r="Y760" s="303"/>
    </row>
    <row r="761" spans="1:25" ht="50.1" customHeight="1">
      <c r="A761" s="30" t="s">
        <v>2593</v>
      </c>
      <c r="B761" s="43" t="s">
        <v>32</v>
      </c>
      <c r="C761" s="43" t="s">
        <v>2590</v>
      </c>
      <c r="D761" s="312" t="s">
        <v>2579</v>
      </c>
      <c r="E761" s="43" t="s">
        <v>2591</v>
      </c>
      <c r="F761" s="43" t="s">
        <v>2594</v>
      </c>
      <c r="G761" s="31" t="s">
        <v>36</v>
      </c>
      <c r="H761" s="43">
        <v>30</v>
      </c>
      <c r="I761" s="30">
        <v>590000000</v>
      </c>
      <c r="J761" s="31" t="s">
        <v>50</v>
      </c>
      <c r="K761" s="31" t="s">
        <v>429</v>
      </c>
      <c r="L761" s="31" t="s">
        <v>39</v>
      </c>
      <c r="M761" s="31" t="s">
        <v>58</v>
      </c>
      <c r="N761" s="31" t="s">
        <v>2582</v>
      </c>
      <c r="O761" s="31" t="s">
        <v>919</v>
      </c>
      <c r="P761" s="31">
        <v>796</v>
      </c>
      <c r="Q761" s="31" t="s">
        <v>43</v>
      </c>
      <c r="R761" s="34">
        <f>16</f>
        <v>16</v>
      </c>
      <c r="S761" s="35">
        <v>118750</v>
      </c>
      <c r="T761" s="35">
        <f t="shared" si="34"/>
        <v>1900000</v>
      </c>
      <c r="U761" s="36">
        <f t="shared" si="35"/>
        <v>2128000</v>
      </c>
      <c r="V761" s="40" t="s">
        <v>44</v>
      </c>
      <c r="W761" s="31">
        <v>2017</v>
      </c>
      <c r="X761" s="66"/>
      <c r="Y761" s="303"/>
    </row>
    <row r="762" spans="1:25" ht="50.1" customHeight="1">
      <c r="A762" s="31" t="s">
        <v>2595</v>
      </c>
      <c r="B762" s="31" t="s">
        <v>32</v>
      </c>
      <c r="C762" s="56" t="s">
        <v>2596</v>
      </c>
      <c r="D762" s="310" t="s">
        <v>2597</v>
      </c>
      <c r="E762" s="56" t="s">
        <v>321</v>
      </c>
      <c r="F762" s="56" t="s">
        <v>2598</v>
      </c>
      <c r="G762" s="31" t="s">
        <v>36</v>
      </c>
      <c r="H762" s="31">
        <v>0</v>
      </c>
      <c r="I762" s="31">
        <v>590000000</v>
      </c>
      <c r="J762" s="31" t="s">
        <v>50</v>
      </c>
      <c r="K762" s="31" t="s">
        <v>1265</v>
      </c>
      <c r="L762" s="31" t="s">
        <v>80</v>
      </c>
      <c r="M762" s="31" t="s">
        <v>81</v>
      </c>
      <c r="N762" s="31" t="s">
        <v>140</v>
      </c>
      <c r="O762" s="45" t="s">
        <v>182</v>
      </c>
      <c r="P762" s="31">
        <v>796</v>
      </c>
      <c r="Q762" s="43" t="s">
        <v>43</v>
      </c>
      <c r="R762" s="47">
        <v>8</v>
      </c>
      <c r="S762" s="64">
        <v>25000</v>
      </c>
      <c r="T762" s="58">
        <v>0</v>
      </c>
      <c r="U762" s="59">
        <f t="shared" si="35"/>
        <v>0</v>
      </c>
      <c r="V762" s="78"/>
      <c r="W762" s="31">
        <v>2017</v>
      </c>
      <c r="X762" s="31">
        <v>11.19</v>
      </c>
      <c r="Y762" s="303"/>
    </row>
    <row r="763" spans="1:25" ht="50.1" customHeight="1">
      <c r="A763" s="31" t="s">
        <v>2599</v>
      </c>
      <c r="B763" s="215" t="s">
        <v>32</v>
      </c>
      <c r="C763" s="187" t="s">
        <v>2596</v>
      </c>
      <c r="D763" s="325" t="s">
        <v>2597</v>
      </c>
      <c r="E763" s="187" t="s">
        <v>321</v>
      </c>
      <c r="F763" s="187" t="s">
        <v>2598</v>
      </c>
      <c r="G763" s="143" t="s">
        <v>36</v>
      </c>
      <c r="H763" s="384">
        <v>0</v>
      </c>
      <c r="I763" s="385">
        <v>590000000</v>
      </c>
      <c r="J763" s="189" t="s">
        <v>300</v>
      </c>
      <c r="K763" s="143" t="s">
        <v>2600</v>
      </c>
      <c r="L763" s="143" t="s">
        <v>302</v>
      </c>
      <c r="M763" s="143" t="s">
        <v>81</v>
      </c>
      <c r="N763" s="31" t="s">
        <v>140</v>
      </c>
      <c r="O763" s="45" t="s">
        <v>182</v>
      </c>
      <c r="P763" s="386">
        <v>796</v>
      </c>
      <c r="Q763" s="43" t="s">
        <v>43</v>
      </c>
      <c r="R763" s="387">
        <v>8</v>
      </c>
      <c r="S763" s="388">
        <v>45000</v>
      </c>
      <c r="T763" s="389">
        <f>R763*S763</f>
        <v>360000</v>
      </c>
      <c r="U763" s="389">
        <f>T763*1.12</f>
        <v>403200.00000000006</v>
      </c>
      <c r="V763" s="390"/>
      <c r="W763" s="189">
        <v>2017</v>
      </c>
      <c r="X763" s="143"/>
      <c r="Y763" s="303"/>
    </row>
    <row r="764" spans="1:25" ht="50.1" customHeight="1">
      <c r="A764" s="30" t="s">
        <v>2601</v>
      </c>
      <c r="B764" s="41" t="s">
        <v>32</v>
      </c>
      <c r="C764" s="42" t="s">
        <v>2602</v>
      </c>
      <c r="D764" s="311" t="s">
        <v>2603</v>
      </c>
      <c r="E764" s="43" t="s">
        <v>2604</v>
      </c>
      <c r="F764" s="44" t="s">
        <v>66</v>
      </c>
      <c r="G764" s="45" t="s">
        <v>36</v>
      </c>
      <c r="H764" s="46">
        <v>0</v>
      </c>
      <c r="I764" s="30">
        <v>590000000</v>
      </c>
      <c r="J764" s="31" t="s">
        <v>37</v>
      </c>
      <c r="K764" s="41" t="s">
        <v>2605</v>
      </c>
      <c r="L764" s="31" t="s">
        <v>39</v>
      </c>
      <c r="M764" s="41" t="s">
        <v>58</v>
      </c>
      <c r="N764" s="43" t="s">
        <v>41</v>
      </c>
      <c r="O764" s="33" t="s">
        <v>42</v>
      </c>
      <c r="P764" s="30">
        <v>796</v>
      </c>
      <c r="Q764" s="38" t="s">
        <v>43</v>
      </c>
      <c r="R764" s="47">
        <v>20</v>
      </c>
      <c r="S764" s="48">
        <v>700</v>
      </c>
      <c r="T764" s="35">
        <f t="shared" si="34"/>
        <v>14000</v>
      </c>
      <c r="U764" s="36">
        <f t="shared" si="35"/>
        <v>15680.000000000002</v>
      </c>
      <c r="V764" s="61"/>
      <c r="W764" s="49">
        <v>2017</v>
      </c>
      <c r="X764" s="31"/>
      <c r="Y764" s="303"/>
    </row>
    <row r="765" spans="1:25" ht="50.1" customHeight="1">
      <c r="A765" s="30" t="s">
        <v>2606</v>
      </c>
      <c r="B765" s="30" t="s">
        <v>32</v>
      </c>
      <c r="C765" s="31" t="s">
        <v>2607</v>
      </c>
      <c r="D765" s="310" t="s">
        <v>2603</v>
      </c>
      <c r="E765" s="31" t="s">
        <v>2608</v>
      </c>
      <c r="F765" s="32"/>
      <c r="G765" s="30" t="s">
        <v>447</v>
      </c>
      <c r="H765" s="30">
        <v>0</v>
      </c>
      <c r="I765" s="30">
        <v>590000000</v>
      </c>
      <c r="J765" s="31" t="s">
        <v>37</v>
      </c>
      <c r="K765" s="31" t="s">
        <v>2347</v>
      </c>
      <c r="L765" s="31" t="s">
        <v>39</v>
      </c>
      <c r="M765" s="30" t="s">
        <v>58</v>
      </c>
      <c r="N765" s="31" t="s">
        <v>389</v>
      </c>
      <c r="O765" s="30" t="s">
        <v>91</v>
      </c>
      <c r="P765" s="30">
        <v>796</v>
      </c>
      <c r="Q765" s="30" t="s">
        <v>43</v>
      </c>
      <c r="R765" s="34">
        <v>5</v>
      </c>
      <c r="S765" s="35">
        <v>1495</v>
      </c>
      <c r="T765" s="35">
        <f t="shared" si="34"/>
        <v>7475</v>
      </c>
      <c r="U765" s="36">
        <f t="shared" si="35"/>
        <v>8372</v>
      </c>
      <c r="V765" s="40"/>
      <c r="W765" s="30">
        <v>2017</v>
      </c>
      <c r="X765" s="31"/>
      <c r="Y765" s="303"/>
    </row>
    <row r="766" spans="1:25" ht="50.1" customHeight="1">
      <c r="A766" s="30" t="s">
        <v>2609</v>
      </c>
      <c r="B766" s="41" t="s">
        <v>32</v>
      </c>
      <c r="C766" s="44" t="s">
        <v>2610</v>
      </c>
      <c r="D766" s="311" t="s">
        <v>2611</v>
      </c>
      <c r="E766" s="44" t="s">
        <v>2612</v>
      </c>
      <c r="F766" s="44" t="s">
        <v>2613</v>
      </c>
      <c r="G766" s="45" t="s">
        <v>36</v>
      </c>
      <c r="H766" s="46">
        <v>0</v>
      </c>
      <c r="I766" s="30">
        <v>590000000</v>
      </c>
      <c r="J766" s="31" t="s">
        <v>37</v>
      </c>
      <c r="K766" s="41" t="s">
        <v>189</v>
      </c>
      <c r="L766" s="31" t="s">
        <v>39</v>
      </c>
      <c r="M766" s="41" t="s">
        <v>58</v>
      </c>
      <c r="N766" s="43" t="s">
        <v>273</v>
      </c>
      <c r="O766" s="43" t="s">
        <v>182</v>
      </c>
      <c r="P766" s="31">
        <v>796</v>
      </c>
      <c r="Q766" s="43" t="s">
        <v>43</v>
      </c>
      <c r="R766" s="47">
        <v>593</v>
      </c>
      <c r="S766" s="64">
        <v>460</v>
      </c>
      <c r="T766" s="35">
        <v>0</v>
      </c>
      <c r="U766" s="36">
        <f>T766*1.12</f>
        <v>0</v>
      </c>
      <c r="V766" s="61"/>
      <c r="W766" s="49">
        <v>2017</v>
      </c>
      <c r="X766" s="43">
        <v>11.15</v>
      </c>
      <c r="Y766" s="303"/>
    </row>
    <row r="767" spans="1:25" ht="50.1" customHeight="1">
      <c r="A767" s="31" t="s">
        <v>2614</v>
      </c>
      <c r="B767" s="31" t="s">
        <v>32</v>
      </c>
      <c r="C767" s="44" t="s">
        <v>2610</v>
      </c>
      <c r="D767" s="311" t="s">
        <v>2611</v>
      </c>
      <c r="E767" s="44" t="s">
        <v>2612</v>
      </c>
      <c r="F767" s="44" t="s">
        <v>2613</v>
      </c>
      <c r="G767" s="45" t="s">
        <v>36</v>
      </c>
      <c r="H767" s="45">
        <v>0</v>
      </c>
      <c r="I767" s="30">
        <v>590000000</v>
      </c>
      <c r="J767" s="45" t="s">
        <v>50</v>
      </c>
      <c r="K767" s="43" t="s">
        <v>275</v>
      </c>
      <c r="L767" s="45" t="s">
        <v>50</v>
      </c>
      <c r="M767" s="45" t="s">
        <v>58</v>
      </c>
      <c r="N767" s="43" t="s">
        <v>41</v>
      </c>
      <c r="O767" s="43" t="s">
        <v>276</v>
      </c>
      <c r="P767" s="31">
        <v>796</v>
      </c>
      <c r="Q767" s="43" t="s">
        <v>43</v>
      </c>
      <c r="R767" s="47">
        <v>593</v>
      </c>
      <c r="S767" s="64">
        <v>460</v>
      </c>
      <c r="T767" s="48">
        <f>R767*S767</f>
        <v>272780</v>
      </c>
      <c r="U767" s="65">
        <f>T767*1.12</f>
        <v>305513.60000000003</v>
      </c>
      <c r="V767" s="43"/>
      <c r="W767" s="31">
        <v>2017</v>
      </c>
      <c r="X767" s="43"/>
      <c r="Y767" s="303"/>
    </row>
    <row r="768" spans="1:25" ht="50.1" customHeight="1">
      <c r="A768" s="30" t="s">
        <v>2615</v>
      </c>
      <c r="B768" s="41" t="s">
        <v>32</v>
      </c>
      <c r="C768" s="42" t="s">
        <v>2616</v>
      </c>
      <c r="D768" s="311" t="s">
        <v>2617</v>
      </c>
      <c r="E768" s="43" t="s">
        <v>2618</v>
      </c>
      <c r="F768" s="44"/>
      <c r="G768" s="45" t="s">
        <v>36</v>
      </c>
      <c r="H768" s="46">
        <v>0</v>
      </c>
      <c r="I768" s="30">
        <v>590000000</v>
      </c>
      <c r="J768" s="31" t="s">
        <v>37</v>
      </c>
      <c r="K768" s="41" t="s">
        <v>401</v>
      </c>
      <c r="L768" s="31" t="s">
        <v>39</v>
      </c>
      <c r="M768" s="41" t="s">
        <v>40</v>
      </c>
      <c r="N768" s="43" t="s">
        <v>528</v>
      </c>
      <c r="O768" s="30" t="s">
        <v>73</v>
      </c>
      <c r="P768" s="38" t="s">
        <v>433</v>
      </c>
      <c r="Q768" s="38" t="s">
        <v>100</v>
      </c>
      <c r="R768" s="55">
        <v>20</v>
      </c>
      <c r="S768" s="48">
        <v>4500</v>
      </c>
      <c r="T768" s="35">
        <f t="shared" si="34"/>
        <v>90000</v>
      </c>
      <c r="U768" s="36">
        <f t="shared" si="35"/>
        <v>100800.00000000001</v>
      </c>
      <c r="V768" s="61"/>
      <c r="W768" s="49">
        <v>2017</v>
      </c>
      <c r="X768" s="31"/>
      <c r="Y768" s="303"/>
    </row>
    <row r="769" spans="1:25" ht="50.1" customHeight="1">
      <c r="A769" s="30" t="s">
        <v>2619</v>
      </c>
      <c r="B769" s="30" t="s">
        <v>32</v>
      </c>
      <c r="C769" s="31" t="s">
        <v>2620</v>
      </c>
      <c r="D769" s="314" t="s">
        <v>2621</v>
      </c>
      <c r="E769" s="32" t="s">
        <v>2622</v>
      </c>
      <c r="F769" s="32" t="s">
        <v>2623</v>
      </c>
      <c r="G769" s="30" t="s">
        <v>36</v>
      </c>
      <c r="H769" s="30">
        <v>0</v>
      </c>
      <c r="I769" s="30">
        <v>590000000</v>
      </c>
      <c r="J769" s="31" t="s">
        <v>50</v>
      </c>
      <c r="K769" s="30" t="s">
        <v>423</v>
      </c>
      <c r="L769" s="30" t="s">
        <v>80</v>
      </c>
      <c r="M769" s="30" t="s">
        <v>81</v>
      </c>
      <c r="N769" s="30" t="s">
        <v>99</v>
      </c>
      <c r="O769" s="31" t="s">
        <v>107</v>
      </c>
      <c r="P769" s="30">
        <v>796</v>
      </c>
      <c r="Q769" s="30" t="s">
        <v>43</v>
      </c>
      <c r="R769" s="34">
        <v>4</v>
      </c>
      <c r="S769" s="39">
        <v>1350</v>
      </c>
      <c r="T769" s="58">
        <f t="shared" si="34"/>
        <v>5400</v>
      </c>
      <c r="U769" s="59">
        <f t="shared" si="35"/>
        <v>6048.0000000000009</v>
      </c>
      <c r="V769" s="40"/>
      <c r="W769" s="30">
        <v>2017</v>
      </c>
      <c r="X769" s="60"/>
      <c r="Y769" s="303"/>
    </row>
    <row r="770" spans="1:25" ht="50.1" customHeight="1">
      <c r="A770" s="30" t="s">
        <v>2624</v>
      </c>
      <c r="B770" s="30" t="s">
        <v>32</v>
      </c>
      <c r="C770" s="31" t="s">
        <v>2625</v>
      </c>
      <c r="D770" s="314" t="s">
        <v>2626</v>
      </c>
      <c r="E770" s="32" t="s">
        <v>2627</v>
      </c>
      <c r="F770" s="32" t="s">
        <v>2628</v>
      </c>
      <c r="G770" s="30" t="s">
        <v>36</v>
      </c>
      <c r="H770" s="30">
        <v>0</v>
      </c>
      <c r="I770" s="30">
        <v>590000000</v>
      </c>
      <c r="J770" s="31" t="s">
        <v>50</v>
      </c>
      <c r="K770" s="31" t="s">
        <v>1826</v>
      </c>
      <c r="L770" s="30" t="s">
        <v>80</v>
      </c>
      <c r="M770" s="30" t="s">
        <v>81</v>
      </c>
      <c r="N770" s="30" t="s">
        <v>140</v>
      </c>
      <c r="O770" s="45" t="s">
        <v>182</v>
      </c>
      <c r="P770" s="30">
        <v>796</v>
      </c>
      <c r="Q770" s="30" t="s">
        <v>43</v>
      </c>
      <c r="R770" s="34">
        <v>16</v>
      </c>
      <c r="S770" s="39">
        <v>3000</v>
      </c>
      <c r="T770" s="58">
        <f t="shared" si="34"/>
        <v>48000</v>
      </c>
      <c r="U770" s="59">
        <f t="shared" si="35"/>
        <v>53760.000000000007</v>
      </c>
      <c r="V770" s="40"/>
      <c r="W770" s="30">
        <v>2017</v>
      </c>
      <c r="X770" s="60"/>
      <c r="Y770" s="303"/>
    </row>
    <row r="771" spans="1:25" ht="50.1" customHeight="1">
      <c r="A771" s="30" t="s">
        <v>2629</v>
      </c>
      <c r="B771" s="30" t="s">
        <v>32</v>
      </c>
      <c r="C771" s="31" t="s">
        <v>2625</v>
      </c>
      <c r="D771" s="314" t="s">
        <v>2626</v>
      </c>
      <c r="E771" s="32" t="s">
        <v>2627</v>
      </c>
      <c r="F771" s="32" t="s">
        <v>2630</v>
      </c>
      <c r="G771" s="30" t="s">
        <v>36</v>
      </c>
      <c r="H771" s="30">
        <v>0</v>
      </c>
      <c r="I771" s="30">
        <v>590000000</v>
      </c>
      <c r="J771" s="31" t="s">
        <v>50</v>
      </c>
      <c r="K771" s="30" t="s">
        <v>955</v>
      </c>
      <c r="L771" s="30" t="s">
        <v>80</v>
      </c>
      <c r="M771" s="30" t="s">
        <v>81</v>
      </c>
      <c r="N771" s="30" t="s">
        <v>140</v>
      </c>
      <c r="O771" s="45" t="s">
        <v>182</v>
      </c>
      <c r="P771" s="30">
        <v>796</v>
      </c>
      <c r="Q771" s="30" t="s">
        <v>43</v>
      </c>
      <c r="R771" s="34">
        <v>16</v>
      </c>
      <c r="S771" s="39">
        <v>700</v>
      </c>
      <c r="T771" s="58">
        <f t="shared" si="34"/>
        <v>11200</v>
      </c>
      <c r="U771" s="59">
        <f t="shared" si="35"/>
        <v>12544.000000000002</v>
      </c>
      <c r="V771" s="40"/>
      <c r="W771" s="30">
        <v>2017</v>
      </c>
      <c r="X771" s="60"/>
      <c r="Y771" s="303"/>
    </row>
    <row r="772" spans="1:25" ht="50.1" customHeight="1">
      <c r="A772" s="30" t="s">
        <v>2631</v>
      </c>
      <c r="B772" s="30" t="s">
        <v>32</v>
      </c>
      <c r="C772" s="31" t="s">
        <v>2625</v>
      </c>
      <c r="D772" s="314" t="s">
        <v>2626</v>
      </c>
      <c r="E772" s="32" t="s">
        <v>2627</v>
      </c>
      <c r="F772" s="32" t="s">
        <v>2632</v>
      </c>
      <c r="G772" s="30" t="s">
        <v>36</v>
      </c>
      <c r="H772" s="30">
        <v>0</v>
      </c>
      <c r="I772" s="30">
        <v>590000000</v>
      </c>
      <c r="J772" s="31" t="s">
        <v>50</v>
      </c>
      <c r="K772" s="30" t="s">
        <v>955</v>
      </c>
      <c r="L772" s="30" t="s">
        <v>80</v>
      </c>
      <c r="M772" s="30" t="s">
        <v>81</v>
      </c>
      <c r="N772" s="30" t="s">
        <v>140</v>
      </c>
      <c r="O772" s="45" t="s">
        <v>182</v>
      </c>
      <c r="P772" s="30">
        <v>796</v>
      </c>
      <c r="Q772" s="30" t="s">
        <v>43</v>
      </c>
      <c r="R772" s="34">
        <v>8</v>
      </c>
      <c r="S772" s="39">
        <v>720</v>
      </c>
      <c r="T772" s="58">
        <f t="shared" si="34"/>
        <v>5760</v>
      </c>
      <c r="U772" s="59">
        <f t="shared" si="35"/>
        <v>6451.2000000000007</v>
      </c>
      <c r="V772" s="40"/>
      <c r="W772" s="30">
        <v>2017</v>
      </c>
      <c r="X772" s="60"/>
      <c r="Y772" s="303"/>
    </row>
    <row r="773" spans="1:25" ht="50.1" customHeight="1">
      <c r="A773" s="30" t="s">
        <v>2633</v>
      </c>
      <c r="B773" s="30" t="s">
        <v>32</v>
      </c>
      <c r="C773" s="31" t="s">
        <v>2625</v>
      </c>
      <c r="D773" s="314" t="s">
        <v>2626</v>
      </c>
      <c r="E773" s="32" t="s">
        <v>2627</v>
      </c>
      <c r="F773" s="32" t="s">
        <v>2634</v>
      </c>
      <c r="G773" s="30" t="s">
        <v>36</v>
      </c>
      <c r="H773" s="30">
        <v>0</v>
      </c>
      <c r="I773" s="30">
        <v>590000000</v>
      </c>
      <c r="J773" s="31" t="s">
        <v>50</v>
      </c>
      <c r="K773" s="30" t="s">
        <v>955</v>
      </c>
      <c r="L773" s="30" t="s">
        <v>80</v>
      </c>
      <c r="M773" s="30" t="s">
        <v>81</v>
      </c>
      <c r="N773" s="30" t="s">
        <v>140</v>
      </c>
      <c r="O773" s="45" t="s">
        <v>182</v>
      </c>
      <c r="P773" s="30">
        <v>796</v>
      </c>
      <c r="Q773" s="30" t="s">
        <v>43</v>
      </c>
      <c r="R773" s="34">
        <v>20</v>
      </c>
      <c r="S773" s="39">
        <v>2675</v>
      </c>
      <c r="T773" s="58">
        <f t="shared" si="34"/>
        <v>53500</v>
      </c>
      <c r="U773" s="59">
        <f t="shared" si="35"/>
        <v>59920.000000000007</v>
      </c>
      <c r="V773" s="40"/>
      <c r="W773" s="30">
        <v>2017</v>
      </c>
      <c r="X773" s="60"/>
      <c r="Y773" s="303"/>
    </row>
    <row r="774" spans="1:25" ht="50.1" customHeight="1">
      <c r="A774" s="30" t="s">
        <v>2635</v>
      </c>
      <c r="B774" s="41" t="s">
        <v>32</v>
      </c>
      <c r="C774" s="42" t="s">
        <v>2636</v>
      </c>
      <c r="D774" s="311" t="s">
        <v>2637</v>
      </c>
      <c r="E774" s="43" t="s">
        <v>2638</v>
      </c>
      <c r="F774" s="44" t="s">
        <v>2639</v>
      </c>
      <c r="G774" s="45" t="s">
        <v>36</v>
      </c>
      <c r="H774" s="46">
        <v>0</v>
      </c>
      <c r="I774" s="30">
        <v>590000000</v>
      </c>
      <c r="J774" s="31" t="s">
        <v>37</v>
      </c>
      <c r="K774" s="41" t="s">
        <v>401</v>
      </c>
      <c r="L774" s="31" t="s">
        <v>39</v>
      </c>
      <c r="M774" s="41" t="s">
        <v>40</v>
      </c>
      <c r="N774" s="43" t="s">
        <v>528</v>
      </c>
      <c r="O774" s="30" t="s">
        <v>73</v>
      </c>
      <c r="P774" s="30">
        <v>796</v>
      </c>
      <c r="Q774" s="38" t="s">
        <v>43</v>
      </c>
      <c r="R774" s="47">
        <v>230</v>
      </c>
      <c r="S774" s="48">
        <v>265</v>
      </c>
      <c r="T774" s="35">
        <f t="shared" si="34"/>
        <v>60950</v>
      </c>
      <c r="U774" s="36">
        <f t="shared" si="35"/>
        <v>68264</v>
      </c>
      <c r="V774" s="61"/>
      <c r="W774" s="49">
        <v>2017</v>
      </c>
      <c r="X774" s="31"/>
      <c r="Y774" s="303"/>
    </row>
    <row r="775" spans="1:25" ht="50.1" customHeight="1">
      <c r="A775" s="30" t="s">
        <v>2640</v>
      </c>
      <c r="B775" s="41" t="s">
        <v>32</v>
      </c>
      <c r="C775" s="391" t="s">
        <v>2641</v>
      </c>
      <c r="D775" s="311" t="s">
        <v>2642</v>
      </c>
      <c r="E775" s="44" t="s">
        <v>907</v>
      </c>
      <c r="F775" s="44" t="s">
        <v>2643</v>
      </c>
      <c r="G775" s="45" t="s">
        <v>36</v>
      </c>
      <c r="H775" s="46">
        <v>0</v>
      </c>
      <c r="I775" s="31">
        <v>590000000</v>
      </c>
      <c r="J775" s="31" t="s">
        <v>37</v>
      </c>
      <c r="K775" s="41" t="s">
        <v>211</v>
      </c>
      <c r="L775" s="45" t="s">
        <v>50</v>
      </c>
      <c r="M775" s="41" t="s">
        <v>58</v>
      </c>
      <c r="N775" s="43" t="s">
        <v>909</v>
      </c>
      <c r="O775" s="31" t="s">
        <v>73</v>
      </c>
      <c r="P775" s="31">
        <v>796</v>
      </c>
      <c r="Q775" s="43" t="s">
        <v>43</v>
      </c>
      <c r="R775" s="47">
        <v>7</v>
      </c>
      <c r="S775" s="64">
        <v>870</v>
      </c>
      <c r="T775" s="35">
        <v>0</v>
      </c>
      <c r="U775" s="36">
        <f>T775*1.12</f>
        <v>0</v>
      </c>
      <c r="V775" s="61"/>
      <c r="W775" s="49">
        <v>2017</v>
      </c>
      <c r="X775" s="38" t="s">
        <v>910</v>
      </c>
      <c r="Y775" s="303"/>
    </row>
    <row r="776" spans="1:25" ht="50.1" customHeight="1">
      <c r="A776" s="30" t="s">
        <v>2644</v>
      </c>
      <c r="B776" s="41" t="s">
        <v>32</v>
      </c>
      <c r="C776" s="44" t="s">
        <v>2641</v>
      </c>
      <c r="D776" s="311" t="s">
        <v>2642</v>
      </c>
      <c r="E776" s="44" t="s">
        <v>907</v>
      </c>
      <c r="F776" s="44" t="s">
        <v>2645</v>
      </c>
      <c r="G776" s="31" t="s">
        <v>36</v>
      </c>
      <c r="H776" s="46">
        <v>0</v>
      </c>
      <c r="I776" s="338">
        <v>590000000</v>
      </c>
      <c r="J776" s="31" t="s">
        <v>37</v>
      </c>
      <c r="K776" s="41" t="s">
        <v>301</v>
      </c>
      <c r="L776" s="45" t="s">
        <v>50</v>
      </c>
      <c r="M776" s="41" t="s">
        <v>58</v>
      </c>
      <c r="N776" s="43" t="s">
        <v>523</v>
      </c>
      <c r="O776" s="31" t="s">
        <v>73</v>
      </c>
      <c r="P776" s="31">
        <v>796</v>
      </c>
      <c r="Q776" s="43" t="s">
        <v>43</v>
      </c>
      <c r="R776" s="47">
        <v>7</v>
      </c>
      <c r="S776" s="64">
        <v>870</v>
      </c>
      <c r="T776" s="35">
        <f t="shared" ref="T776" si="37">R776*S776</f>
        <v>6090</v>
      </c>
      <c r="U776" s="36">
        <f>T776*1.12</f>
        <v>6820.8000000000011</v>
      </c>
      <c r="V776" s="61"/>
      <c r="W776" s="49">
        <v>2017</v>
      </c>
      <c r="X776" s="126"/>
      <c r="Y776" s="303"/>
    </row>
    <row r="777" spans="1:25" ht="50.1" customHeight="1">
      <c r="A777" s="30" t="s">
        <v>2646</v>
      </c>
      <c r="B777" s="43" t="s">
        <v>32</v>
      </c>
      <c r="C777" s="43" t="s">
        <v>2647</v>
      </c>
      <c r="D777" s="312" t="s">
        <v>2648</v>
      </c>
      <c r="E777" s="43" t="s">
        <v>2649</v>
      </c>
      <c r="F777" s="43" t="s">
        <v>2650</v>
      </c>
      <c r="G777" s="43" t="s">
        <v>36</v>
      </c>
      <c r="H777" s="43">
        <v>0</v>
      </c>
      <c r="I777" s="30">
        <v>590000000</v>
      </c>
      <c r="J777" s="31" t="s">
        <v>37</v>
      </c>
      <c r="K777" s="43" t="s">
        <v>79</v>
      </c>
      <c r="L777" s="43" t="s">
        <v>80</v>
      </c>
      <c r="M777" s="43" t="s">
        <v>81</v>
      </c>
      <c r="N777" s="43" t="s">
        <v>82</v>
      </c>
      <c r="O777" s="43" t="s">
        <v>1550</v>
      </c>
      <c r="P777" s="43">
        <v>796</v>
      </c>
      <c r="Q777" s="43" t="s">
        <v>43</v>
      </c>
      <c r="R777" s="47">
        <v>1</v>
      </c>
      <c r="S777" s="50">
        <v>31000</v>
      </c>
      <c r="T777" s="35">
        <f t="shared" si="34"/>
        <v>31000</v>
      </c>
      <c r="U777" s="36">
        <f t="shared" si="35"/>
        <v>34720</v>
      </c>
      <c r="V777" s="98"/>
      <c r="W777" s="43">
        <v>2017</v>
      </c>
      <c r="X777" s="43"/>
      <c r="Y777" s="303"/>
    </row>
    <row r="778" spans="1:25" ht="50.1" customHeight="1">
      <c r="A778" s="30" t="s">
        <v>2651</v>
      </c>
      <c r="B778" s="31" t="s">
        <v>32</v>
      </c>
      <c r="C778" s="56" t="s">
        <v>2652</v>
      </c>
      <c r="D778" s="310" t="s">
        <v>2653</v>
      </c>
      <c r="E778" s="56" t="s">
        <v>2654</v>
      </c>
      <c r="F778" s="56" t="s">
        <v>2655</v>
      </c>
      <c r="G778" s="31" t="s">
        <v>36</v>
      </c>
      <c r="H778" s="31">
        <v>0</v>
      </c>
      <c r="I778" s="30">
        <v>590000000</v>
      </c>
      <c r="J778" s="31" t="s">
        <v>37</v>
      </c>
      <c r="K778" s="31" t="s">
        <v>189</v>
      </c>
      <c r="L778" s="31" t="s">
        <v>39</v>
      </c>
      <c r="M778" s="31" t="s">
        <v>58</v>
      </c>
      <c r="N778" s="31" t="s">
        <v>273</v>
      </c>
      <c r="O778" s="31" t="s">
        <v>91</v>
      </c>
      <c r="P778" s="31">
        <v>715</v>
      </c>
      <c r="Q778" s="31" t="s">
        <v>191</v>
      </c>
      <c r="R778" s="34">
        <v>3100</v>
      </c>
      <c r="S778" s="114">
        <v>85</v>
      </c>
      <c r="T778" s="35">
        <v>0</v>
      </c>
      <c r="U778" s="36">
        <f>T778*1.12</f>
        <v>0</v>
      </c>
      <c r="V778" s="40"/>
      <c r="W778" s="30">
        <v>2017</v>
      </c>
      <c r="X778" s="43">
        <v>11</v>
      </c>
      <c r="Y778" s="303"/>
    </row>
    <row r="779" spans="1:25" ht="50.1" customHeight="1">
      <c r="A779" s="31" t="s">
        <v>2656</v>
      </c>
      <c r="B779" s="31" t="s">
        <v>32</v>
      </c>
      <c r="C779" s="56" t="s">
        <v>2652</v>
      </c>
      <c r="D779" s="310" t="s">
        <v>2653</v>
      </c>
      <c r="E779" s="56" t="s">
        <v>2654</v>
      </c>
      <c r="F779" s="56" t="s">
        <v>2655</v>
      </c>
      <c r="G779" s="45" t="s">
        <v>36</v>
      </c>
      <c r="H779" s="45">
        <v>0</v>
      </c>
      <c r="I779" s="30">
        <v>590000000</v>
      </c>
      <c r="J779" s="45" t="s">
        <v>50</v>
      </c>
      <c r="K779" s="43" t="s">
        <v>275</v>
      </c>
      <c r="L779" s="45" t="s">
        <v>50</v>
      </c>
      <c r="M779" s="45" t="s">
        <v>58</v>
      </c>
      <c r="N779" s="43" t="s">
        <v>41</v>
      </c>
      <c r="O779" s="43" t="s">
        <v>276</v>
      </c>
      <c r="P779" s="31">
        <v>715</v>
      </c>
      <c r="Q779" s="31" t="s">
        <v>191</v>
      </c>
      <c r="R779" s="47">
        <v>3100</v>
      </c>
      <c r="S779" s="64">
        <v>85</v>
      </c>
      <c r="T779" s="48">
        <f>R779*S779</f>
        <v>263500</v>
      </c>
      <c r="U779" s="65">
        <f>T779*1.12</f>
        <v>295120</v>
      </c>
      <c r="V779" s="43"/>
      <c r="W779" s="31">
        <v>2017</v>
      </c>
      <c r="X779" s="43"/>
      <c r="Y779" s="303"/>
    </row>
    <row r="780" spans="1:25" ht="50.1" customHeight="1">
      <c r="A780" s="30" t="s">
        <v>2657</v>
      </c>
      <c r="B780" s="31" t="s">
        <v>32</v>
      </c>
      <c r="C780" s="56" t="s">
        <v>2658</v>
      </c>
      <c r="D780" s="310" t="s">
        <v>2653</v>
      </c>
      <c r="E780" s="56" t="s">
        <v>2659</v>
      </c>
      <c r="F780" s="56"/>
      <c r="G780" s="31" t="s">
        <v>36</v>
      </c>
      <c r="H780" s="31">
        <v>0</v>
      </c>
      <c r="I780" s="30">
        <v>590000000</v>
      </c>
      <c r="J780" s="31" t="s">
        <v>37</v>
      </c>
      <c r="K780" s="31" t="s">
        <v>401</v>
      </c>
      <c r="L780" s="31" t="s">
        <v>39</v>
      </c>
      <c r="M780" s="31" t="s">
        <v>58</v>
      </c>
      <c r="N780" s="31" t="s">
        <v>175</v>
      </c>
      <c r="O780" s="31" t="s">
        <v>73</v>
      </c>
      <c r="P780" s="31">
        <v>715</v>
      </c>
      <c r="Q780" s="31" t="s">
        <v>191</v>
      </c>
      <c r="R780" s="34">
        <v>15</v>
      </c>
      <c r="S780" s="114">
        <v>1880</v>
      </c>
      <c r="T780" s="35">
        <v>0</v>
      </c>
      <c r="U780" s="36">
        <f>T780*1.12</f>
        <v>0</v>
      </c>
      <c r="V780" s="40"/>
      <c r="W780" s="30">
        <v>2017</v>
      </c>
      <c r="X780" s="43" t="s">
        <v>2660</v>
      </c>
      <c r="Y780" s="303"/>
    </row>
    <row r="781" spans="1:25" ht="50.1" customHeight="1">
      <c r="A781" s="31" t="s">
        <v>2661</v>
      </c>
      <c r="B781" s="31" t="s">
        <v>32</v>
      </c>
      <c r="C781" s="56" t="s">
        <v>2658</v>
      </c>
      <c r="D781" s="310" t="s">
        <v>2653</v>
      </c>
      <c r="E781" s="56" t="s">
        <v>2659</v>
      </c>
      <c r="F781" s="56"/>
      <c r="G781" s="45" t="s">
        <v>188</v>
      </c>
      <c r="H781" s="45">
        <v>0</v>
      </c>
      <c r="I781" s="30">
        <v>590000000</v>
      </c>
      <c r="J781" s="45" t="s">
        <v>50</v>
      </c>
      <c r="K781" s="43" t="s">
        <v>275</v>
      </c>
      <c r="L781" s="45" t="s">
        <v>50</v>
      </c>
      <c r="M781" s="45" t="s">
        <v>58</v>
      </c>
      <c r="N781" s="43" t="s">
        <v>41</v>
      </c>
      <c r="O781" s="43" t="s">
        <v>276</v>
      </c>
      <c r="P781" s="31">
        <v>715</v>
      </c>
      <c r="Q781" s="31" t="s">
        <v>191</v>
      </c>
      <c r="R781" s="47">
        <v>15</v>
      </c>
      <c r="S781" s="64">
        <v>1880</v>
      </c>
      <c r="T781" s="48">
        <f>R781*S781</f>
        <v>28200</v>
      </c>
      <c r="U781" s="65">
        <f>T781*1.12</f>
        <v>31584.000000000004</v>
      </c>
      <c r="V781" s="43"/>
      <c r="W781" s="31">
        <v>2017</v>
      </c>
      <c r="X781" s="43"/>
      <c r="Y781" s="303"/>
    </row>
    <row r="782" spans="1:25" ht="50.1" customHeight="1">
      <c r="A782" s="30" t="s">
        <v>2662</v>
      </c>
      <c r="B782" s="41" t="s">
        <v>32</v>
      </c>
      <c r="C782" s="42" t="s">
        <v>2658</v>
      </c>
      <c r="D782" s="311" t="s">
        <v>2653</v>
      </c>
      <c r="E782" s="43" t="s">
        <v>2659</v>
      </c>
      <c r="F782" s="44" t="s">
        <v>2663</v>
      </c>
      <c r="G782" s="45" t="s">
        <v>36</v>
      </c>
      <c r="H782" s="46">
        <v>0</v>
      </c>
      <c r="I782" s="30">
        <v>590000000</v>
      </c>
      <c r="J782" s="31" t="s">
        <v>37</v>
      </c>
      <c r="K782" s="41" t="s">
        <v>189</v>
      </c>
      <c r="L782" s="31" t="s">
        <v>39</v>
      </c>
      <c r="M782" s="41" t="s">
        <v>58</v>
      </c>
      <c r="N782" s="43" t="s">
        <v>273</v>
      </c>
      <c r="O782" s="33" t="s">
        <v>182</v>
      </c>
      <c r="P782" s="38">
        <v>715</v>
      </c>
      <c r="Q782" s="38" t="s">
        <v>191</v>
      </c>
      <c r="R782" s="47">
        <v>100</v>
      </c>
      <c r="S782" s="48">
        <v>1120</v>
      </c>
      <c r="T782" s="35">
        <f t="shared" si="34"/>
        <v>112000</v>
      </c>
      <c r="U782" s="36">
        <f t="shared" si="35"/>
        <v>125440.00000000001</v>
      </c>
      <c r="V782" s="61"/>
      <c r="W782" s="49">
        <v>2017</v>
      </c>
      <c r="X782" s="62"/>
      <c r="Y782" s="303"/>
    </row>
    <row r="783" spans="1:25" ht="50.1" customHeight="1">
      <c r="A783" s="30" t="s">
        <v>2664</v>
      </c>
      <c r="B783" s="43" t="s">
        <v>32</v>
      </c>
      <c r="C783" s="43" t="s">
        <v>2658</v>
      </c>
      <c r="D783" s="312" t="s">
        <v>2653</v>
      </c>
      <c r="E783" s="43" t="s">
        <v>2659</v>
      </c>
      <c r="F783" s="43" t="s">
        <v>2665</v>
      </c>
      <c r="G783" s="43" t="s">
        <v>36</v>
      </c>
      <c r="H783" s="43">
        <v>0</v>
      </c>
      <c r="I783" s="30">
        <v>590000000</v>
      </c>
      <c r="J783" s="31" t="s">
        <v>37</v>
      </c>
      <c r="K783" s="43" t="s">
        <v>79</v>
      </c>
      <c r="L783" s="43" t="s">
        <v>80</v>
      </c>
      <c r="M783" s="43" t="s">
        <v>81</v>
      </c>
      <c r="N783" s="43" t="s">
        <v>82</v>
      </c>
      <c r="O783" s="43" t="s">
        <v>1550</v>
      </c>
      <c r="P783" s="43">
        <v>715</v>
      </c>
      <c r="Q783" s="43" t="s">
        <v>191</v>
      </c>
      <c r="R783" s="47">
        <v>1</v>
      </c>
      <c r="S783" s="50">
        <v>1400</v>
      </c>
      <c r="T783" s="35">
        <f t="shared" si="34"/>
        <v>1400</v>
      </c>
      <c r="U783" s="36">
        <f t="shared" si="35"/>
        <v>1568.0000000000002</v>
      </c>
      <c r="V783" s="73"/>
      <c r="W783" s="43">
        <v>2017</v>
      </c>
      <c r="X783" s="43"/>
      <c r="Y783" s="303"/>
    </row>
    <row r="784" spans="1:25" ht="50.1" customHeight="1">
      <c r="A784" s="30" t="s">
        <v>2666</v>
      </c>
      <c r="B784" s="41" t="s">
        <v>32</v>
      </c>
      <c r="C784" s="44" t="s">
        <v>2667</v>
      </c>
      <c r="D784" s="311" t="s">
        <v>2653</v>
      </c>
      <c r="E784" s="44" t="s">
        <v>2668</v>
      </c>
      <c r="F784" s="44" t="s">
        <v>2669</v>
      </c>
      <c r="G784" s="45" t="s">
        <v>36</v>
      </c>
      <c r="H784" s="46">
        <v>0</v>
      </c>
      <c r="I784" s="30">
        <v>590000000</v>
      </c>
      <c r="J784" s="31" t="s">
        <v>37</v>
      </c>
      <c r="K784" s="41" t="s">
        <v>189</v>
      </c>
      <c r="L784" s="31" t="s">
        <v>39</v>
      </c>
      <c r="M784" s="41" t="s">
        <v>58</v>
      </c>
      <c r="N784" s="43" t="s">
        <v>273</v>
      </c>
      <c r="O784" s="43" t="s">
        <v>182</v>
      </c>
      <c r="P784" s="43">
        <v>715</v>
      </c>
      <c r="Q784" s="43" t="s">
        <v>191</v>
      </c>
      <c r="R784" s="47">
        <v>300</v>
      </c>
      <c r="S784" s="64">
        <v>310</v>
      </c>
      <c r="T784" s="35">
        <v>0</v>
      </c>
      <c r="U784" s="36">
        <f>T784*1.12</f>
        <v>0</v>
      </c>
      <c r="V784" s="61"/>
      <c r="W784" s="49">
        <v>2017</v>
      </c>
      <c r="X784" s="43">
        <v>11.15</v>
      </c>
      <c r="Y784" s="303"/>
    </row>
    <row r="785" spans="1:25" ht="50.1" customHeight="1">
      <c r="A785" s="31" t="s">
        <v>2670</v>
      </c>
      <c r="B785" s="31" t="s">
        <v>32</v>
      </c>
      <c r="C785" s="44" t="s">
        <v>2667</v>
      </c>
      <c r="D785" s="310" t="s">
        <v>2653</v>
      </c>
      <c r="E785" s="44" t="s">
        <v>2668</v>
      </c>
      <c r="F785" s="44" t="s">
        <v>2669</v>
      </c>
      <c r="G785" s="45" t="s">
        <v>36</v>
      </c>
      <c r="H785" s="45">
        <v>0</v>
      </c>
      <c r="I785" s="30">
        <v>590000000</v>
      </c>
      <c r="J785" s="45" t="s">
        <v>50</v>
      </c>
      <c r="K785" s="43" t="s">
        <v>275</v>
      </c>
      <c r="L785" s="45" t="s">
        <v>50</v>
      </c>
      <c r="M785" s="45" t="s">
        <v>58</v>
      </c>
      <c r="N785" s="43" t="s">
        <v>41</v>
      </c>
      <c r="O785" s="43" t="s">
        <v>276</v>
      </c>
      <c r="P785" s="43">
        <v>715</v>
      </c>
      <c r="Q785" s="31" t="s">
        <v>191</v>
      </c>
      <c r="R785" s="47">
        <v>300</v>
      </c>
      <c r="S785" s="64">
        <v>310</v>
      </c>
      <c r="T785" s="48">
        <f>R785*S785</f>
        <v>93000</v>
      </c>
      <c r="U785" s="65">
        <f>T785*1.12</f>
        <v>104160.00000000001</v>
      </c>
      <c r="V785" s="43"/>
      <c r="W785" s="31">
        <v>2017</v>
      </c>
      <c r="X785" s="43"/>
      <c r="Y785" s="303"/>
    </row>
    <row r="786" spans="1:25" ht="50.1" customHeight="1">
      <c r="A786" s="30" t="s">
        <v>2671</v>
      </c>
      <c r="B786" s="31" t="s">
        <v>32</v>
      </c>
      <c r="C786" s="56" t="s">
        <v>2672</v>
      </c>
      <c r="D786" s="310" t="s">
        <v>2653</v>
      </c>
      <c r="E786" s="56" t="s">
        <v>2673</v>
      </c>
      <c r="F786" s="56" t="s">
        <v>2674</v>
      </c>
      <c r="G786" s="31" t="s">
        <v>36</v>
      </c>
      <c r="H786" s="31">
        <v>0</v>
      </c>
      <c r="I786" s="30">
        <v>590000000</v>
      </c>
      <c r="J786" s="31" t="s">
        <v>37</v>
      </c>
      <c r="K786" s="31" t="s">
        <v>189</v>
      </c>
      <c r="L786" s="31" t="s">
        <v>39</v>
      </c>
      <c r="M786" s="31" t="s">
        <v>58</v>
      </c>
      <c r="N786" s="31" t="s">
        <v>273</v>
      </c>
      <c r="O786" s="31" t="s">
        <v>182</v>
      </c>
      <c r="P786" s="31">
        <v>715</v>
      </c>
      <c r="Q786" s="31" t="s">
        <v>191</v>
      </c>
      <c r="R786" s="34">
        <v>500</v>
      </c>
      <c r="S786" s="114">
        <v>190</v>
      </c>
      <c r="T786" s="35">
        <v>0</v>
      </c>
      <c r="U786" s="36">
        <f>T786*1.12</f>
        <v>0</v>
      </c>
      <c r="V786" s="40"/>
      <c r="W786" s="30">
        <v>2017</v>
      </c>
      <c r="X786" s="43">
        <v>11.15</v>
      </c>
      <c r="Y786" s="303"/>
    </row>
    <row r="787" spans="1:25" ht="50.1" customHeight="1">
      <c r="A787" s="31" t="s">
        <v>2675</v>
      </c>
      <c r="B787" s="31" t="s">
        <v>32</v>
      </c>
      <c r="C787" s="56" t="s">
        <v>2672</v>
      </c>
      <c r="D787" s="310" t="s">
        <v>2653</v>
      </c>
      <c r="E787" s="56" t="s">
        <v>2673</v>
      </c>
      <c r="F787" s="56" t="s">
        <v>2674</v>
      </c>
      <c r="G787" s="45" t="s">
        <v>36</v>
      </c>
      <c r="H787" s="45">
        <v>0</v>
      </c>
      <c r="I787" s="30">
        <v>590000000</v>
      </c>
      <c r="J787" s="45" t="s">
        <v>50</v>
      </c>
      <c r="K787" s="43" t="s">
        <v>275</v>
      </c>
      <c r="L787" s="45" t="s">
        <v>50</v>
      </c>
      <c r="M787" s="45" t="s">
        <v>58</v>
      </c>
      <c r="N787" s="43" t="s">
        <v>41</v>
      </c>
      <c r="O787" s="43" t="s">
        <v>276</v>
      </c>
      <c r="P787" s="31">
        <v>715</v>
      </c>
      <c r="Q787" s="31" t="s">
        <v>191</v>
      </c>
      <c r="R787" s="47">
        <v>500</v>
      </c>
      <c r="S787" s="64">
        <v>190</v>
      </c>
      <c r="T787" s="48">
        <f>R787*S787</f>
        <v>95000</v>
      </c>
      <c r="U787" s="65">
        <f>T787*1.12</f>
        <v>106400.00000000001</v>
      </c>
      <c r="V787" s="43"/>
      <c r="W787" s="31">
        <v>2017</v>
      </c>
      <c r="X787" s="43"/>
      <c r="Y787" s="303"/>
    </row>
    <row r="788" spans="1:25" ht="50.1" customHeight="1">
      <c r="A788" s="30" t="s">
        <v>2676</v>
      </c>
      <c r="B788" s="41" t="s">
        <v>32</v>
      </c>
      <c r="C788" s="43" t="s">
        <v>2677</v>
      </c>
      <c r="D788" s="312" t="s">
        <v>2678</v>
      </c>
      <c r="E788" s="43" t="s">
        <v>2679</v>
      </c>
      <c r="F788" s="44"/>
      <c r="G788" s="45" t="s">
        <v>447</v>
      </c>
      <c r="H788" s="46">
        <v>0</v>
      </c>
      <c r="I788" s="30">
        <v>590000000</v>
      </c>
      <c r="J788" s="31" t="s">
        <v>37</v>
      </c>
      <c r="K788" s="41" t="s">
        <v>2680</v>
      </c>
      <c r="L788" s="31" t="s">
        <v>39</v>
      </c>
      <c r="M788" s="41" t="s">
        <v>58</v>
      </c>
      <c r="N788" s="43" t="s">
        <v>2681</v>
      </c>
      <c r="O788" s="30" t="s">
        <v>91</v>
      </c>
      <c r="P788" s="38">
        <v>113</v>
      </c>
      <c r="Q788" s="53" t="s">
        <v>51</v>
      </c>
      <c r="R788" s="54">
        <v>20</v>
      </c>
      <c r="S788" s="48">
        <v>4300</v>
      </c>
      <c r="T788" s="35">
        <f t="shared" ref="T788:T857" si="38">R788*S788</f>
        <v>86000</v>
      </c>
      <c r="U788" s="36">
        <f t="shared" si="35"/>
        <v>96320.000000000015</v>
      </c>
      <c r="V788" s="61"/>
      <c r="W788" s="49">
        <v>2017</v>
      </c>
      <c r="X788" s="31"/>
      <c r="Y788" s="303"/>
    </row>
    <row r="789" spans="1:25" ht="50.1" customHeight="1">
      <c r="A789" s="30" t="s">
        <v>2682</v>
      </c>
      <c r="B789" s="30" t="s">
        <v>32</v>
      </c>
      <c r="C789" s="31" t="s">
        <v>2683</v>
      </c>
      <c r="D789" s="314" t="s">
        <v>2684</v>
      </c>
      <c r="E789" s="32" t="s">
        <v>321</v>
      </c>
      <c r="F789" s="32" t="s">
        <v>2685</v>
      </c>
      <c r="G789" s="30" t="s">
        <v>36</v>
      </c>
      <c r="H789" s="30">
        <v>0</v>
      </c>
      <c r="I789" s="30">
        <v>590000000</v>
      </c>
      <c r="J789" s="31" t="s">
        <v>50</v>
      </c>
      <c r="K789" s="31" t="s">
        <v>1826</v>
      </c>
      <c r="L789" s="30" t="s">
        <v>80</v>
      </c>
      <c r="M789" s="30" t="s">
        <v>81</v>
      </c>
      <c r="N789" s="30" t="s">
        <v>140</v>
      </c>
      <c r="O789" s="45" t="s">
        <v>182</v>
      </c>
      <c r="P789" s="30">
        <v>796</v>
      </c>
      <c r="Q789" s="30" t="s">
        <v>43</v>
      </c>
      <c r="R789" s="34">
        <v>40</v>
      </c>
      <c r="S789" s="39">
        <v>267.5</v>
      </c>
      <c r="T789" s="58">
        <f t="shared" si="38"/>
        <v>10700</v>
      </c>
      <c r="U789" s="59">
        <f t="shared" si="35"/>
        <v>11984.000000000002</v>
      </c>
      <c r="V789" s="40"/>
      <c r="W789" s="30">
        <v>2017</v>
      </c>
      <c r="X789" s="60"/>
      <c r="Y789" s="303"/>
    </row>
    <row r="790" spans="1:25" ht="50.1" customHeight="1">
      <c r="A790" s="30" t="s">
        <v>2686</v>
      </c>
      <c r="B790" s="30" t="s">
        <v>32</v>
      </c>
      <c r="C790" s="31" t="s">
        <v>2687</v>
      </c>
      <c r="D790" s="310" t="s">
        <v>2688</v>
      </c>
      <c r="E790" s="31" t="s">
        <v>2689</v>
      </c>
      <c r="F790" s="32" t="s">
        <v>2690</v>
      </c>
      <c r="G790" s="30" t="s">
        <v>188</v>
      </c>
      <c r="H790" s="30" t="s">
        <v>2264</v>
      </c>
      <c r="I790" s="30">
        <v>590000000</v>
      </c>
      <c r="J790" s="31" t="s">
        <v>37</v>
      </c>
      <c r="K790" s="31" t="s">
        <v>105</v>
      </c>
      <c r="L790" s="37" t="s">
        <v>50</v>
      </c>
      <c r="M790" s="30" t="s">
        <v>58</v>
      </c>
      <c r="N790" s="31" t="s">
        <v>2691</v>
      </c>
      <c r="O790" s="30" t="s">
        <v>91</v>
      </c>
      <c r="P790" s="30">
        <v>796</v>
      </c>
      <c r="Q790" s="30" t="s">
        <v>43</v>
      </c>
      <c r="R790" s="34">
        <v>20</v>
      </c>
      <c r="S790" s="35">
        <v>9500</v>
      </c>
      <c r="T790" s="35">
        <f t="shared" si="38"/>
        <v>190000</v>
      </c>
      <c r="U790" s="36">
        <f t="shared" ref="U790:U860" si="39">T790*1.12</f>
        <v>212800.00000000003</v>
      </c>
      <c r="V790" s="40"/>
      <c r="W790" s="30">
        <v>2017</v>
      </c>
      <c r="X790" s="31"/>
      <c r="Y790" s="303"/>
    </row>
    <row r="791" spans="1:25" ht="50.1" customHeight="1">
      <c r="A791" s="30" t="s">
        <v>2692</v>
      </c>
      <c r="B791" s="30" t="s">
        <v>32</v>
      </c>
      <c r="C791" s="31" t="s">
        <v>2687</v>
      </c>
      <c r="D791" s="310" t="s">
        <v>2688</v>
      </c>
      <c r="E791" s="31" t="s">
        <v>2689</v>
      </c>
      <c r="F791" s="32" t="s">
        <v>2693</v>
      </c>
      <c r="G791" s="30" t="s">
        <v>188</v>
      </c>
      <c r="H791" s="30">
        <v>0</v>
      </c>
      <c r="I791" s="30">
        <v>590000000</v>
      </c>
      <c r="J791" s="31" t="s">
        <v>37</v>
      </c>
      <c r="K791" s="31" t="s">
        <v>105</v>
      </c>
      <c r="L791" s="37" t="s">
        <v>50</v>
      </c>
      <c r="M791" s="30" t="s">
        <v>58</v>
      </c>
      <c r="N791" s="31" t="s">
        <v>2691</v>
      </c>
      <c r="O791" s="30" t="s">
        <v>91</v>
      </c>
      <c r="P791" s="30">
        <v>796</v>
      </c>
      <c r="Q791" s="30" t="s">
        <v>43</v>
      </c>
      <c r="R791" s="34">
        <v>15</v>
      </c>
      <c r="S791" s="35">
        <v>9500</v>
      </c>
      <c r="T791" s="35">
        <f t="shared" si="38"/>
        <v>142500</v>
      </c>
      <c r="U791" s="36">
        <f t="shared" si="39"/>
        <v>159600.00000000003</v>
      </c>
      <c r="V791" s="40"/>
      <c r="W791" s="30">
        <v>2017</v>
      </c>
      <c r="X791" s="31"/>
      <c r="Y791" s="303"/>
    </row>
    <row r="792" spans="1:25" ht="50.1" customHeight="1">
      <c r="A792" s="30" t="s">
        <v>2694</v>
      </c>
      <c r="B792" s="30" t="s">
        <v>32</v>
      </c>
      <c r="C792" s="31" t="s">
        <v>2687</v>
      </c>
      <c r="D792" s="310" t="s">
        <v>2688</v>
      </c>
      <c r="E792" s="31" t="s">
        <v>2689</v>
      </c>
      <c r="F792" s="32" t="s">
        <v>2695</v>
      </c>
      <c r="G792" s="30" t="s">
        <v>188</v>
      </c>
      <c r="H792" s="30">
        <v>0</v>
      </c>
      <c r="I792" s="30">
        <v>590000000</v>
      </c>
      <c r="J792" s="31" t="s">
        <v>37</v>
      </c>
      <c r="K792" s="31" t="s">
        <v>105</v>
      </c>
      <c r="L792" s="37" t="s">
        <v>50</v>
      </c>
      <c r="M792" s="30" t="s">
        <v>58</v>
      </c>
      <c r="N792" s="31" t="s">
        <v>2691</v>
      </c>
      <c r="O792" s="30" t="s">
        <v>91</v>
      </c>
      <c r="P792" s="30">
        <v>796</v>
      </c>
      <c r="Q792" s="30" t="s">
        <v>43</v>
      </c>
      <c r="R792" s="34">
        <v>10</v>
      </c>
      <c r="S792" s="35">
        <v>9500</v>
      </c>
      <c r="T792" s="35">
        <f t="shared" si="38"/>
        <v>95000</v>
      </c>
      <c r="U792" s="36">
        <f t="shared" si="39"/>
        <v>106400.00000000001</v>
      </c>
      <c r="V792" s="40"/>
      <c r="W792" s="30">
        <v>2017</v>
      </c>
      <c r="X792" s="31"/>
      <c r="Y792" s="303"/>
    </row>
    <row r="793" spans="1:25" ht="50.1" customHeight="1">
      <c r="A793" s="30" t="s">
        <v>2696</v>
      </c>
      <c r="B793" s="30" t="s">
        <v>32</v>
      </c>
      <c r="C793" s="31" t="s">
        <v>2687</v>
      </c>
      <c r="D793" s="310" t="s">
        <v>2688</v>
      </c>
      <c r="E793" s="31" t="s">
        <v>2689</v>
      </c>
      <c r="F793" s="32" t="s">
        <v>2697</v>
      </c>
      <c r="G793" s="30" t="s">
        <v>188</v>
      </c>
      <c r="H793" s="30">
        <v>0</v>
      </c>
      <c r="I793" s="30">
        <v>590000000</v>
      </c>
      <c r="J793" s="31" t="s">
        <v>37</v>
      </c>
      <c r="K793" s="31" t="s">
        <v>105</v>
      </c>
      <c r="L793" s="37" t="s">
        <v>50</v>
      </c>
      <c r="M793" s="30" t="s">
        <v>58</v>
      </c>
      <c r="N793" s="31" t="s">
        <v>2691</v>
      </c>
      <c r="O793" s="30" t="s">
        <v>91</v>
      </c>
      <c r="P793" s="30">
        <v>796</v>
      </c>
      <c r="Q793" s="30" t="s">
        <v>43</v>
      </c>
      <c r="R793" s="34">
        <v>5</v>
      </c>
      <c r="S793" s="35">
        <v>7920</v>
      </c>
      <c r="T793" s="35">
        <f t="shared" si="38"/>
        <v>39600</v>
      </c>
      <c r="U793" s="36">
        <f t="shared" si="39"/>
        <v>44352.000000000007</v>
      </c>
      <c r="V793" s="40"/>
      <c r="W793" s="30">
        <v>2017</v>
      </c>
      <c r="X793" s="31"/>
      <c r="Y793" s="303"/>
    </row>
    <row r="794" spans="1:25" ht="50.1" customHeight="1">
      <c r="A794" s="30" t="s">
        <v>2698</v>
      </c>
      <c r="B794" s="30" t="s">
        <v>32</v>
      </c>
      <c r="C794" s="31" t="s">
        <v>2687</v>
      </c>
      <c r="D794" s="310" t="s">
        <v>2688</v>
      </c>
      <c r="E794" s="31" t="s">
        <v>2689</v>
      </c>
      <c r="F794" s="32" t="s">
        <v>2699</v>
      </c>
      <c r="G794" s="30" t="s">
        <v>188</v>
      </c>
      <c r="H794" s="30">
        <v>0</v>
      </c>
      <c r="I794" s="30">
        <v>590000000</v>
      </c>
      <c r="J794" s="31" t="s">
        <v>37</v>
      </c>
      <c r="K794" s="31" t="s">
        <v>105</v>
      </c>
      <c r="L794" s="37" t="s">
        <v>50</v>
      </c>
      <c r="M794" s="30" t="s">
        <v>58</v>
      </c>
      <c r="N794" s="31" t="s">
        <v>2691</v>
      </c>
      <c r="O794" s="30" t="s">
        <v>91</v>
      </c>
      <c r="P794" s="30">
        <v>796</v>
      </c>
      <c r="Q794" s="30" t="s">
        <v>43</v>
      </c>
      <c r="R794" s="34">
        <v>10</v>
      </c>
      <c r="S794" s="35">
        <v>7920</v>
      </c>
      <c r="T794" s="35">
        <f t="shared" si="38"/>
        <v>79200</v>
      </c>
      <c r="U794" s="36">
        <f t="shared" si="39"/>
        <v>88704.000000000015</v>
      </c>
      <c r="V794" s="40"/>
      <c r="W794" s="30">
        <v>2017</v>
      </c>
      <c r="X794" s="31"/>
      <c r="Y794" s="303"/>
    </row>
    <row r="795" spans="1:25" ht="50.1" customHeight="1">
      <c r="A795" s="30" t="s">
        <v>2700</v>
      </c>
      <c r="B795" s="30" t="s">
        <v>32</v>
      </c>
      <c r="C795" s="31" t="s">
        <v>2687</v>
      </c>
      <c r="D795" s="310" t="s">
        <v>2688</v>
      </c>
      <c r="E795" s="31" t="s">
        <v>2689</v>
      </c>
      <c r="F795" s="32" t="s">
        <v>2701</v>
      </c>
      <c r="G795" s="30" t="s">
        <v>188</v>
      </c>
      <c r="H795" s="30">
        <v>0</v>
      </c>
      <c r="I795" s="30">
        <v>590000000</v>
      </c>
      <c r="J795" s="31" t="s">
        <v>37</v>
      </c>
      <c r="K795" s="31" t="s">
        <v>105</v>
      </c>
      <c r="L795" s="37" t="s">
        <v>50</v>
      </c>
      <c r="M795" s="30" t="s">
        <v>58</v>
      </c>
      <c r="N795" s="31" t="s">
        <v>2691</v>
      </c>
      <c r="O795" s="30" t="s">
        <v>91</v>
      </c>
      <c r="P795" s="30">
        <v>796</v>
      </c>
      <c r="Q795" s="30" t="s">
        <v>43</v>
      </c>
      <c r="R795" s="34">
        <v>5</v>
      </c>
      <c r="S795" s="35">
        <v>7920</v>
      </c>
      <c r="T795" s="35">
        <f t="shared" si="38"/>
        <v>39600</v>
      </c>
      <c r="U795" s="36">
        <f t="shared" si="39"/>
        <v>44352.000000000007</v>
      </c>
      <c r="V795" s="40"/>
      <c r="W795" s="30">
        <v>2017</v>
      </c>
      <c r="X795" s="31"/>
      <c r="Y795" s="303"/>
    </row>
    <row r="796" spans="1:25" ht="50.1" customHeight="1">
      <c r="A796" s="30" t="s">
        <v>2702</v>
      </c>
      <c r="B796" s="30" t="s">
        <v>32</v>
      </c>
      <c r="C796" s="31" t="s">
        <v>2687</v>
      </c>
      <c r="D796" s="310" t="s">
        <v>2688</v>
      </c>
      <c r="E796" s="31" t="s">
        <v>2689</v>
      </c>
      <c r="F796" s="32" t="s">
        <v>2703</v>
      </c>
      <c r="G796" s="30" t="s">
        <v>188</v>
      </c>
      <c r="H796" s="30">
        <v>0</v>
      </c>
      <c r="I796" s="30">
        <v>590000000</v>
      </c>
      <c r="J796" s="31" t="s">
        <v>37</v>
      </c>
      <c r="K796" s="31" t="s">
        <v>105</v>
      </c>
      <c r="L796" s="37" t="s">
        <v>50</v>
      </c>
      <c r="M796" s="30" t="s">
        <v>58</v>
      </c>
      <c r="N796" s="31" t="s">
        <v>2691</v>
      </c>
      <c r="O796" s="30" t="s">
        <v>91</v>
      </c>
      <c r="P796" s="30">
        <v>796</v>
      </c>
      <c r="Q796" s="30" t="s">
        <v>43</v>
      </c>
      <c r="R796" s="34">
        <v>6</v>
      </c>
      <c r="S796" s="35">
        <v>8800</v>
      </c>
      <c r="T796" s="35">
        <f t="shared" si="38"/>
        <v>52800</v>
      </c>
      <c r="U796" s="36">
        <f t="shared" si="39"/>
        <v>59136.000000000007</v>
      </c>
      <c r="V796" s="40"/>
      <c r="W796" s="30">
        <v>2017</v>
      </c>
      <c r="X796" s="31"/>
      <c r="Y796" s="303"/>
    </row>
    <row r="797" spans="1:25" ht="50.1" customHeight="1">
      <c r="A797" s="30" t="s">
        <v>2704</v>
      </c>
      <c r="B797" s="30" t="s">
        <v>32</v>
      </c>
      <c r="C797" s="31" t="s">
        <v>2687</v>
      </c>
      <c r="D797" s="310" t="s">
        <v>2688</v>
      </c>
      <c r="E797" s="31" t="s">
        <v>2689</v>
      </c>
      <c r="F797" s="32" t="s">
        <v>2705</v>
      </c>
      <c r="G797" s="30" t="s">
        <v>188</v>
      </c>
      <c r="H797" s="30">
        <v>0</v>
      </c>
      <c r="I797" s="30">
        <v>590000000</v>
      </c>
      <c r="J797" s="31" t="s">
        <v>37</v>
      </c>
      <c r="K797" s="31" t="s">
        <v>105</v>
      </c>
      <c r="L797" s="37" t="s">
        <v>50</v>
      </c>
      <c r="M797" s="30" t="s">
        <v>58</v>
      </c>
      <c r="N797" s="31" t="s">
        <v>2691</v>
      </c>
      <c r="O797" s="30" t="s">
        <v>91</v>
      </c>
      <c r="P797" s="30">
        <v>796</v>
      </c>
      <c r="Q797" s="30" t="s">
        <v>43</v>
      </c>
      <c r="R797" s="34">
        <v>6</v>
      </c>
      <c r="S797" s="35">
        <v>8800</v>
      </c>
      <c r="T797" s="35">
        <f t="shared" si="38"/>
        <v>52800</v>
      </c>
      <c r="U797" s="36">
        <f t="shared" si="39"/>
        <v>59136.000000000007</v>
      </c>
      <c r="V797" s="40"/>
      <c r="W797" s="30">
        <v>2017</v>
      </c>
      <c r="X797" s="31"/>
      <c r="Y797" s="303"/>
    </row>
    <row r="798" spans="1:25" ht="50.1" customHeight="1">
      <c r="A798" s="30" t="s">
        <v>2706</v>
      </c>
      <c r="B798" s="30" t="s">
        <v>32</v>
      </c>
      <c r="C798" s="31" t="s">
        <v>2687</v>
      </c>
      <c r="D798" s="310" t="s">
        <v>2688</v>
      </c>
      <c r="E798" s="31" t="s">
        <v>2689</v>
      </c>
      <c r="F798" s="32" t="s">
        <v>2707</v>
      </c>
      <c r="G798" s="30" t="s">
        <v>188</v>
      </c>
      <c r="H798" s="30">
        <v>0</v>
      </c>
      <c r="I798" s="30">
        <v>590000000</v>
      </c>
      <c r="J798" s="31" t="s">
        <v>37</v>
      </c>
      <c r="K798" s="31" t="s">
        <v>105</v>
      </c>
      <c r="L798" s="37" t="s">
        <v>50</v>
      </c>
      <c r="M798" s="30" t="s">
        <v>58</v>
      </c>
      <c r="N798" s="31" t="s">
        <v>2691</v>
      </c>
      <c r="O798" s="30" t="s">
        <v>91</v>
      </c>
      <c r="P798" s="30">
        <v>796</v>
      </c>
      <c r="Q798" s="30" t="s">
        <v>43</v>
      </c>
      <c r="R798" s="34">
        <v>6</v>
      </c>
      <c r="S798" s="35">
        <v>8800</v>
      </c>
      <c r="T798" s="35">
        <f t="shared" si="38"/>
        <v>52800</v>
      </c>
      <c r="U798" s="36">
        <f t="shared" si="39"/>
        <v>59136.000000000007</v>
      </c>
      <c r="V798" s="40"/>
      <c r="W798" s="30">
        <v>2017</v>
      </c>
      <c r="X798" s="31"/>
      <c r="Y798" s="303"/>
    </row>
    <row r="799" spans="1:25" ht="50.1" customHeight="1">
      <c r="A799" s="30" t="s">
        <v>2708</v>
      </c>
      <c r="B799" s="31" t="s">
        <v>32</v>
      </c>
      <c r="C799" s="79" t="s">
        <v>2709</v>
      </c>
      <c r="D799" s="310" t="s">
        <v>2688</v>
      </c>
      <c r="E799" s="79" t="s">
        <v>2710</v>
      </c>
      <c r="F799" s="79" t="s">
        <v>2711</v>
      </c>
      <c r="G799" s="30" t="s">
        <v>188</v>
      </c>
      <c r="H799" s="30">
        <v>0</v>
      </c>
      <c r="I799" s="30">
        <v>590000000</v>
      </c>
      <c r="J799" s="31" t="s">
        <v>37</v>
      </c>
      <c r="K799" s="31" t="s">
        <v>105</v>
      </c>
      <c r="L799" s="45" t="s">
        <v>50</v>
      </c>
      <c r="M799" s="30" t="s">
        <v>58</v>
      </c>
      <c r="N799" s="31" t="s">
        <v>2691</v>
      </c>
      <c r="O799" s="31" t="s">
        <v>91</v>
      </c>
      <c r="P799" s="30">
        <v>796</v>
      </c>
      <c r="Q799" s="30" t="s">
        <v>43</v>
      </c>
      <c r="R799" s="34">
        <v>20</v>
      </c>
      <c r="S799" s="114">
        <v>14440</v>
      </c>
      <c r="T799" s="35">
        <v>0</v>
      </c>
      <c r="U799" s="36">
        <f t="shared" si="39"/>
        <v>0</v>
      </c>
      <c r="V799" s="40"/>
      <c r="W799" s="30">
        <v>2017</v>
      </c>
      <c r="X799" s="31" t="s">
        <v>2712</v>
      </c>
      <c r="Y799" s="303"/>
    </row>
    <row r="800" spans="1:25" ht="50.1" customHeight="1">
      <c r="A800" s="30" t="s">
        <v>2713</v>
      </c>
      <c r="B800" s="99" t="s">
        <v>32</v>
      </c>
      <c r="C800" s="33" t="s">
        <v>2709</v>
      </c>
      <c r="D800" s="313" t="s">
        <v>2688</v>
      </c>
      <c r="E800" s="33" t="s">
        <v>2710</v>
      </c>
      <c r="F800" s="79" t="s">
        <v>2711</v>
      </c>
      <c r="G800" s="41" t="s">
        <v>188</v>
      </c>
      <c r="H800" s="63">
        <v>0</v>
      </c>
      <c r="I800" s="31">
        <v>590000000</v>
      </c>
      <c r="J800" s="41" t="s">
        <v>37</v>
      </c>
      <c r="K800" s="31" t="s">
        <v>105</v>
      </c>
      <c r="L800" s="41" t="s">
        <v>37</v>
      </c>
      <c r="M800" s="41" t="s">
        <v>58</v>
      </c>
      <c r="N800" s="41" t="s">
        <v>2714</v>
      </c>
      <c r="O800" s="31" t="s">
        <v>91</v>
      </c>
      <c r="P800" s="45">
        <v>796</v>
      </c>
      <c r="Q800" s="41" t="s">
        <v>43</v>
      </c>
      <c r="R800" s="34">
        <v>30</v>
      </c>
      <c r="S800" s="114">
        <v>14440</v>
      </c>
      <c r="T800" s="48">
        <f>S800*R800</f>
        <v>433200</v>
      </c>
      <c r="U800" s="48">
        <f>T800*1.12</f>
        <v>485184.00000000006</v>
      </c>
      <c r="V800" s="52"/>
      <c r="W800" s="45">
        <v>2017</v>
      </c>
      <c r="X800" s="118"/>
      <c r="Y800" s="303"/>
    </row>
    <row r="801" spans="1:25" ht="50.1" customHeight="1">
      <c r="A801" s="30" t="s">
        <v>2715</v>
      </c>
      <c r="B801" s="30" t="s">
        <v>32</v>
      </c>
      <c r="C801" s="31" t="s">
        <v>2709</v>
      </c>
      <c r="D801" s="310" t="s">
        <v>2688</v>
      </c>
      <c r="E801" s="31" t="s">
        <v>2710</v>
      </c>
      <c r="F801" s="32" t="s">
        <v>2716</v>
      </c>
      <c r="G801" s="30" t="s">
        <v>188</v>
      </c>
      <c r="H801" s="30" t="s">
        <v>2264</v>
      </c>
      <c r="I801" s="30">
        <v>590000000</v>
      </c>
      <c r="J801" s="31" t="s">
        <v>37</v>
      </c>
      <c r="K801" s="31" t="s">
        <v>105</v>
      </c>
      <c r="L801" s="37" t="s">
        <v>50</v>
      </c>
      <c r="M801" s="30" t="s">
        <v>58</v>
      </c>
      <c r="N801" s="31" t="s">
        <v>2691</v>
      </c>
      <c r="O801" s="30" t="s">
        <v>91</v>
      </c>
      <c r="P801" s="30">
        <v>796</v>
      </c>
      <c r="Q801" s="30" t="s">
        <v>43</v>
      </c>
      <c r="R801" s="34">
        <v>15</v>
      </c>
      <c r="S801" s="35">
        <v>14440</v>
      </c>
      <c r="T801" s="35">
        <f t="shared" si="38"/>
        <v>216600</v>
      </c>
      <c r="U801" s="36">
        <f t="shared" si="39"/>
        <v>242592.00000000003</v>
      </c>
      <c r="V801" s="40"/>
      <c r="W801" s="30">
        <v>2017</v>
      </c>
      <c r="X801" s="31"/>
      <c r="Y801" s="303"/>
    </row>
    <row r="802" spans="1:25" ht="50.1" customHeight="1">
      <c r="A802" s="30" t="s">
        <v>2717</v>
      </c>
      <c r="B802" s="30" t="s">
        <v>32</v>
      </c>
      <c r="C802" s="31" t="s">
        <v>2709</v>
      </c>
      <c r="D802" s="310" t="s">
        <v>2688</v>
      </c>
      <c r="E802" s="31" t="s">
        <v>2710</v>
      </c>
      <c r="F802" s="32" t="s">
        <v>2718</v>
      </c>
      <c r="G802" s="30" t="s">
        <v>188</v>
      </c>
      <c r="H802" s="30">
        <v>0</v>
      </c>
      <c r="I802" s="30">
        <v>590000000</v>
      </c>
      <c r="J802" s="31" t="s">
        <v>37</v>
      </c>
      <c r="K802" s="31" t="s">
        <v>105</v>
      </c>
      <c r="L802" s="37" t="s">
        <v>50</v>
      </c>
      <c r="M802" s="30" t="s">
        <v>58</v>
      </c>
      <c r="N802" s="31" t="s">
        <v>2691</v>
      </c>
      <c r="O802" s="30" t="s">
        <v>91</v>
      </c>
      <c r="P802" s="30">
        <v>796</v>
      </c>
      <c r="Q802" s="30" t="s">
        <v>43</v>
      </c>
      <c r="R802" s="34">
        <v>5</v>
      </c>
      <c r="S802" s="35">
        <v>14440</v>
      </c>
      <c r="T802" s="35">
        <f t="shared" si="38"/>
        <v>72200</v>
      </c>
      <c r="U802" s="36">
        <f t="shared" si="39"/>
        <v>80864.000000000015</v>
      </c>
      <c r="V802" s="40"/>
      <c r="W802" s="30">
        <v>2017</v>
      </c>
      <c r="X802" s="31"/>
      <c r="Y802" s="303"/>
    </row>
    <row r="803" spans="1:25" ht="50.1" customHeight="1">
      <c r="A803" s="30" t="s">
        <v>2719</v>
      </c>
      <c r="B803" s="31" t="s">
        <v>32</v>
      </c>
      <c r="C803" s="31" t="s">
        <v>2709</v>
      </c>
      <c r="D803" s="310" t="s">
        <v>2688</v>
      </c>
      <c r="E803" s="56" t="s">
        <v>2710</v>
      </c>
      <c r="F803" s="56" t="s">
        <v>2720</v>
      </c>
      <c r="G803" s="30" t="s">
        <v>188</v>
      </c>
      <c r="H803" s="30">
        <v>0</v>
      </c>
      <c r="I803" s="30">
        <v>590000000</v>
      </c>
      <c r="J803" s="31" t="s">
        <v>37</v>
      </c>
      <c r="K803" s="31" t="s">
        <v>105</v>
      </c>
      <c r="L803" s="45" t="s">
        <v>50</v>
      </c>
      <c r="M803" s="30" t="s">
        <v>58</v>
      </c>
      <c r="N803" s="31" t="s">
        <v>2691</v>
      </c>
      <c r="O803" s="31" t="s">
        <v>91</v>
      </c>
      <c r="P803" s="30">
        <v>796</v>
      </c>
      <c r="Q803" s="30" t="s">
        <v>43</v>
      </c>
      <c r="R803" s="34">
        <v>10</v>
      </c>
      <c r="S803" s="114">
        <v>14440</v>
      </c>
      <c r="T803" s="35">
        <v>0</v>
      </c>
      <c r="U803" s="36">
        <f t="shared" si="39"/>
        <v>0</v>
      </c>
      <c r="V803" s="40"/>
      <c r="W803" s="30">
        <v>2017</v>
      </c>
      <c r="X803" s="119" t="s">
        <v>2721</v>
      </c>
      <c r="Y803" s="303"/>
    </row>
    <row r="804" spans="1:25" ht="50.1" customHeight="1">
      <c r="A804" s="120" t="s">
        <v>2722</v>
      </c>
      <c r="B804" s="99" t="s">
        <v>32</v>
      </c>
      <c r="C804" s="33" t="s">
        <v>2709</v>
      </c>
      <c r="D804" s="313" t="s">
        <v>2688</v>
      </c>
      <c r="E804" s="33" t="s">
        <v>2710</v>
      </c>
      <c r="F804" s="37" t="s">
        <v>2723</v>
      </c>
      <c r="G804" s="41" t="s">
        <v>188</v>
      </c>
      <c r="H804" s="63">
        <v>0</v>
      </c>
      <c r="I804" s="31">
        <v>590000000</v>
      </c>
      <c r="J804" s="41" t="s">
        <v>37</v>
      </c>
      <c r="K804" s="31" t="s">
        <v>105</v>
      </c>
      <c r="L804" s="41" t="s">
        <v>37</v>
      </c>
      <c r="M804" s="41" t="s">
        <v>58</v>
      </c>
      <c r="N804" s="41" t="s">
        <v>2714</v>
      </c>
      <c r="O804" s="31" t="s">
        <v>91</v>
      </c>
      <c r="P804" s="45">
        <v>796</v>
      </c>
      <c r="Q804" s="41" t="s">
        <v>43</v>
      </c>
      <c r="R804" s="121">
        <v>15</v>
      </c>
      <c r="S804" s="114">
        <v>14440</v>
      </c>
      <c r="T804" s="48">
        <f>S804*R804</f>
        <v>216600</v>
      </c>
      <c r="U804" s="48">
        <f>T804*1.12</f>
        <v>242592.00000000003</v>
      </c>
      <c r="V804" s="41"/>
      <c r="W804" s="45">
        <v>2017</v>
      </c>
      <c r="X804" s="41"/>
      <c r="Y804" s="303"/>
    </row>
    <row r="805" spans="1:25" ht="50.1" customHeight="1">
      <c r="A805" s="30" t="s">
        <v>2724</v>
      </c>
      <c r="B805" s="30" t="s">
        <v>32</v>
      </c>
      <c r="C805" s="31" t="s">
        <v>2709</v>
      </c>
      <c r="D805" s="310" t="s">
        <v>2688</v>
      </c>
      <c r="E805" s="31" t="s">
        <v>2710</v>
      </c>
      <c r="F805" s="32" t="s">
        <v>2725</v>
      </c>
      <c r="G805" s="30" t="s">
        <v>188</v>
      </c>
      <c r="H805" s="30">
        <v>0</v>
      </c>
      <c r="I805" s="30">
        <v>590000000</v>
      </c>
      <c r="J805" s="31" t="s">
        <v>37</v>
      </c>
      <c r="K805" s="31" t="s">
        <v>105</v>
      </c>
      <c r="L805" s="37" t="s">
        <v>50</v>
      </c>
      <c r="M805" s="30" t="s">
        <v>58</v>
      </c>
      <c r="N805" s="31" t="s">
        <v>2691</v>
      </c>
      <c r="O805" s="30" t="s">
        <v>91</v>
      </c>
      <c r="P805" s="30">
        <v>796</v>
      </c>
      <c r="Q805" s="30" t="s">
        <v>43</v>
      </c>
      <c r="R805" s="34">
        <v>12</v>
      </c>
      <c r="S805" s="35">
        <v>18100</v>
      </c>
      <c r="T805" s="35">
        <f t="shared" si="38"/>
        <v>217200</v>
      </c>
      <c r="U805" s="36">
        <f t="shared" si="39"/>
        <v>243264.00000000003</v>
      </c>
      <c r="V805" s="40"/>
      <c r="W805" s="30">
        <v>2017</v>
      </c>
      <c r="X805" s="31"/>
      <c r="Y805" s="303"/>
    </row>
    <row r="806" spans="1:25" ht="50.1" customHeight="1">
      <c r="A806" s="30" t="s">
        <v>2726</v>
      </c>
      <c r="B806" s="30" t="s">
        <v>32</v>
      </c>
      <c r="C806" s="31" t="s">
        <v>2709</v>
      </c>
      <c r="D806" s="310" t="s">
        <v>2688</v>
      </c>
      <c r="E806" s="31" t="s">
        <v>2710</v>
      </c>
      <c r="F806" s="32" t="s">
        <v>2727</v>
      </c>
      <c r="G806" s="30" t="s">
        <v>188</v>
      </c>
      <c r="H806" s="30">
        <v>0</v>
      </c>
      <c r="I806" s="30">
        <v>590000000</v>
      </c>
      <c r="J806" s="31" t="s">
        <v>37</v>
      </c>
      <c r="K806" s="31" t="s">
        <v>105</v>
      </c>
      <c r="L806" s="37" t="s">
        <v>50</v>
      </c>
      <c r="M806" s="30" t="s">
        <v>58</v>
      </c>
      <c r="N806" s="31" t="s">
        <v>2691</v>
      </c>
      <c r="O806" s="30" t="s">
        <v>91</v>
      </c>
      <c r="P806" s="30">
        <v>796</v>
      </c>
      <c r="Q806" s="30" t="s">
        <v>43</v>
      </c>
      <c r="R806" s="34">
        <v>6</v>
      </c>
      <c r="S806" s="35">
        <v>83650</v>
      </c>
      <c r="T806" s="35">
        <f t="shared" si="38"/>
        <v>501900</v>
      </c>
      <c r="U806" s="36">
        <f t="shared" si="39"/>
        <v>562128</v>
      </c>
      <c r="V806" s="40"/>
      <c r="W806" s="30">
        <v>2017</v>
      </c>
      <c r="X806" s="31"/>
      <c r="Y806" s="303"/>
    </row>
    <row r="807" spans="1:25" ht="50.1" customHeight="1">
      <c r="A807" s="30" t="s">
        <v>2728</v>
      </c>
      <c r="B807" s="30" t="s">
        <v>32</v>
      </c>
      <c r="C807" s="31" t="s">
        <v>2709</v>
      </c>
      <c r="D807" s="310" t="s">
        <v>2688</v>
      </c>
      <c r="E807" s="31" t="s">
        <v>2710</v>
      </c>
      <c r="F807" s="32" t="s">
        <v>2729</v>
      </c>
      <c r="G807" s="30" t="s">
        <v>188</v>
      </c>
      <c r="H807" s="30">
        <v>0</v>
      </c>
      <c r="I807" s="30">
        <v>590000000</v>
      </c>
      <c r="J807" s="31" t="s">
        <v>37</v>
      </c>
      <c r="K807" s="31" t="s">
        <v>105</v>
      </c>
      <c r="L807" s="37" t="s">
        <v>50</v>
      </c>
      <c r="M807" s="30" t="s">
        <v>58</v>
      </c>
      <c r="N807" s="31" t="s">
        <v>2691</v>
      </c>
      <c r="O807" s="30" t="s">
        <v>91</v>
      </c>
      <c r="P807" s="30">
        <v>796</v>
      </c>
      <c r="Q807" s="30" t="s">
        <v>43</v>
      </c>
      <c r="R807" s="34">
        <v>8</v>
      </c>
      <c r="S807" s="35">
        <v>18100</v>
      </c>
      <c r="T807" s="35">
        <f t="shared" si="38"/>
        <v>144800</v>
      </c>
      <c r="U807" s="36">
        <f t="shared" si="39"/>
        <v>162176.00000000003</v>
      </c>
      <c r="V807" s="40"/>
      <c r="W807" s="30">
        <v>2017</v>
      </c>
      <c r="X807" s="31"/>
      <c r="Y807" s="303"/>
    </row>
    <row r="808" spans="1:25" ht="50.1" customHeight="1">
      <c r="A808" s="30" t="s">
        <v>2730</v>
      </c>
      <c r="B808" s="30" t="s">
        <v>32</v>
      </c>
      <c r="C808" s="31" t="s">
        <v>2731</v>
      </c>
      <c r="D808" s="310" t="s">
        <v>2688</v>
      </c>
      <c r="E808" s="31" t="s">
        <v>2732</v>
      </c>
      <c r="F808" s="32" t="s">
        <v>2733</v>
      </c>
      <c r="G808" s="30" t="s">
        <v>188</v>
      </c>
      <c r="H808" s="30">
        <v>0</v>
      </c>
      <c r="I808" s="30">
        <v>590000000</v>
      </c>
      <c r="J808" s="31" t="s">
        <v>37</v>
      </c>
      <c r="K808" s="31" t="s">
        <v>105</v>
      </c>
      <c r="L808" s="37" t="s">
        <v>50</v>
      </c>
      <c r="M808" s="30" t="s">
        <v>58</v>
      </c>
      <c r="N808" s="31" t="s">
        <v>2691</v>
      </c>
      <c r="O808" s="30" t="s">
        <v>91</v>
      </c>
      <c r="P808" s="30">
        <v>796</v>
      </c>
      <c r="Q808" s="30" t="s">
        <v>43</v>
      </c>
      <c r="R808" s="34">
        <v>20</v>
      </c>
      <c r="S808" s="35">
        <v>26000</v>
      </c>
      <c r="T808" s="35">
        <f t="shared" si="38"/>
        <v>520000</v>
      </c>
      <c r="U808" s="36">
        <f t="shared" si="39"/>
        <v>582400</v>
      </c>
      <c r="V808" s="40"/>
      <c r="W808" s="30">
        <v>2017</v>
      </c>
      <c r="X808" s="31"/>
      <c r="Y808" s="303"/>
    </row>
    <row r="809" spans="1:25" ht="50.1" customHeight="1">
      <c r="A809" s="30" t="s">
        <v>2734</v>
      </c>
      <c r="B809" s="41" t="s">
        <v>32</v>
      </c>
      <c r="C809" s="42" t="s">
        <v>2735</v>
      </c>
      <c r="D809" s="311" t="s">
        <v>2736</v>
      </c>
      <c r="E809" s="43" t="s">
        <v>2737</v>
      </c>
      <c r="F809" s="44" t="s">
        <v>2738</v>
      </c>
      <c r="G809" s="45" t="s">
        <v>36</v>
      </c>
      <c r="H809" s="46">
        <v>0</v>
      </c>
      <c r="I809" s="30">
        <v>590000000</v>
      </c>
      <c r="J809" s="31" t="s">
        <v>37</v>
      </c>
      <c r="K809" s="41" t="s">
        <v>2739</v>
      </c>
      <c r="L809" s="31" t="s">
        <v>39</v>
      </c>
      <c r="M809" s="41" t="s">
        <v>58</v>
      </c>
      <c r="N809" s="43" t="s">
        <v>261</v>
      </c>
      <c r="O809" s="30" t="s">
        <v>91</v>
      </c>
      <c r="P809" s="38">
        <v>113</v>
      </c>
      <c r="Q809" s="38" t="s">
        <v>51</v>
      </c>
      <c r="R809" s="55">
        <v>150</v>
      </c>
      <c r="S809" s="48">
        <v>41100</v>
      </c>
      <c r="T809" s="35">
        <f t="shared" si="38"/>
        <v>6165000</v>
      </c>
      <c r="U809" s="36">
        <f t="shared" si="39"/>
        <v>6904800.0000000009</v>
      </c>
      <c r="V809" s="61"/>
      <c r="W809" s="49">
        <v>2017</v>
      </c>
      <c r="X809" s="62"/>
      <c r="Y809" s="303"/>
    </row>
    <row r="810" spans="1:25" ht="50.1" customHeight="1">
      <c r="A810" s="30" t="s">
        <v>2740</v>
      </c>
      <c r="B810" s="41" t="s">
        <v>32</v>
      </c>
      <c r="C810" s="42" t="s">
        <v>2741</v>
      </c>
      <c r="D810" s="311" t="s">
        <v>2736</v>
      </c>
      <c r="E810" s="43" t="s">
        <v>2742</v>
      </c>
      <c r="F810" s="44" t="s">
        <v>2743</v>
      </c>
      <c r="G810" s="45" t="s">
        <v>36</v>
      </c>
      <c r="H810" s="46">
        <v>0</v>
      </c>
      <c r="I810" s="30">
        <v>590000000</v>
      </c>
      <c r="J810" s="31" t="s">
        <v>37</v>
      </c>
      <c r="K810" s="41" t="s">
        <v>429</v>
      </c>
      <c r="L810" s="31" t="s">
        <v>39</v>
      </c>
      <c r="M810" s="41" t="s">
        <v>58</v>
      </c>
      <c r="N810" s="43" t="s">
        <v>261</v>
      </c>
      <c r="O810" s="31" t="s">
        <v>107</v>
      </c>
      <c r="P810" s="38">
        <v>113</v>
      </c>
      <c r="Q810" s="38" t="s">
        <v>51</v>
      </c>
      <c r="R810" s="55">
        <v>100</v>
      </c>
      <c r="S810" s="48">
        <v>20500</v>
      </c>
      <c r="T810" s="35">
        <f t="shared" si="38"/>
        <v>2050000</v>
      </c>
      <c r="U810" s="36">
        <f t="shared" si="39"/>
        <v>2296000</v>
      </c>
      <c r="V810" s="61"/>
      <c r="W810" s="49">
        <v>2017</v>
      </c>
      <c r="X810" s="62"/>
      <c r="Y810" s="303"/>
    </row>
    <row r="811" spans="1:25" ht="50.1" customHeight="1">
      <c r="A811" s="30" t="s">
        <v>2744</v>
      </c>
      <c r="B811" s="30" t="s">
        <v>32</v>
      </c>
      <c r="C811" s="31" t="s">
        <v>2745</v>
      </c>
      <c r="D811" s="310" t="s">
        <v>2746</v>
      </c>
      <c r="E811" s="31" t="s">
        <v>2747</v>
      </c>
      <c r="F811" s="32" t="s">
        <v>2748</v>
      </c>
      <c r="G811" s="30" t="s">
        <v>36</v>
      </c>
      <c r="H811" s="30">
        <v>0</v>
      </c>
      <c r="I811" s="30">
        <v>590000000</v>
      </c>
      <c r="J811" s="31" t="s">
        <v>37</v>
      </c>
      <c r="K811" s="31" t="s">
        <v>38</v>
      </c>
      <c r="L811" s="37" t="s">
        <v>50</v>
      </c>
      <c r="M811" s="30" t="s">
        <v>40</v>
      </c>
      <c r="N811" s="31" t="s">
        <v>41</v>
      </c>
      <c r="O811" s="30" t="s">
        <v>91</v>
      </c>
      <c r="P811" s="30">
        <v>166</v>
      </c>
      <c r="Q811" s="30" t="s">
        <v>100</v>
      </c>
      <c r="R811" s="39">
        <v>100</v>
      </c>
      <c r="S811" s="35">
        <v>600</v>
      </c>
      <c r="T811" s="35">
        <f t="shared" si="38"/>
        <v>60000</v>
      </c>
      <c r="U811" s="36">
        <f t="shared" si="39"/>
        <v>67200</v>
      </c>
      <c r="V811" s="40"/>
      <c r="W811" s="30">
        <v>2017</v>
      </c>
      <c r="X811" s="31"/>
      <c r="Y811" s="303"/>
    </row>
    <row r="812" spans="1:25" ht="50.1" customHeight="1">
      <c r="A812" s="30" t="s">
        <v>2749</v>
      </c>
      <c r="B812" s="30" t="s">
        <v>32</v>
      </c>
      <c r="C812" s="31" t="s">
        <v>2750</v>
      </c>
      <c r="D812" s="310" t="s">
        <v>2746</v>
      </c>
      <c r="E812" s="31" t="s">
        <v>2751</v>
      </c>
      <c r="F812" s="32" t="s">
        <v>2752</v>
      </c>
      <c r="G812" s="30" t="s">
        <v>36</v>
      </c>
      <c r="H812" s="30">
        <v>0</v>
      </c>
      <c r="I812" s="30">
        <v>590000000</v>
      </c>
      <c r="J812" s="31" t="s">
        <v>37</v>
      </c>
      <c r="K812" s="31" t="s">
        <v>2753</v>
      </c>
      <c r="L812" s="37" t="s">
        <v>50</v>
      </c>
      <c r="M812" s="30" t="s">
        <v>58</v>
      </c>
      <c r="N812" s="31" t="s">
        <v>2754</v>
      </c>
      <c r="O812" s="30" t="s">
        <v>91</v>
      </c>
      <c r="P812" s="30">
        <v>796</v>
      </c>
      <c r="Q812" s="30" t="s">
        <v>43</v>
      </c>
      <c r="R812" s="34">
        <v>300</v>
      </c>
      <c r="S812" s="35">
        <v>307</v>
      </c>
      <c r="T812" s="35">
        <f t="shared" si="38"/>
        <v>92100</v>
      </c>
      <c r="U812" s="36">
        <f t="shared" si="39"/>
        <v>103152.00000000001</v>
      </c>
      <c r="V812" s="40"/>
      <c r="W812" s="30">
        <v>2017</v>
      </c>
      <c r="X812" s="31"/>
      <c r="Y812" s="303"/>
    </row>
    <row r="813" spans="1:25" ht="50.1" customHeight="1">
      <c r="A813" s="30" t="s">
        <v>2755</v>
      </c>
      <c r="B813" s="30" t="s">
        <v>32</v>
      </c>
      <c r="C813" s="31" t="s">
        <v>2750</v>
      </c>
      <c r="D813" s="310" t="s">
        <v>2746</v>
      </c>
      <c r="E813" s="31" t="s">
        <v>2751</v>
      </c>
      <c r="F813" s="32" t="s">
        <v>2756</v>
      </c>
      <c r="G813" s="30" t="s">
        <v>36</v>
      </c>
      <c r="H813" s="30">
        <v>0</v>
      </c>
      <c r="I813" s="30">
        <v>590000000</v>
      </c>
      <c r="J813" s="31" t="s">
        <v>37</v>
      </c>
      <c r="K813" s="31" t="s">
        <v>2753</v>
      </c>
      <c r="L813" s="37" t="s">
        <v>50</v>
      </c>
      <c r="M813" s="30" t="s">
        <v>58</v>
      </c>
      <c r="N813" s="31" t="s">
        <v>2754</v>
      </c>
      <c r="O813" s="30" t="s">
        <v>91</v>
      </c>
      <c r="P813" s="30">
        <v>796</v>
      </c>
      <c r="Q813" s="30" t="s">
        <v>43</v>
      </c>
      <c r="R813" s="34">
        <v>150</v>
      </c>
      <c r="S813" s="35">
        <v>305</v>
      </c>
      <c r="T813" s="35">
        <f t="shared" si="38"/>
        <v>45750</v>
      </c>
      <c r="U813" s="36">
        <f t="shared" si="39"/>
        <v>51240.000000000007</v>
      </c>
      <c r="V813" s="40"/>
      <c r="W813" s="30">
        <v>2017</v>
      </c>
      <c r="X813" s="31"/>
      <c r="Y813" s="303"/>
    </row>
    <row r="814" spans="1:25" ht="50.1" customHeight="1">
      <c r="A814" s="30" t="s">
        <v>2757</v>
      </c>
      <c r="B814" s="30" t="s">
        <v>32</v>
      </c>
      <c r="C814" s="31" t="s">
        <v>2750</v>
      </c>
      <c r="D814" s="310" t="s">
        <v>2746</v>
      </c>
      <c r="E814" s="31" t="s">
        <v>2751</v>
      </c>
      <c r="F814" s="32" t="s">
        <v>2758</v>
      </c>
      <c r="G814" s="30" t="s">
        <v>36</v>
      </c>
      <c r="H814" s="30">
        <v>0</v>
      </c>
      <c r="I814" s="30">
        <v>590000000</v>
      </c>
      <c r="J814" s="31" t="s">
        <v>37</v>
      </c>
      <c r="K814" s="31" t="s">
        <v>2753</v>
      </c>
      <c r="L814" s="37" t="s">
        <v>50</v>
      </c>
      <c r="M814" s="30" t="s">
        <v>58</v>
      </c>
      <c r="N814" s="31" t="s">
        <v>2754</v>
      </c>
      <c r="O814" s="30" t="s">
        <v>91</v>
      </c>
      <c r="P814" s="30">
        <v>796</v>
      </c>
      <c r="Q814" s="30" t="s">
        <v>43</v>
      </c>
      <c r="R814" s="34">
        <v>300</v>
      </c>
      <c r="S814" s="35">
        <v>293</v>
      </c>
      <c r="T814" s="35">
        <f t="shared" si="38"/>
        <v>87900</v>
      </c>
      <c r="U814" s="36">
        <f t="shared" si="39"/>
        <v>98448.000000000015</v>
      </c>
      <c r="V814" s="40"/>
      <c r="W814" s="30">
        <v>2017</v>
      </c>
      <c r="X814" s="31"/>
      <c r="Y814" s="303"/>
    </row>
    <row r="815" spans="1:25" ht="50.1" customHeight="1">
      <c r="A815" s="30" t="s">
        <v>2759</v>
      </c>
      <c r="B815" s="30" t="s">
        <v>32</v>
      </c>
      <c r="C815" s="31" t="s">
        <v>2750</v>
      </c>
      <c r="D815" s="310" t="s">
        <v>2746</v>
      </c>
      <c r="E815" s="31" t="s">
        <v>2751</v>
      </c>
      <c r="F815" s="32" t="s">
        <v>2760</v>
      </c>
      <c r="G815" s="30" t="s">
        <v>36</v>
      </c>
      <c r="H815" s="30">
        <v>0</v>
      </c>
      <c r="I815" s="30">
        <v>590000000</v>
      </c>
      <c r="J815" s="31" t="s">
        <v>37</v>
      </c>
      <c r="K815" s="31" t="s">
        <v>2753</v>
      </c>
      <c r="L815" s="37" t="s">
        <v>50</v>
      </c>
      <c r="M815" s="30" t="s">
        <v>58</v>
      </c>
      <c r="N815" s="31" t="s">
        <v>2754</v>
      </c>
      <c r="O815" s="30" t="s">
        <v>91</v>
      </c>
      <c r="P815" s="30">
        <v>796</v>
      </c>
      <c r="Q815" s="30" t="s">
        <v>43</v>
      </c>
      <c r="R815" s="34">
        <v>150</v>
      </c>
      <c r="S815" s="35">
        <v>293</v>
      </c>
      <c r="T815" s="35">
        <f t="shared" si="38"/>
        <v>43950</v>
      </c>
      <c r="U815" s="36">
        <f t="shared" si="39"/>
        <v>49224.000000000007</v>
      </c>
      <c r="V815" s="40"/>
      <c r="W815" s="30">
        <v>2017</v>
      </c>
      <c r="X815" s="31"/>
      <c r="Y815" s="303"/>
    </row>
    <row r="816" spans="1:25" ht="50.1" customHeight="1">
      <c r="A816" s="30" t="s">
        <v>2761</v>
      </c>
      <c r="B816" s="30" t="s">
        <v>32</v>
      </c>
      <c r="C816" s="31" t="s">
        <v>2750</v>
      </c>
      <c r="D816" s="310" t="s">
        <v>2746</v>
      </c>
      <c r="E816" s="31" t="s">
        <v>2751</v>
      </c>
      <c r="F816" s="32" t="s">
        <v>2762</v>
      </c>
      <c r="G816" s="30" t="s">
        <v>36</v>
      </c>
      <c r="H816" s="30">
        <v>0</v>
      </c>
      <c r="I816" s="30">
        <v>590000000</v>
      </c>
      <c r="J816" s="31" t="s">
        <v>37</v>
      </c>
      <c r="K816" s="31" t="s">
        <v>2753</v>
      </c>
      <c r="L816" s="37" t="s">
        <v>50</v>
      </c>
      <c r="M816" s="30" t="s">
        <v>58</v>
      </c>
      <c r="N816" s="31" t="s">
        <v>2754</v>
      </c>
      <c r="O816" s="30" t="s">
        <v>91</v>
      </c>
      <c r="P816" s="30">
        <v>796</v>
      </c>
      <c r="Q816" s="30" t="s">
        <v>43</v>
      </c>
      <c r="R816" s="34">
        <v>200</v>
      </c>
      <c r="S816" s="35">
        <v>265</v>
      </c>
      <c r="T816" s="35">
        <f t="shared" si="38"/>
        <v>53000</v>
      </c>
      <c r="U816" s="36">
        <f t="shared" si="39"/>
        <v>59360.000000000007</v>
      </c>
      <c r="V816" s="40"/>
      <c r="W816" s="30">
        <v>2017</v>
      </c>
      <c r="X816" s="31"/>
      <c r="Y816" s="303"/>
    </row>
    <row r="817" spans="1:25" ht="50.1" customHeight="1">
      <c r="A817" s="30" t="s">
        <v>2763</v>
      </c>
      <c r="B817" s="30" t="s">
        <v>32</v>
      </c>
      <c r="C817" s="31" t="s">
        <v>2750</v>
      </c>
      <c r="D817" s="310" t="s">
        <v>2746</v>
      </c>
      <c r="E817" s="31" t="s">
        <v>2751</v>
      </c>
      <c r="F817" s="32" t="s">
        <v>2764</v>
      </c>
      <c r="G817" s="30" t="s">
        <v>36</v>
      </c>
      <c r="H817" s="30">
        <v>0</v>
      </c>
      <c r="I817" s="30">
        <v>590000000</v>
      </c>
      <c r="J817" s="31" t="s">
        <v>37</v>
      </c>
      <c r="K817" s="31" t="s">
        <v>2753</v>
      </c>
      <c r="L817" s="37" t="s">
        <v>50</v>
      </c>
      <c r="M817" s="30" t="s">
        <v>58</v>
      </c>
      <c r="N817" s="31" t="s">
        <v>2754</v>
      </c>
      <c r="O817" s="30" t="s">
        <v>91</v>
      </c>
      <c r="P817" s="30">
        <v>796</v>
      </c>
      <c r="Q817" s="30" t="s">
        <v>43</v>
      </c>
      <c r="R817" s="34">
        <v>100</v>
      </c>
      <c r="S817" s="35">
        <v>260</v>
      </c>
      <c r="T817" s="35">
        <f t="shared" si="38"/>
        <v>26000</v>
      </c>
      <c r="U817" s="36">
        <f t="shared" si="39"/>
        <v>29120.000000000004</v>
      </c>
      <c r="V817" s="40"/>
      <c r="W817" s="30">
        <v>2017</v>
      </c>
      <c r="X817" s="31"/>
      <c r="Y817" s="303"/>
    </row>
    <row r="818" spans="1:25" ht="50.1" customHeight="1">
      <c r="A818" s="30" t="s">
        <v>2765</v>
      </c>
      <c r="B818" s="30" t="s">
        <v>32</v>
      </c>
      <c r="C818" s="31" t="s">
        <v>2750</v>
      </c>
      <c r="D818" s="310" t="s">
        <v>2746</v>
      </c>
      <c r="E818" s="31" t="s">
        <v>2751</v>
      </c>
      <c r="F818" s="32" t="s">
        <v>2766</v>
      </c>
      <c r="G818" s="30" t="s">
        <v>36</v>
      </c>
      <c r="H818" s="30">
        <v>0</v>
      </c>
      <c r="I818" s="30">
        <v>590000000</v>
      </c>
      <c r="J818" s="31" t="s">
        <v>37</v>
      </c>
      <c r="K818" s="31" t="s">
        <v>2753</v>
      </c>
      <c r="L818" s="37" t="s">
        <v>50</v>
      </c>
      <c r="M818" s="30" t="s">
        <v>58</v>
      </c>
      <c r="N818" s="31" t="s">
        <v>2754</v>
      </c>
      <c r="O818" s="30" t="s">
        <v>91</v>
      </c>
      <c r="P818" s="30">
        <v>796</v>
      </c>
      <c r="Q818" s="30" t="s">
        <v>43</v>
      </c>
      <c r="R818" s="34">
        <v>200</v>
      </c>
      <c r="S818" s="35">
        <v>250</v>
      </c>
      <c r="T818" s="35">
        <f t="shared" si="38"/>
        <v>50000</v>
      </c>
      <c r="U818" s="36">
        <f t="shared" si="39"/>
        <v>56000.000000000007</v>
      </c>
      <c r="V818" s="40"/>
      <c r="W818" s="30">
        <v>2017</v>
      </c>
      <c r="X818" s="31"/>
      <c r="Y818" s="303"/>
    </row>
    <row r="819" spans="1:25" ht="50.1" customHeight="1">
      <c r="A819" s="30" t="s">
        <v>2767</v>
      </c>
      <c r="B819" s="30" t="s">
        <v>32</v>
      </c>
      <c r="C819" s="31" t="s">
        <v>2750</v>
      </c>
      <c r="D819" s="310" t="s">
        <v>2746</v>
      </c>
      <c r="E819" s="31" t="s">
        <v>2751</v>
      </c>
      <c r="F819" s="32" t="s">
        <v>2768</v>
      </c>
      <c r="G819" s="30" t="s">
        <v>36</v>
      </c>
      <c r="H819" s="30">
        <v>0</v>
      </c>
      <c r="I819" s="30">
        <v>590000000</v>
      </c>
      <c r="J819" s="31" t="s">
        <v>37</v>
      </c>
      <c r="K819" s="31" t="s">
        <v>2753</v>
      </c>
      <c r="L819" s="37" t="s">
        <v>50</v>
      </c>
      <c r="M819" s="30" t="s">
        <v>58</v>
      </c>
      <c r="N819" s="31" t="s">
        <v>2754</v>
      </c>
      <c r="O819" s="30" t="s">
        <v>91</v>
      </c>
      <c r="P819" s="30">
        <v>796</v>
      </c>
      <c r="Q819" s="30" t="s">
        <v>43</v>
      </c>
      <c r="R819" s="34">
        <v>100</v>
      </c>
      <c r="S819" s="35">
        <v>248</v>
      </c>
      <c r="T819" s="35">
        <f t="shared" si="38"/>
        <v>24800</v>
      </c>
      <c r="U819" s="36">
        <f t="shared" si="39"/>
        <v>27776.000000000004</v>
      </c>
      <c r="V819" s="40"/>
      <c r="W819" s="30">
        <v>2017</v>
      </c>
      <c r="X819" s="31"/>
      <c r="Y819" s="303"/>
    </row>
    <row r="820" spans="1:25" ht="50.1" customHeight="1">
      <c r="A820" s="30" t="s">
        <v>2769</v>
      </c>
      <c r="B820" s="30" t="s">
        <v>32</v>
      </c>
      <c r="C820" s="31" t="s">
        <v>2770</v>
      </c>
      <c r="D820" s="310" t="s">
        <v>2746</v>
      </c>
      <c r="E820" s="31" t="s">
        <v>2771</v>
      </c>
      <c r="F820" s="32" t="s">
        <v>2772</v>
      </c>
      <c r="G820" s="30" t="s">
        <v>36</v>
      </c>
      <c r="H820" s="30">
        <v>0</v>
      </c>
      <c r="I820" s="30">
        <v>590000000</v>
      </c>
      <c r="J820" s="31" t="s">
        <v>37</v>
      </c>
      <c r="K820" s="31" t="s">
        <v>2753</v>
      </c>
      <c r="L820" s="37" t="s">
        <v>50</v>
      </c>
      <c r="M820" s="30" t="s">
        <v>58</v>
      </c>
      <c r="N820" s="31" t="s">
        <v>2754</v>
      </c>
      <c r="O820" s="30" t="s">
        <v>91</v>
      </c>
      <c r="P820" s="30">
        <v>796</v>
      </c>
      <c r="Q820" s="30" t="s">
        <v>43</v>
      </c>
      <c r="R820" s="34">
        <v>100</v>
      </c>
      <c r="S820" s="35">
        <v>525</v>
      </c>
      <c r="T820" s="35">
        <f t="shared" si="38"/>
        <v>52500</v>
      </c>
      <c r="U820" s="36">
        <f t="shared" si="39"/>
        <v>58800.000000000007</v>
      </c>
      <c r="V820" s="40"/>
      <c r="W820" s="30">
        <v>2017</v>
      </c>
      <c r="X820" s="31"/>
      <c r="Y820" s="303"/>
    </row>
    <row r="821" spans="1:25" ht="50.1" customHeight="1">
      <c r="A821" s="30" t="s">
        <v>2773</v>
      </c>
      <c r="B821" s="30" t="s">
        <v>32</v>
      </c>
      <c r="C821" s="31" t="s">
        <v>2770</v>
      </c>
      <c r="D821" s="310" t="s">
        <v>2746</v>
      </c>
      <c r="E821" s="31" t="s">
        <v>2771</v>
      </c>
      <c r="F821" s="32" t="s">
        <v>2774</v>
      </c>
      <c r="G821" s="30" t="s">
        <v>36</v>
      </c>
      <c r="H821" s="30">
        <v>0</v>
      </c>
      <c r="I821" s="30">
        <v>590000000</v>
      </c>
      <c r="J821" s="31" t="s">
        <v>37</v>
      </c>
      <c r="K821" s="31" t="s">
        <v>2753</v>
      </c>
      <c r="L821" s="37" t="s">
        <v>50</v>
      </c>
      <c r="M821" s="30" t="s">
        <v>58</v>
      </c>
      <c r="N821" s="31" t="s">
        <v>2754</v>
      </c>
      <c r="O821" s="30" t="s">
        <v>91</v>
      </c>
      <c r="P821" s="30">
        <v>796</v>
      </c>
      <c r="Q821" s="30" t="s">
        <v>43</v>
      </c>
      <c r="R821" s="34">
        <v>100</v>
      </c>
      <c r="S821" s="35">
        <v>560</v>
      </c>
      <c r="T821" s="35">
        <f t="shared" si="38"/>
        <v>56000</v>
      </c>
      <c r="U821" s="36">
        <f t="shared" si="39"/>
        <v>62720.000000000007</v>
      </c>
      <c r="V821" s="40"/>
      <c r="W821" s="30">
        <v>2017</v>
      </c>
      <c r="X821" s="31"/>
      <c r="Y821" s="303"/>
    </row>
    <row r="822" spans="1:25" ht="50.1" customHeight="1">
      <c r="A822" s="30" t="s">
        <v>2775</v>
      </c>
      <c r="B822" s="31" t="s">
        <v>32</v>
      </c>
      <c r="C822" s="31" t="s">
        <v>2776</v>
      </c>
      <c r="D822" s="310" t="s">
        <v>2746</v>
      </c>
      <c r="E822" s="56" t="s">
        <v>2777</v>
      </c>
      <c r="F822" s="56">
        <v>36030</v>
      </c>
      <c r="G822" s="31" t="s">
        <v>36</v>
      </c>
      <c r="H822" s="31">
        <v>0</v>
      </c>
      <c r="I822" s="30">
        <v>590000000</v>
      </c>
      <c r="J822" s="31" t="s">
        <v>50</v>
      </c>
      <c r="K822" s="31" t="s">
        <v>638</v>
      </c>
      <c r="L822" s="31" t="s">
        <v>39</v>
      </c>
      <c r="M822" s="31" t="s">
        <v>58</v>
      </c>
      <c r="N822" s="31" t="s">
        <v>2778</v>
      </c>
      <c r="O822" s="31" t="s">
        <v>476</v>
      </c>
      <c r="P822" s="31">
        <v>796</v>
      </c>
      <c r="Q822" s="31" t="s">
        <v>43</v>
      </c>
      <c r="R822" s="47">
        <v>800</v>
      </c>
      <c r="S822" s="122">
        <v>550</v>
      </c>
      <c r="T822" s="58">
        <f t="shared" si="38"/>
        <v>440000</v>
      </c>
      <c r="U822" s="59">
        <f t="shared" si="39"/>
        <v>492800.00000000006</v>
      </c>
      <c r="V822" s="78" t="s">
        <v>44</v>
      </c>
      <c r="W822" s="31">
        <v>2017</v>
      </c>
      <c r="X822" s="60"/>
      <c r="Y822" s="303"/>
    </row>
    <row r="823" spans="1:25" ht="50.1" customHeight="1">
      <c r="A823" s="30" t="s">
        <v>2779</v>
      </c>
      <c r="B823" s="123" t="s">
        <v>32</v>
      </c>
      <c r="C823" s="43" t="s">
        <v>2776</v>
      </c>
      <c r="D823" s="312" t="s">
        <v>2746</v>
      </c>
      <c r="E823" s="44" t="s">
        <v>2777</v>
      </c>
      <c r="F823" s="44">
        <v>36130</v>
      </c>
      <c r="G823" s="67" t="s">
        <v>36</v>
      </c>
      <c r="H823" s="67">
        <v>0</v>
      </c>
      <c r="I823" s="30">
        <v>590000000</v>
      </c>
      <c r="J823" s="31" t="s">
        <v>50</v>
      </c>
      <c r="K823" s="31" t="s">
        <v>638</v>
      </c>
      <c r="L823" s="68" t="s">
        <v>50</v>
      </c>
      <c r="M823" s="68" t="s">
        <v>58</v>
      </c>
      <c r="N823" s="69" t="s">
        <v>2778</v>
      </c>
      <c r="O823" s="69" t="s">
        <v>476</v>
      </c>
      <c r="P823" s="123">
        <v>796</v>
      </c>
      <c r="Q823" s="123" t="s">
        <v>43</v>
      </c>
      <c r="R823" s="47">
        <v>680</v>
      </c>
      <c r="S823" s="122">
        <v>415</v>
      </c>
      <c r="T823" s="58">
        <f t="shared" si="38"/>
        <v>282200</v>
      </c>
      <c r="U823" s="59">
        <f t="shared" si="39"/>
        <v>316064.00000000006</v>
      </c>
      <c r="V823" s="124" t="s">
        <v>44</v>
      </c>
      <c r="W823" s="31">
        <v>2017</v>
      </c>
      <c r="X823" s="60"/>
      <c r="Y823" s="303"/>
    </row>
    <row r="824" spans="1:25" ht="50.1" customHeight="1">
      <c r="A824" s="30" t="s">
        <v>2780</v>
      </c>
      <c r="B824" s="43" t="s">
        <v>32</v>
      </c>
      <c r="C824" s="43" t="s">
        <v>2776</v>
      </c>
      <c r="D824" s="312" t="s">
        <v>2746</v>
      </c>
      <c r="E824" s="43" t="s">
        <v>2777</v>
      </c>
      <c r="F824" s="31">
        <v>36030</v>
      </c>
      <c r="G824" s="31" t="s">
        <v>36</v>
      </c>
      <c r="H824" s="63">
        <v>0</v>
      </c>
      <c r="I824" s="30">
        <v>590000000</v>
      </c>
      <c r="J824" s="31" t="s">
        <v>37</v>
      </c>
      <c r="K824" s="31" t="s">
        <v>638</v>
      </c>
      <c r="L824" s="31" t="s">
        <v>39</v>
      </c>
      <c r="M824" s="31" t="s">
        <v>58</v>
      </c>
      <c r="N824" s="31" t="s">
        <v>2778</v>
      </c>
      <c r="O824" s="43" t="s">
        <v>476</v>
      </c>
      <c r="P824" s="31">
        <v>796</v>
      </c>
      <c r="Q824" s="31" t="s">
        <v>43</v>
      </c>
      <c r="R824" s="34">
        <v>800</v>
      </c>
      <c r="S824" s="57">
        <v>550</v>
      </c>
      <c r="T824" s="35">
        <f t="shared" si="38"/>
        <v>440000</v>
      </c>
      <c r="U824" s="36">
        <f t="shared" si="39"/>
        <v>492800.00000000006</v>
      </c>
      <c r="V824" s="40" t="s">
        <v>44</v>
      </c>
      <c r="W824" s="31">
        <v>2017</v>
      </c>
      <c r="X824" s="63"/>
      <c r="Y824" s="303"/>
    </row>
    <row r="825" spans="1:25" ht="50.1" customHeight="1">
      <c r="A825" s="30" t="s">
        <v>2781</v>
      </c>
      <c r="B825" s="43" t="s">
        <v>32</v>
      </c>
      <c r="C825" s="43" t="s">
        <v>2776</v>
      </c>
      <c r="D825" s="312" t="s">
        <v>2746</v>
      </c>
      <c r="E825" s="43" t="s">
        <v>2777</v>
      </c>
      <c r="F825" s="31">
        <v>36130</v>
      </c>
      <c r="G825" s="31" t="s">
        <v>36</v>
      </c>
      <c r="H825" s="63">
        <v>0</v>
      </c>
      <c r="I825" s="30">
        <v>590000000</v>
      </c>
      <c r="J825" s="31" t="s">
        <v>37</v>
      </c>
      <c r="K825" s="31" t="s">
        <v>638</v>
      </c>
      <c r="L825" s="31" t="s">
        <v>50</v>
      </c>
      <c r="M825" s="31" t="s">
        <v>58</v>
      </c>
      <c r="N825" s="31" t="s">
        <v>2778</v>
      </c>
      <c r="O825" s="43" t="s">
        <v>476</v>
      </c>
      <c r="P825" s="31">
        <v>796</v>
      </c>
      <c r="Q825" s="31" t="s">
        <v>43</v>
      </c>
      <c r="R825" s="34">
        <v>680</v>
      </c>
      <c r="S825" s="57">
        <v>415</v>
      </c>
      <c r="T825" s="35">
        <f t="shared" si="38"/>
        <v>282200</v>
      </c>
      <c r="U825" s="36">
        <f t="shared" si="39"/>
        <v>316064.00000000006</v>
      </c>
      <c r="V825" s="40" t="s">
        <v>44</v>
      </c>
      <c r="W825" s="31">
        <v>2017</v>
      </c>
      <c r="X825" s="63"/>
      <c r="Y825" s="303"/>
    </row>
    <row r="826" spans="1:25" ht="50.1" customHeight="1">
      <c r="A826" s="30" t="s">
        <v>2782</v>
      </c>
      <c r="B826" s="30" t="s">
        <v>32</v>
      </c>
      <c r="C826" s="31" t="s">
        <v>2783</v>
      </c>
      <c r="D826" s="314" t="s">
        <v>2784</v>
      </c>
      <c r="E826" s="32" t="s">
        <v>2785</v>
      </c>
      <c r="F826" s="32" t="s">
        <v>2786</v>
      </c>
      <c r="G826" s="30" t="s">
        <v>36</v>
      </c>
      <c r="H826" s="30">
        <v>0</v>
      </c>
      <c r="I826" s="30">
        <v>590000000</v>
      </c>
      <c r="J826" s="31" t="s">
        <v>50</v>
      </c>
      <c r="K826" s="30" t="s">
        <v>1923</v>
      </c>
      <c r="L826" s="30" t="s">
        <v>80</v>
      </c>
      <c r="M826" s="30" t="s">
        <v>81</v>
      </c>
      <c r="N826" s="30" t="s">
        <v>140</v>
      </c>
      <c r="O826" s="45" t="s">
        <v>182</v>
      </c>
      <c r="P826" s="30">
        <v>796</v>
      </c>
      <c r="Q826" s="30" t="s">
        <v>43</v>
      </c>
      <c r="R826" s="34">
        <v>45</v>
      </c>
      <c r="S826" s="39">
        <v>2000</v>
      </c>
      <c r="T826" s="58">
        <f t="shared" si="38"/>
        <v>90000</v>
      </c>
      <c r="U826" s="59">
        <f t="shared" si="39"/>
        <v>100800.00000000001</v>
      </c>
      <c r="V826" s="40"/>
      <c r="W826" s="30">
        <v>2017</v>
      </c>
      <c r="X826" s="60"/>
      <c r="Y826" s="303"/>
    </row>
    <row r="827" spans="1:25" ht="50.1" customHeight="1">
      <c r="A827" s="30" t="s">
        <v>2787</v>
      </c>
      <c r="B827" s="30" t="s">
        <v>32</v>
      </c>
      <c r="C827" s="31" t="s">
        <v>2788</v>
      </c>
      <c r="D827" s="314" t="s">
        <v>2789</v>
      </c>
      <c r="E827" s="32" t="s">
        <v>2790</v>
      </c>
      <c r="F827" s="32" t="s">
        <v>2791</v>
      </c>
      <c r="G827" s="30" t="s">
        <v>36</v>
      </c>
      <c r="H827" s="30">
        <v>0</v>
      </c>
      <c r="I827" s="30">
        <v>590000000</v>
      </c>
      <c r="J827" s="31" t="s">
        <v>50</v>
      </c>
      <c r="K827" s="30" t="s">
        <v>139</v>
      </c>
      <c r="L827" s="30" t="s">
        <v>80</v>
      </c>
      <c r="M827" s="30" t="s">
        <v>81</v>
      </c>
      <c r="N827" s="30" t="s">
        <v>140</v>
      </c>
      <c r="O827" s="45" t="s">
        <v>182</v>
      </c>
      <c r="P827" s="30">
        <v>796</v>
      </c>
      <c r="Q827" s="30" t="s">
        <v>43</v>
      </c>
      <c r="R827" s="34">
        <v>40</v>
      </c>
      <c r="S827" s="39">
        <v>1820</v>
      </c>
      <c r="T827" s="58">
        <f t="shared" si="38"/>
        <v>72800</v>
      </c>
      <c r="U827" s="59">
        <f t="shared" si="39"/>
        <v>81536.000000000015</v>
      </c>
      <c r="V827" s="40"/>
      <c r="W827" s="30">
        <v>2017</v>
      </c>
      <c r="X827" s="60"/>
      <c r="Y827" s="303"/>
    </row>
    <row r="828" spans="1:25" ht="50.1" customHeight="1">
      <c r="A828" s="30" t="s">
        <v>2792</v>
      </c>
      <c r="B828" s="30" t="s">
        <v>32</v>
      </c>
      <c r="C828" s="31" t="s">
        <v>2793</v>
      </c>
      <c r="D828" s="310" t="s">
        <v>2794</v>
      </c>
      <c r="E828" s="31" t="s">
        <v>2795</v>
      </c>
      <c r="F828" s="32" t="s">
        <v>2796</v>
      </c>
      <c r="G828" s="30" t="s">
        <v>36</v>
      </c>
      <c r="H828" s="30" t="s">
        <v>2264</v>
      </c>
      <c r="I828" s="30">
        <v>590000000</v>
      </c>
      <c r="J828" s="31" t="s">
        <v>37</v>
      </c>
      <c r="K828" s="31" t="s">
        <v>105</v>
      </c>
      <c r="L828" s="37" t="s">
        <v>50</v>
      </c>
      <c r="M828" s="30" t="s">
        <v>58</v>
      </c>
      <c r="N828" s="31" t="s">
        <v>2754</v>
      </c>
      <c r="O828" s="30" t="s">
        <v>91</v>
      </c>
      <c r="P828" s="30">
        <v>796</v>
      </c>
      <c r="Q828" s="30" t="s">
        <v>43</v>
      </c>
      <c r="R828" s="34">
        <v>15</v>
      </c>
      <c r="S828" s="35">
        <v>1215</v>
      </c>
      <c r="T828" s="35">
        <f t="shared" si="38"/>
        <v>18225</v>
      </c>
      <c r="U828" s="36">
        <f t="shared" si="39"/>
        <v>20412.000000000004</v>
      </c>
      <c r="V828" s="40"/>
      <c r="W828" s="30">
        <v>2017</v>
      </c>
      <c r="X828" s="31"/>
      <c r="Y828" s="303"/>
    </row>
    <row r="829" spans="1:25" ht="50.1" customHeight="1">
      <c r="A829" s="30" t="s">
        <v>2797</v>
      </c>
      <c r="B829" s="30" t="s">
        <v>32</v>
      </c>
      <c r="C829" s="31" t="s">
        <v>2798</v>
      </c>
      <c r="D829" s="310" t="s">
        <v>2794</v>
      </c>
      <c r="E829" s="31" t="s">
        <v>2799</v>
      </c>
      <c r="F829" s="32" t="s">
        <v>2800</v>
      </c>
      <c r="G829" s="30" t="s">
        <v>36</v>
      </c>
      <c r="H829" s="30" t="s">
        <v>2264</v>
      </c>
      <c r="I829" s="30">
        <v>590000000</v>
      </c>
      <c r="J829" s="31" t="s">
        <v>37</v>
      </c>
      <c r="K829" s="31" t="s">
        <v>105</v>
      </c>
      <c r="L829" s="37" t="s">
        <v>50</v>
      </c>
      <c r="M829" s="30" t="s">
        <v>58</v>
      </c>
      <c r="N829" s="31" t="s">
        <v>2754</v>
      </c>
      <c r="O829" s="30" t="s">
        <v>91</v>
      </c>
      <c r="P829" s="30">
        <v>796</v>
      </c>
      <c r="Q829" s="30" t="s">
        <v>43</v>
      </c>
      <c r="R829" s="34">
        <v>20</v>
      </c>
      <c r="S829" s="35">
        <v>1090</v>
      </c>
      <c r="T829" s="35">
        <f t="shared" si="38"/>
        <v>21800</v>
      </c>
      <c r="U829" s="36">
        <f t="shared" si="39"/>
        <v>24416.000000000004</v>
      </c>
      <c r="V829" s="40"/>
      <c r="W829" s="30">
        <v>2017</v>
      </c>
      <c r="X829" s="31"/>
      <c r="Y829" s="303"/>
    </row>
    <row r="830" spans="1:25" ht="50.1" customHeight="1">
      <c r="A830" s="30" t="s">
        <v>2801</v>
      </c>
      <c r="B830" s="30" t="s">
        <v>32</v>
      </c>
      <c r="C830" s="31" t="s">
        <v>2802</v>
      </c>
      <c r="D830" s="310" t="s">
        <v>2794</v>
      </c>
      <c r="E830" s="31" t="s">
        <v>2803</v>
      </c>
      <c r="F830" s="32" t="s">
        <v>2804</v>
      </c>
      <c r="G830" s="30" t="s">
        <v>36</v>
      </c>
      <c r="H830" s="30">
        <v>0</v>
      </c>
      <c r="I830" s="30">
        <v>590000000</v>
      </c>
      <c r="J830" s="31" t="s">
        <v>37</v>
      </c>
      <c r="K830" s="31" t="s">
        <v>105</v>
      </c>
      <c r="L830" s="37" t="s">
        <v>50</v>
      </c>
      <c r="M830" s="30" t="s">
        <v>58</v>
      </c>
      <c r="N830" s="31" t="s">
        <v>2754</v>
      </c>
      <c r="O830" s="30" t="s">
        <v>91</v>
      </c>
      <c r="P830" s="30">
        <v>796</v>
      </c>
      <c r="Q830" s="30" t="s">
        <v>43</v>
      </c>
      <c r="R830" s="34">
        <v>30</v>
      </c>
      <c r="S830" s="35">
        <v>410</v>
      </c>
      <c r="T830" s="35">
        <f t="shared" si="38"/>
        <v>12300</v>
      </c>
      <c r="U830" s="36">
        <f t="shared" si="39"/>
        <v>13776.000000000002</v>
      </c>
      <c r="V830" s="40"/>
      <c r="W830" s="30">
        <v>2017</v>
      </c>
      <c r="X830" s="31"/>
      <c r="Y830" s="303"/>
    </row>
    <row r="831" spans="1:25" ht="50.1" customHeight="1">
      <c r="A831" s="30" t="s">
        <v>2805</v>
      </c>
      <c r="B831" s="30" t="s">
        <v>32</v>
      </c>
      <c r="C831" s="31" t="s">
        <v>2806</v>
      </c>
      <c r="D831" s="310" t="s">
        <v>2794</v>
      </c>
      <c r="E831" s="31" t="s">
        <v>2807</v>
      </c>
      <c r="F831" s="32" t="s">
        <v>2808</v>
      </c>
      <c r="G831" s="30" t="s">
        <v>36</v>
      </c>
      <c r="H831" s="30">
        <v>0</v>
      </c>
      <c r="I831" s="30">
        <v>590000000</v>
      </c>
      <c r="J831" s="31" t="s">
        <v>37</v>
      </c>
      <c r="K831" s="31" t="s">
        <v>105</v>
      </c>
      <c r="L831" s="37" t="s">
        <v>50</v>
      </c>
      <c r="M831" s="30" t="s">
        <v>58</v>
      </c>
      <c r="N831" s="31" t="s">
        <v>2754</v>
      </c>
      <c r="O831" s="30" t="s">
        <v>91</v>
      </c>
      <c r="P831" s="30">
        <v>796</v>
      </c>
      <c r="Q831" s="30" t="s">
        <v>43</v>
      </c>
      <c r="R831" s="34">
        <v>30</v>
      </c>
      <c r="S831" s="35">
        <v>345</v>
      </c>
      <c r="T831" s="35">
        <f t="shared" si="38"/>
        <v>10350</v>
      </c>
      <c r="U831" s="36">
        <f t="shared" si="39"/>
        <v>11592.000000000002</v>
      </c>
      <c r="V831" s="40"/>
      <c r="W831" s="30">
        <v>2017</v>
      </c>
      <c r="X831" s="31"/>
      <c r="Y831" s="303"/>
    </row>
    <row r="832" spans="1:25" ht="50.1" customHeight="1">
      <c r="A832" s="30" t="s">
        <v>2809</v>
      </c>
      <c r="B832" s="30" t="s">
        <v>32</v>
      </c>
      <c r="C832" s="31" t="s">
        <v>2810</v>
      </c>
      <c r="D832" s="310" t="s">
        <v>2794</v>
      </c>
      <c r="E832" s="31" t="s">
        <v>2811</v>
      </c>
      <c r="F832" s="32" t="s">
        <v>2812</v>
      </c>
      <c r="G832" s="30" t="s">
        <v>36</v>
      </c>
      <c r="H832" s="30" t="s">
        <v>2264</v>
      </c>
      <c r="I832" s="30">
        <v>590000000</v>
      </c>
      <c r="J832" s="31" t="s">
        <v>37</v>
      </c>
      <c r="K832" s="31" t="s">
        <v>105</v>
      </c>
      <c r="L832" s="37" t="s">
        <v>50</v>
      </c>
      <c r="M832" s="30" t="s">
        <v>58</v>
      </c>
      <c r="N832" s="31" t="s">
        <v>2754</v>
      </c>
      <c r="O832" s="30" t="s">
        <v>91</v>
      </c>
      <c r="P832" s="30">
        <v>796</v>
      </c>
      <c r="Q832" s="30" t="s">
        <v>43</v>
      </c>
      <c r="R832" s="34">
        <v>15</v>
      </c>
      <c r="S832" s="35">
        <v>1040</v>
      </c>
      <c r="T832" s="35">
        <f t="shared" si="38"/>
        <v>15600</v>
      </c>
      <c r="U832" s="36">
        <f t="shared" si="39"/>
        <v>17472</v>
      </c>
      <c r="V832" s="40"/>
      <c r="W832" s="30">
        <v>2017</v>
      </c>
      <c r="X832" s="31"/>
      <c r="Y832" s="303"/>
    </row>
    <row r="833" spans="1:25" ht="50.1" customHeight="1">
      <c r="A833" s="30" t="s">
        <v>2813</v>
      </c>
      <c r="B833" s="30" t="s">
        <v>32</v>
      </c>
      <c r="C833" s="31" t="s">
        <v>2814</v>
      </c>
      <c r="D833" s="310" t="s">
        <v>2794</v>
      </c>
      <c r="E833" s="31" t="s">
        <v>2815</v>
      </c>
      <c r="F833" s="32" t="s">
        <v>2816</v>
      </c>
      <c r="G833" s="30" t="s">
        <v>36</v>
      </c>
      <c r="H833" s="30">
        <v>0</v>
      </c>
      <c r="I833" s="30">
        <v>590000000</v>
      </c>
      <c r="J833" s="31" t="s">
        <v>37</v>
      </c>
      <c r="K833" s="31" t="s">
        <v>105</v>
      </c>
      <c r="L833" s="37" t="s">
        <v>50</v>
      </c>
      <c r="M833" s="30" t="s">
        <v>58</v>
      </c>
      <c r="N833" s="31" t="s">
        <v>2754</v>
      </c>
      <c r="O833" s="30" t="s">
        <v>91</v>
      </c>
      <c r="P833" s="30">
        <v>796</v>
      </c>
      <c r="Q833" s="30" t="s">
        <v>43</v>
      </c>
      <c r="R833" s="34">
        <v>15</v>
      </c>
      <c r="S833" s="35">
        <v>155</v>
      </c>
      <c r="T833" s="35">
        <f t="shared" si="38"/>
        <v>2325</v>
      </c>
      <c r="U833" s="36">
        <f t="shared" si="39"/>
        <v>2604.0000000000005</v>
      </c>
      <c r="V833" s="40"/>
      <c r="W833" s="30">
        <v>2017</v>
      </c>
      <c r="X833" s="31"/>
      <c r="Y833" s="303"/>
    </row>
    <row r="834" spans="1:25" ht="50.1" customHeight="1">
      <c r="A834" s="30" t="s">
        <v>2817</v>
      </c>
      <c r="B834" s="30" t="s">
        <v>32</v>
      </c>
      <c r="C834" s="31" t="s">
        <v>2818</v>
      </c>
      <c r="D834" s="310" t="s">
        <v>2794</v>
      </c>
      <c r="E834" s="31" t="s">
        <v>2819</v>
      </c>
      <c r="F834" s="32" t="s">
        <v>2820</v>
      </c>
      <c r="G834" s="30" t="s">
        <v>36</v>
      </c>
      <c r="H834" s="30">
        <v>0</v>
      </c>
      <c r="I834" s="30">
        <v>590000000</v>
      </c>
      <c r="J834" s="31" t="s">
        <v>37</v>
      </c>
      <c r="K834" s="31" t="s">
        <v>105</v>
      </c>
      <c r="L834" s="37" t="s">
        <v>50</v>
      </c>
      <c r="M834" s="30" t="s">
        <v>58</v>
      </c>
      <c r="N834" s="31" t="s">
        <v>2754</v>
      </c>
      <c r="O834" s="30" t="s">
        <v>91</v>
      </c>
      <c r="P834" s="30">
        <v>796</v>
      </c>
      <c r="Q834" s="30" t="s">
        <v>43</v>
      </c>
      <c r="R834" s="34">
        <v>30</v>
      </c>
      <c r="S834" s="35">
        <v>430</v>
      </c>
      <c r="T834" s="35">
        <f t="shared" si="38"/>
        <v>12900</v>
      </c>
      <c r="U834" s="36">
        <f t="shared" si="39"/>
        <v>14448.000000000002</v>
      </c>
      <c r="V834" s="40"/>
      <c r="W834" s="30">
        <v>2017</v>
      </c>
      <c r="X834" s="31"/>
      <c r="Y834" s="303"/>
    </row>
    <row r="835" spans="1:25" ht="50.1" customHeight="1">
      <c r="A835" s="30" t="s">
        <v>2821</v>
      </c>
      <c r="B835" s="30" t="s">
        <v>32</v>
      </c>
      <c r="C835" s="31" t="s">
        <v>2822</v>
      </c>
      <c r="D835" s="310" t="s">
        <v>2794</v>
      </c>
      <c r="E835" s="31" t="s">
        <v>2823</v>
      </c>
      <c r="F835" s="32" t="s">
        <v>2824</v>
      </c>
      <c r="G835" s="30" t="s">
        <v>36</v>
      </c>
      <c r="H835" s="30">
        <v>0</v>
      </c>
      <c r="I835" s="30">
        <v>590000000</v>
      </c>
      <c r="J835" s="31" t="s">
        <v>37</v>
      </c>
      <c r="K835" s="31" t="s">
        <v>105</v>
      </c>
      <c r="L835" s="37" t="s">
        <v>50</v>
      </c>
      <c r="M835" s="30" t="s">
        <v>58</v>
      </c>
      <c r="N835" s="31" t="s">
        <v>2754</v>
      </c>
      <c r="O835" s="30" t="s">
        <v>91</v>
      </c>
      <c r="P835" s="30">
        <v>796</v>
      </c>
      <c r="Q835" s="30" t="s">
        <v>43</v>
      </c>
      <c r="R835" s="34">
        <v>15</v>
      </c>
      <c r="S835" s="35">
        <v>430</v>
      </c>
      <c r="T835" s="35">
        <f t="shared" si="38"/>
        <v>6450</v>
      </c>
      <c r="U835" s="36">
        <f t="shared" si="39"/>
        <v>7224.0000000000009</v>
      </c>
      <c r="V835" s="40"/>
      <c r="W835" s="30">
        <v>2017</v>
      </c>
      <c r="X835" s="31"/>
      <c r="Y835" s="303"/>
    </row>
    <row r="836" spans="1:25" ht="50.1" customHeight="1">
      <c r="A836" s="30" t="s">
        <v>2825</v>
      </c>
      <c r="B836" s="30" t="s">
        <v>32</v>
      </c>
      <c r="C836" s="31" t="s">
        <v>2826</v>
      </c>
      <c r="D836" s="310" t="s">
        <v>2794</v>
      </c>
      <c r="E836" s="31" t="s">
        <v>2827</v>
      </c>
      <c r="F836" s="32" t="s">
        <v>2828</v>
      </c>
      <c r="G836" s="30" t="s">
        <v>36</v>
      </c>
      <c r="H836" s="30" t="s">
        <v>2264</v>
      </c>
      <c r="I836" s="30">
        <v>590000000</v>
      </c>
      <c r="J836" s="31" t="s">
        <v>37</v>
      </c>
      <c r="K836" s="31" t="s">
        <v>105</v>
      </c>
      <c r="L836" s="37" t="s">
        <v>50</v>
      </c>
      <c r="M836" s="30" t="s">
        <v>58</v>
      </c>
      <c r="N836" s="31" t="s">
        <v>2754</v>
      </c>
      <c r="O836" s="30" t="s">
        <v>91</v>
      </c>
      <c r="P836" s="30">
        <v>796</v>
      </c>
      <c r="Q836" s="30" t="s">
        <v>43</v>
      </c>
      <c r="R836" s="34">
        <v>15</v>
      </c>
      <c r="S836" s="35">
        <v>430</v>
      </c>
      <c r="T836" s="35">
        <f t="shared" si="38"/>
        <v>6450</v>
      </c>
      <c r="U836" s="36">
        <f t="shared" si="39"/>
        <v>7224.0000000000009</v>
      </c>
      <c r="V836" s="40"/>
      <c r="W836" s="30">
        <v>2017</v>
      </c>
      <c r="X836" s="31"/>
      <c r="Y836" s="303"/>
    </row>
    <row r="837" spans="1:25" ht="50.1" customHeight="1">
      <c r="A837" s="30" t="s">
        <v>2829</v>
      </c>
      <c r="B837" s="30" t="s">
        <v>32</v>
      </c>
      <c r="C837" s="31" t="s">
        <v>2830</v>
      </c>
      <c r="D837" s="310" t="s">
        <v>2794</v>
      </c>
      <c r="E837" s="31" t="s">
        <v>2831</v>
      </c>
      <c r="F837" s="32" t="s">
        <v>2832</v>
      </c>
      <c r="G837" s="30" t="s">
        <v>36</v>
      </c>
      <c r="H837" s="30">
        <v>0</v>
      </c>
      <c r="I837" s="30">
        <v>590000000</v>
      </c>
      <c r="J837" s="31" t="s">
        <v>37</v>
      </c>
      <c r="K837" s="31" t="s">
        <v>105</v>
      </c>
      <c r="L837" s="37" t="s">
        <v>50</v>
      </c>
      <c r="M837" s="30" t="s">
        <v>58</v>
      </c>
      <c r="N837" s="31" t="s">
        <v>2754</v>
      </c>
      <c r="O837" s="30" t="s">
        <v>91</v>
      </c>
      <c r="P837" s="30">
        <v>796</v>
      </c>
      <c r="Q837" s="30" t="s">
        <v>43</v>
      </c>
      <c r="R837" s="34">
        <v>30</v>
      </c>
      <c r="S837" s="35">
        <v>615</v>
      </c>
      <c r="T837" s="35">
        <f t="shared" si="38"/>
        <v>18450</v>
      </c>
      <c r="U837" s="36">
        <f t="shared" si="39"/>
        <v>20664.000000000004</v>
      </c>
      <c r="V837" s="40"/>
      <c r="W837" s="30">
        <v>2017</v>
      </c>
      <c r="X837" s="31"/>
      <c r="Y837" s="303"/>
    </row>
    <row r="838" spans="1:25" ht="50.1" customHeight="1">
      <c r="A838" s="30" t="s">
        <v>2833</v>
      </c>
      <c r="B838" s="30" t="s">
        <v>32</v>
      </c>
      <c r="C838" s="31" t="s">
        <v>2834</v>
      </c>
      <c r="D838" s="310" t="s">
        <v>2794</v>
      </c>
      <c r="E838" s="31" t="s">
        <v>2835</v>
      </c>
      <c r="F838" s="32" t="s">
        <v>2836</v>
      </c>
      <c r="G838" s="30" t="s">
        <v>36</v>
      </c>
      <c r="H838" s="30">
        <v>0</v>
      </c>
      <c r="I838" s="30">
        <v>590000000</v>
      </c>
      <c r="J838" s="31" t="s">
        <v>37</v>
      </c>
      <c r="K838" s="31" t="s">
        <v>105</v>
      </c>
      <c r="L838" s="37" t="s">
        <v>50</v>
      </c>
      <c r="M838" s="30" t="s">
        <v>58</v>
      </c>
      <c r="N838" s="31" t="s">
        <v>2754</v>
      </c>
      <c r="O838" s="30" t="s">
        <v>91</v>
      </c>
      <c r="P838" s="30">
        <v>796</v>
      </c>
      <c r="Q838" s="30" t="s">
        <v>43</v>
      </c>
      <c r="R838" s="34">
        <v>15</v>
      </c>
      <c r="S838" s="35">
        <v>685</v>
      </c>
      <c r="T838" s="35">
        <f t="shared" si="38"/>
        <v>10275</v>
      </c>
      <c r="U838" s="36">
        <f t="shared" si="39"/>
        <v>11508.000000000002</v>
      </c>
      <c r="V838" s="40"/>
      <c r="W838" s="30">
        <v>2017</v>
      </c>
      <c r="X838" s="31"/>
      <c r="Y838" s="303"/>
    </row>
    <row r="839" spans="1:25" ht="50.1" customHeight="1">
      <c r="A839" s="30" t="s">
        <v>2837</v>
      </c>
      <c r="B839" s="30" t="s">
        <v>32</v>
      </c>
      <c r="C839" s="31" t="s">
        <v>2838</v>
      </c>
      <c r="D839" s="310" t="s">
        <v>2794</v>
      </c>
      <c r="E839" s="31" t="s">
        <v>2839</v>
      </c>
      <c r="F839" s="32" t="s">
        <v>2840</v>
      </c>
      <c r="G839" s="30" t="s">
        <v>36</v>
      </c>
      <c r="H839" s="30">
        <v>0</v>
      </c>
      <c r="I839" s="30">
        <v>590000000</v>
      </c>
      <c r="J839" s="31" t="s">
        <v>37</v>
      </c>
      <c r="K839" s="31" t="s">
        <v>105</v>
      </c>
      <c r="L839" s="37" t="s">
        <v>50</v>
      </c>
      <c r="M839" s="30" t="s">
        <v>58</v>
      </c>
      <c r="N839" s="31" t="s">
        <v>2754</v>
      </c>
      <c r="O839" s="30" t="s">
        <v>91</v>
      </c>
      <c r="P839" s="30">
        <v>796</v>
      </c>
      <c r="Q839" s="30" t="s">
        <v>43</v>
      </c>
      <c r="R839" s="34">
        <v>20</v>
      </c>
      <c r="S839" s="35">
        <v>1040</v>
      </c>
      <c r="T839" s="35">
        <f t="shared" si="38"/>
        <v>20800</v>
      </c>
      <c r="U839" s="36">
        <f t="shared" si="39"/>
        <v>23296.000000000004</v>
      </c>
      <c r="V839" s="40"/>
      <c r="W839" s="30">
        <v>2017</v>
      </c>
      <c r="X839" s="31"/>
      <c r="Y839" s="303"/>
    </row>
    <row r="840" spans="1:25" ht="50.1" customHeight="1">
      <c r="A840" s="30" t="s">
        <v>2841</v>
      </c>
      <c r="B840" s="30" t="s">
        <v>32</v>
      </c>
      <c r="C840" s="31" t="s">
        <v>2842</v>
      </c>
      <c r="D840" s="310" t="s">
        <v>2794</v>
      </c>
      <c r="E840" s="31" t="s">
        <v>2843</v>
      </c>
      <c r="F840" s="32" t="s">
        <v>2844</v>
      </c>
      <c r="G840" s="30" t="s">
        <v>36</v>
      </c>
      <c r="H840" s="30" t="s">
        <v>2264</v>
      </c>
      <c r="I840" s="30">
        <v>590000000</v>
      </c>
      <c r="J840" s="31" t="s">
        <v>37</v>
      </c>
      <c r="K840" s="31" t="s">
        <v>105</v>
      </c>
      <c r="L840" s="37" t="s">
        <v>50</v>
      </c>
      <c r="M840" s="30" t="s">
        <v>58</v>
      </c>
      <c r="N840" s="31" t="s">
        <v>2754</v>
      </c>
      <c r="O840" s="30" t="s">
        <v>91</v>
      </c>
      <c r="P840" s="30">
        <v>796</v>
      </c>
      <c r="Q840" s="30" t="s">
        <v>43</v>
      </c>
      <c r="R840" s="34">
        <v>15</v>
      </c>
      <c r="S840" s="35">
        <v>1090</v>
      </c>
      <c r="T840" s="35">
        <f t="shared" si="38"/>
        <v>16350</v>
      </c>
      <c r="U840" s="36">
        <f t="shared" si="39"/>
        <v>18312</v>
      </c>
      <c r="V840" s="40"/>
      <c r="W840" s="30">
        <v>2017</v>
      </c>
      <c r="X840" s="31"/>
      <c r="Y840" s="303"/>
    </row>
    <row r="841" spans="1:25" ht="50.1" customHeight="1">
      <c r="A841" s="30" t="s">
        <v>2845</v>
      </c>
      <c r="B841" s="30" t="s">
        <v>32</v>
      </c>
      <c r="C841" s="31" t="s">
        <v>2846</v>
      </c>
      <c r="D841" s="310" t="s">
        <v>2794</v>
      </c>
      <c r="E841" s="31" t="s">
        <v>2847</v>
      </c>
      <c r="F841" s="32" t="s">
        <v>2848</v>
      </c>
      <c r="G841" s="30" t="s">
        <v>36</v>
      </c>
      <c r="H841" s="30" t="s">
        <v>2264</v>
      </c>
      <c r="I841" s="30">
        <v>590000000</v>
      </c>
      <c r="J841" s="31" t="s">
        <v>37</v>
      </c>
      <c r="K841" s="31" t="s">
        <v>105</v>
      </c>
      <c r="L841" s="37" t="s">
        <v>50</v>
      </c>
      <c r="M841" s="30" t="s">
        <v>58</v>
      </c>
      <c r="N841" s="31" t="s">
        <v>2754</v>
      </c>
      <c r="O841" s="30" t="s">
        <v>91</v>
      </c>
      <c r="P841" s="30">
        <v>796</v>
      </c>
      <c r="Q841" s="30" t="s">
        <v>43</v>
      </c>
      <c r="R841" s="34">
        <v>15</v>
      </c>
      <c r="S841" s="35">
        <v>1215</v>
      </c>
      <c r="T841" s="35">
        <f t="shared" si="38"/>
        <v>18225</v>
      </c>
      <c r="U841" s="36">
        <f t="shared" si="39"/>
        <v>20412.000000000004</v>
      </c>
      <c r="V841" s="40"/>
      <c r="W841" s="30">
        <v>2017</v>
      </c>
      <c r="X841" s="31"/>
      <c r="Y841" s="303"/>
    </row>
    <row r="842" spans="1:25" ht="50.1" customHeight="1">
      <c r="A842" s="30" t="s">
        <v>2849</v>
      </c>
      <c r="B842" s="30" t="s">
        <v>32</v>
      </c>
      <c r="C842" s="31" t="s">
        <v>2850</v>
      </c>
      <c r="D842" s="310" t="s">
        <v>2851</v>
      </c>
      <c r="E842" s="31" t="s">
        <v>2852</v>
      </c>
      <c r="F842" s="32" t="s">
        <v>2853</v>
      </c>
      <c r="G842" s="30" t="s">
        <v>36</v>
      </c>
      <c r="H842" s="30">
        <v>0</v>
      </c>
      <c r="I842" s="30">
        <v>590000000</v>
      </c>
      <c r="J842" s="31" t="s">
        <v>37</v>
      </c>
      <c r="K842" s="31" t="s">
        <v>211</v>
      </c>
      <c r="L842" s="31" t="s">
        <v>39</v>
      </c>
      <c r="M842" s="30" t="s">
        <v>40</v>
      </c>
      <c r="N842" s="31" t="s">
        <v>72</v>
      </c>
      <c r="O842" s="30" t="s">
        <v>73</v>
      </c>
      <c r="P842" s="30" t="s">
        <v>202</v>
      </c>
      <c r="Q842" s="30" t="s">
        <v>203</v>
      </c>
      <c r="R842" s="34">
        <v>1</v>
      </c>
      <c r="S842" s="35">
        <v>8000</v>
      </c>
      <c r="T842" s="35">
        <f t="shared" si="38"/>
        <v>8000</v>
      </c>
      <c r="U842" s="36">
        <f t="shared" si="39"/>
        <v>8960</v>
      </c>
      <c r="V842" s="40" t="s">
        <v>44</v>
      </c>
      <c r="W842" s="30">
        <v>2017</v>
      </c>
      <c r="X842" s="31"/>
      <c r="Y842" s="303"/>
    </row>
    <row r="843" spans="1:25" ht="50.1" customHeight="1">
      <c r="A843" s="30" t="s">
        <v>2854</v>
      </c>
      <c r="B843" s="30" t="s">
        <v>32</v>
      </c>
      <c r="C843" s="31" t="s">
        <v>2855</v>
      </c>
      <c r="D843" s="310" t="s">
        <v>2851</v>
      </c>
      <c r="E843" s="31" t="s">
        <v>2856</v>
      </c>
      <c r="F843" s="32" t="s">
        <v>2857</v>
      </c>
      <c r="G843" s="30" t="s">
        <v>36</v>
      </c>
      <c r="H843" s="30">
        <v>0</v>
      </c>
      <c r="I843" s="30">
        <v>590000000</v>
      </c>
      <c r="J843" s="31" t="s">
        <v>37</v>
      </c>
      <c r="K843" s="31" t="s">
        <v>201</v>
      </c>
      <c r="L843" s="31" t="s">
        <v>39</v>
      </c>
      <c r="M843" s="30" t="s">
        <v>40</v>
      </c>
      <c r="N843" s="31" t="s">
        <v>72</v>
      </c>
      <c r="O843" s="30" t="s">
        <v>73</v>
      </c>
      <c r="P843" s="30" t="s">
        <v>202</v>
      </c>
      <c r="Q843" s="30" t="s">
        <v>203</v>
      </c>
      <c r="R843" s="34">
        <v>6</v>
      </c>
      <c r="S843" s="35">
        <v>5000</v>
      </c>
      <c r="T843" s="35">
        <f t="shared" si="38"/>
        <v>30000</v>
      </c>
      <c r="U843" s="36">
        <f t="shared" si="39"/>
        <v>33600</v>
      </c>
      <c r="V843" s="40" t="s">
        <v>44</v>
      </c>
      <c r="W843" s="30">
        <v>2017</v>
      </c>
      <c r="X843" s="31"/>
      <c r="Y843" s="303"/>
    </row>
    <row r="844" spans="1:25" ht="50.1" customHeight="1">
      <c r="A844" s="30" t="s">
        <v>2858</v>
      </c>
      <c r="B844" s="30" t="s">
        <v>32</v>
      </c>
      <c r="C844" s="31" t="s">
        <v>2859</v>
      </c>
      <c r="D844" s="310" t="s">
        <v>2860</v>
      </c>
      <c r="E844" s="31" t="s">
        <v>2861</v>
      </c>
      <c r="F844" s="32" t="s">
        <v>2862</v>
      </c>
      <c r="G844" s="30" t="s">
        <v>36</v>
      </c>
      <c r="H844" s="30">
        <v>0</v>
      </c>
      <c r="I844" s="30">
        <v>590000000</v>
      </c>
      <c r="J844" s="31" t="s">
        <v>37</v>
      </c>
      <c r="K844" s="31" t="s">
        <v>657</v>
      </c>
      <c r="L844" s="37" t="s">
        <v>50</v>
      </c>
      <c r="M844" s="30" t="s">
        <v>40</v>
      </c>
      <c r="N844" s="31" t="s">
        <v>99</v>
      </c>
      <c r="O844" s="30" t="s">
        <v>91</v>
      </c>
      <c r="P844" s="30" t="s">
        <v>880</v>
      </c>
      <c r="Q844" s="30" t="s">
        <v>881</v>
      </c>
      <c r="R844" s="39">
        <v>2000</v>
      </c>
      <c r="S844" s="35">
        <v>224</v>
      </c>
      <c r="T844" s="35">
        <f t="shared" si="38"/>
        <v>448000</v>
      </c>
      <c r="U844" s="36">
        <f t="shared" si="39"/>
        <v>501760.00000000006</v>
      </c>
      <c r="V844" s="40"/>
      <c r="W844" s="30">
        <v>2017</v>
      </c>
      <c r="X844" s="31"/>
      <c r="Y844" s="303"/>
    </row>
    <row r="845" spans="1:25" ht="50.1" customHeight="1">
      <c r="A845" s="30" t="s">
        <v>2863</v>
      </c>
      <c r="B845" s="30" t="s">
        <v>32</v>
      </c>
      <c r="C845" s="31" t="s">
        <v>2864</v>
      </c>
      <c r="D845" s="310" t="s">
        <v>2865</v>
      </c>
      <c r="E845" s="31" t="s">
        <v>2866</v>
      </c>
      <c r="F845" s="32" t="s">
        <v>2867</v>
      </c>
      <c r="G845" s="30" t="s">
        <v>36</v>
      </c>
      <c r="H845" s="30">
        <v>0</v>
      </c>
      <c r="I845" s="30">
        <v>590000000</v>
      </c>
      <c r="J845" s="31" t="s">
        <v>37</v>
      </c>
      <c r="K845" s="31" t="s">
        <v>38</v>
      </c>
      <c r="L845" s="37" t="s">
        <v>50</v>
      </c>
      <c r="M845" s="30" t="s">
        <v>40</v>
      </c>
      <c r="N845" s="31" t="s">
        <v>99</v>
      </c>
      <c r="O845" s="33" t="s">
        <v>42</v>
      </c>
      <c r="P845" s="38">
        <v>113</v>
      </c>
      <c r="Q845" s="30" t="s">
        <v>51</v>
      </c>
      <c r="R845" s="39">
        <v>50</v>
      </c>
      <c r="S845" s="35">
        <v>26000</v>
      </c>
      <c r="T845" s="35">
        <f t="shared" si="38"/>
        <v>1300000</v>
      </c>
      <c r="U845" s="36">
        <f t="shared" si="39"/>
        <v>1456000.0000000002</v>
      </c>
      <c r="V845" s="40"/>
      <c r="W845" s="30">
        <v>2017</v>
      </c>
      <c r="X845" s="31"/>
      <c r="Y845" s="303"/>
    </row>
    <row r="846" spans="1:25" ht="50.1" customHeight="1">
      <c r="A846" s="30" t="s">
        <v>2868</v>
      </c>
      <c r="B846" s="31" t="s">
        <v>32</v>
      </c>
      <c r="C846" s="79" t="s">
        <v>2869</v>
      </c>
      <c r="D846" s="310" t="s">
        <v>2870</v>
      </c>
      <c r="E846" s="79" t="s">
        <v>2871</v>
      </c>
      <c r="F846" s="79" t="s">
        <v>2872</v>
      </c>
      <c r="G846" s="31" t="s">
        <v>36</v>
      </c>
      <c r="H846" s="31">
        <v>0</v>
      </c>
      <c r="I846" s="30">
        <v>590000000</v>
      </c>
      <c r="J846" s="31" t="s">
        <v>37</v>
      </c>
      <c r="K846" s="31" t="s">
        <v>189</v>
      </c>
      <c r="L846" s="31" t="s">
        <v>39</v>
      </c>
      <c r="M846" s="31" t="s">
        <v>58</v>
      </c>
      <c r="N846" s="31" t="s">
        <v>261</v>
      </c>
      <c r="O846" s="31" t="s">
        <v>182</v>
      </c>
      <c r="P846" s="31">
        <v>625</v>
      </c>
      <c r="Q846" s="31" t="s">
        <v>1983</v>
      </c>
      <c r="R846" s="35">
        <v>200</v>
      </c>
      <c r="S846" s="114">
        <v>1050</v>
      </c>
      <c r="T846" s="35">
        <v>0</v>
      </c>
      <c r="U846" s="36">
        <f>T846*1.12</f>
        <v>0</v>
      </c>
      <c r="V846" s="40"/>
      <c r="W846" s="30">
        <v>2017</v>
      </c>
      <c r="X846" s="41" t="s">
        <v>2873</v>
      </c>
      <c r="Y846" s="303"/>
    </row>
    <row r="847" spans="1:25" ht="50.1" customHeight="1">
      <c r="A847" s="31" t="s">
        <v>2874</v>
      </c>
      <c r="B847" s="31" t="s">
        <v>32</v>
      </c>
      <c r="C847" s="79" t="s">
        <v>2869</v>
      </c>
      <c r="D847" s="310" t="s">
        <v>2870</v>
      </c>
      <c r="E847" s="79" t="s">
        <v>2871</v>
      </c>
      <c r="F847" s="79" t="s">
        <v>2872</v>
      </c>
      <c r="G847" s="45" t="s">
        <v>36</v>
      </c>
      <c r="H847" s="45">
        <v>0</v>
      </c>
      <c r="I847" s="30">
        <v>590000000</v>
      </c>
      <c r="J847" s="45" t="s">
        <v>50</v>
      </c>
      <c r="K847" s="43" t="s">
        <v>275</v>
      </c>
      <c r="L847" s="45" t="s">
        <v>50</v>
      </c>
      <c r="M847" s="45" t="s">
        <v>58</v>
      </c>
      <c r="N847" s="45" t="s">
        <v>99</v>
      </c>
      <c r="O847" s="125" t="s">
        <v>2875</v>
      </c>
      <c r="P847" s="31">
        <v>625</v>
      </c>
      <c r="Q847" s="31" t="s">
        <v>1983</v>
      </c>
      <c r="R847" s="48">
        <v>200</v>
      </c>
      <c r="S847" s="64">
        <v>1050</v>
      </c>
      <c r="T847" s="48">
        <f>R847*S847</f>
        <v>210000</v>
      </c>
      <c r="U847" s="65">
        <f>T847*1.12</f>
        <v>235200.00000000003</v>
      </c>
      <c r="V847" s="126"/>
      <c r="W847" s="31">
        <v>2017</v>
      </c>
      <c r="X847" s="117"/>
      <c r="Y847" s="303"/>
    </row>
    <row r="848" spans="1:25" ht="50.1" customHeight="1">
      <c r="A848" s="30" t="s">
        <v>2876</v>
      </c>
      <c r="B848" s="43" t="s">
        <v>32</v>
      </c>
      <c r="C848" s="43" t="s">
        <v>2877</v>
      </c>
      <c r="D848" s="312" t="s">
        <v>2878</v>
      </c>
      <c r="E848" s="43" t="s">
        <v>2879</v>
      </c>
      <c r="F848" s="38"/>
      <c r="G848" s="31" t="s">
        <v>36</v>
      </c>
      <c r="H848" s="63">
        <v>0</v>
      </c>
      <c r="I848" s="30">
        <v>590000000</v>
      </c>
      <c r="J848" s="31" t="s">
        <v>37</v>
      </c>
      <c r="K848" s="31" t="s">
        <v>79</v>
      </c>
      <c r="L848" s="31" t="s">
        <v>218</v>
      </c>
      <c r="M848" s="31" t="s">
        <v>58</v>
      </c>
      <c r="N848" s="31" t="s">
        <v>219</v>
      </c>
      <c r="O848" s="43" t="s">
        <v>220</v>
      </c>
      <c r="P848" s="31">
        <v>796</v>
      </c>
      <c r="Q848" s="31" t="s">
        <v>43</v>
      </c>
      <c r="R848" s="34">
        <v>4</v>
      </c>
      <c r="S848" s="57">
        <v>2715</v>
      </c>
      <c r="T848" s="35">
        <f t="shared" si="38"/>
        <v>10860</v>
      </c>
      <c r="U848" s="36">
        <f t="shared" si="39"/>
        <v>12163.2</v>
      </c>
      <c r="V848" s="40" t="s">
        <v>44</v>
      </c>
      <c r="W848" s="31">
        <v>2017</v>
      </c>
      <c r="X848" s="63"/>
      <c r="Y848" s="303"/>
    </row>
    <row r="849" spans="1:25" ht="50.1" customHeight="1">
      <c r="A849" s="31" t="s">
        <v>2880</v>
      </c>
      <c r="B849" s="31" t="s">
        <v>32</v>
      </c>
      <c r="C849" s="79" t="s">
        <v>2881</v>
      </c>
      <c r="D849" s="310" t="s">
        <v>2882</v>
      </c>
      <c r="E849" s="79" t="s">
        <v>2883</v>
      </c>
      <c r="F849" s="79" t="s">
        <v>2884</v>
      </c>
      <c r="G849" s="31" t="s">
        <v>36</v>
      </c>
      <c r="H849" s="31">
        <v>0</v>
      </c>
      <c r="I849" s="31">
        <v>590000000</v>
      </c>
      <c r="J849" s="31" t="s">
        <v>50</v>
      </c>
      <c r="K849" s="31" t="s">
        <v>139</v>
      </c>
      <c r="L849" s="31" t="s">
        <v>80</v>
      </c>
      <c r="M849" s="31" t="s">
        <v>81</v>
      </c>
      <c r="N849" s="31" t="s">
        <v>140</v>
      </c>
      <c r="O849" s="45" t="s">
        <v>182</v>
      </c>
      <c r="P849" s="31">
        <v>796</v>
      </c>
      <c r="Q849" s="31" t="s">
        <v>43</v>
      </c>
      <c r="R849" s="47">
        <v>12</v>
      </c>
      <c r="S849" s="64">
        <v>38000</v>
      </c>
      <c r="T849" s="58">
        <v>0</v>
      </c>
      <c r="U849" s="59">
        <f t="shared" si="39"/>
        <v>0</v>
      </c>
      <c r="V849" s="78"/>
      <c r="W849" s="31">
        <v>2017</v>
      </c>
      <c r="X849" s="31" t="s">
        <v>2721</v>
      </c>
      <c r="Y849" s="303"/>
    </row>
    <row r="850" spans="1:25" ht="50.1" customHeight="1">
      <c r="A850" s="31" t="s">
        <v>2885</v>
      </c>
      <c r="B850" s="71" t="s">
        <v>32</v>
      </c>
      <c r="C850" s="79" t="s">
        <v>2881</v>
      </c>
      <c r="D850" s="310" t="s">
        <v>2882</v>
      </c>
      <c r="E850" s="79" t="s">
        <v>2883</v>
      </c>
      <c r="F850" s="79" t="s">
        <v>2886</v>
      </c>
      <c r="G850" s="43" t="s">
        <v>36</v>
      </c>
      <c r="H850" s="80">
        <v>0</v>
      </c>
      <c r="I850" s="81">
        <v>590000000</v>
      </c>
      <c r="J850" s="45" t="s">
        <v>300</v>
      </c>
      <c r="K850" s="43" t="s">
        <v>475</v>
      </c>
      <c r="L850" s="43" t="s">
        <v>302</v>
      </c>
      <c r="M850" s="43" t="s">
        <v>81</v>
      </c>
      <c r="N850" s="43" t="s">
        <v>236</v>
      </c>
      <c r="O850" s="45" t="s">
        <v>182</v>
      </c>
      <c r="P850" s="43">
        <v>796</v>
      </c>
      <c r="Q850" s="43" t="s">
        <v>43</v>
      </c>
      <c r="R850" s="47">
        <v>14</v>
      </c>
      <c r="S850" s="64">
        <v>38000</v>
      </c>
      <c r="T850" s="48">
        <f>R850*S850</f>
        <v>532000</v>
      </c>
      <c r="U850" s="65">
        <f>T850*1.12</f>
        <v>595840</v>
      </c>
      <c r="V850" s="62"/>
      <c r="W850" s="45">
        <v>2017</v>
      </c>
      <c r="X850" s="43"/>
      <c r="Y850" s="303"/>
    </row>
    <row r="851" spans="1:25" ht="50.1" customHeight="1">
      <c r="A851" s="31" t="s">
        <v>2887</v>
      </c>
      <c r="B851" s="31" t="s">
        <v>32</v>
      </c>
      <c r="C851" s="79" t="s">
        <v>2881</v>
      </c>
      <c r="D851" s="310" t="s">
        <v>2882</v>
      </c>
      <c r="E851" s="79" t="s">
        <v>2883</v>
      </c>
      <c r="F851" s="79" t="s">
        <v>2886</v>
      </c>
      <c r="G851" s="31" t="s">
        <v>36</v>
      </c>
      <c r="H851" s="31">
        <v>0</v>
      </c>
      <c r="I851" s="31">
        <v>590000000</v>
      </c>
      <c r="J851" s="31" t="s">
        <v>50</v>
      </c>
      <c r="K851" s="31" t="s">
        <v>139</v>
      </c>
      <c r="L851" s="31" t="s">
        <v>80</v>
      </c>
      <c r="M851" s="31" t="s">
        <v>81</v>
      </c>
      <c r="N851" s="31" t="s">
        <v>140</v>
      </c>
      <c r="O851" s="45" t="s">
        <v>182</v>
      </c>
      <c r="P851" s="31">
        <v>796</v>
      </c>
      <c r="Q851" s="31" t="s">
        <v>43</v>
      </c>
      <c r="R851" s="47">
        <v>12</v>
      </c>
      <c r="S851" s="64">
        <v>8800</v>
      </c>
      <c r="T851" s="58">
        <v>0</v>
      </c>
      <c r="U851" s="59">
        <f t="shared" ref="U851" si="40">T851*1.12</f>
        <v>0</v>
      </c>
      <c r="V851" s="78"/>
      <c r="W851" s="31">
        <v>2017</v>
      </c>
      <c r="X851" s="43" t="s">
        <v>2721</v>
      </c>
      <c r="Y851" s="303"/>
    </row>
    <row r="852" spans="1:25" ht="50.1" customHeight="1">
      <c r="A852" s="31" t="s">
        <v>2888</v>
      </c>
      <c r="B852" s="71" t="s">
        <v>32</v>
      </c>
      <c r="C852" s="79" t="s">
        <v>2881</v>
      </c>
      <c r="D852" s="310" t="s">
        <v>2882</v>
      </c>
      <c r="E852" s="79" t="s">
        <v>2883</v>
      </c>
      <c r="F852" s="79" t="s">
        <v>2884</v>
      </c>
      <c r="G852" s="43" t="s">
        <v>36</v>
      </c>
      <c r="H852" s="80">
        <v>0</v>
      </c>
      <c r="I852" s="81">
        <v>590000000</v>
      </c>
      <c r="J852" s="45" t="s">
        <v>300</v>
      </c>
      <c r="K852" s="43" t="s">
        <v>475</v>
      </c>
      <c r="L852" s="43" t="s">
        <v>302</v>
      </c>
      <c r="M852" s="43" t="s">
        <v>81</v>
      </c>
      <c r="N852" s="43" t="s">
        <v>236</v>
      </c>
      <c r="O852" s="45" t="s">
        <v>182</v>
      </c>
      <c r="P852" s="43">
        <v>796</v>
      </c>
      <c r="Q852" s="43" t="s">
        <v>43</v>
      </c>
      <c r="R852" s="47">
        <v>14</v>
      </c>
      <c r="S852" s="64">
        <v>8800</v>
      </c>
      <c r="T852" s="48">
        <f>R852*S852</f>
        <v>123200</v>
      </c>
      <c r="U852" s="65">
        <f>T852*1.12</f>
        <v>137984</v>
      </c>
      <c r="V852" s="43"/>
      <c r="W852" s="45">
        <v>2017</v>
      </c>
      <c r="X852" s="62"/>
      <c r="Y852" s="303"/>
    </row>
    <row r="853" spans="1:25" ht="50.1" customHeight="1">
      <c r="A853" s="30" t="s">
        <v>2889</v>
      </c>
      <c r="B853" s="31" t="s">
        <v>32</v>
      </c>
      <c r="C853" s="56" t="s">
        <v>2890</v>
      </c>
      <c r="D853" s="314" t="s">
        <v>2891</v>
      </c>
      <c r="E853" s="56" t="s">
        <v>2892</v>
      </c>
      <c r="F853" s="56" t="s">
        <v>2893</v>
      </c>
      <c r="G853" s="30" t="s">
        <v>188</v>
      </c>
      <c r="H853" s="30">
        <v>0</v>
      </c>
      <c r="I853" s="30">
        <v>590000000</v>
      </c>
      <c r="J853" s="31" t="s">
        <v>50</v>
      </c>
      <c r="K853" s="31" t="s">
        <v>139</v>
      </c>
      <c r="L853" s="31" t="s">
        <v>80</v>
      </c>
      <c r="M853" s="31" t="s">
        <v>81</v>
      </c>
      <c r="N853" s="31" t="s">
        <v>140</v>
      </c>
      <c r="O853" s="45" t="s">
        <v>182</v>
      </c>
      <c r="P853" s="30">
        <v>796</v>
      </c>
      <c r="Q853" s="30" t="s">
        <v>43</v>
      </c>
      <c r="R853" s="34">
        <v>50</v>
      </c>
      <c r="S853" s="114">
        <v>1210</v>
      </c>
      <c r="T853" s="58">
        <v>0</v>
      </c>
      <c r="U853" s="59">
        <f>T853*1.12</f>
        <v>0</v>
      </c>
      <c r="V853" s="40"/>
      <c r="W853" s="30">
        <v>2017</v>
      </c>
      <c r="X853" s="43" t="s">
        <v>2894</v>
      </c>
      <c r="Y853" s="303"/>
    </row>
    <row r="854" spans="1:25" ht="50.1" customHeight="1">
      <c r="A854" s="31" t="s">
        <v>2895</v>
      </c>
      <c r="B854" s="71" t="s">
        <v>32</v>
      </c>
      <c r="C854" s="56" t="s">
        <v>2890</v>
      </c>
      <c r="D854" s="310" t="s">
        <v>2891</v>
      </c>
      <c r="E854" s="56" t="s">
        <v>2892</v>
      </c>
      <c r="F854" s="44" t="s">
        <v>2896</v>
      </c>
      <c r="G854" s="43" t="s">
        <v>89</v>
      </c>
      <c r="H854" s="43">
        <v>0</v>
      </c>
      <c r="I854" s="30">
        <v>590000000</v>
      </c>
      <c r="J854" s="45" t="s">
        <v>300</v>
      </c>
      <c r="K854" s="43" t="s">
        <v>211</v>
      </c>
      <c r="L854" s="43" t="s">
        <v>302</v>
      </c>
      <c r="M854" s="43" t="s">
        <v>2897</v>
      </c>
      <c r="N854" s="43" t="s">
        <v>140</v>
      </c>
      <c r="O854" s="43" t="s">
        <v>276</v>
      </c>
      <c r="P854" s="43">
        <v>796</v>
      </c>
      <c r="Q854" s="43" t="s">
        <v>43</v>
      </c>
      <c r="R854" s="47">
        <v>74</v>
      </c>
      <c r="S854" s="64">
        <v>1210</v>
      </c>
      <c r="T854" s="48">
        <f>R854*S854</f>
        <v>89540</v>
      </c>
      <c r="U854" s="48">
        <f>T854*1.12</f>
        <v>100284.8</v>
      </c>
      <c r="V854" s="126"/>
      <c r="W854" s="38">
        <v>2017</v>
      </c>
      <c r="X854" s="43"/>
      <c r="Y854" s="303"/>
    </row>
    <row r="855" spans="1:25" ht="50.1" customHeight="1">
      <c r="A855" s="30" t="s">
        <v>2898</v>
      </c>
      <c r="B855" s="31" t="s">
        <v>32</v>
      </c>
      <c r="C855" s="56" t="s">
        <v>2890</v>
      </c>
      <c r="D855" s="314" t="s">
        <v>2891</v>
      </c>
      <c r="E855" s="56" t="s">
        <v>2892</v>
      </c>
      <c r="F855" s="56" t="s">
        <v>2899</v>
      </c>
      <c r="G855" s="30" t="s">
        <v>188</v>
      </c>
      <c r="H855" s="30">
        <v>0</v>
      </c>
      <c r="I855" s="30">
        <v>590000000</v>
      </c>
      <c r="J855" s="31" t="s">
        <v>50</v>
      </c>
      <c r="K855" s="31" t="s">
        <v>139</v>
      </c>
      <c r="L855" s="31" t="s">
        <v>80</v>
      </c>
      <c r="M855" s="31" t="s">
        <v>81</v>
      </c>
      <c r="N855" s="31" t="s">
        <v>140</v>
      </c>
      <c r="O855" s="45" t="s">
        <v>182</v>
      </c>
      <c r="P855" s="30">
        <v>796</v>
      </c>
      <c r="Q855" s="30" t="s">
        <v>43</v>
      </c>
      <c r="R855" s="34">
        <v>16</v>
      </c>
      <c r="S855" s="114">
        <v>9200</v>
      </c>
      <c r="T855" s="58">
        <v>0</v>
      </c>
      <c r="U855" s="59">
        <f t="shared" ref="U855" si="41">T855*1.12</f>
        <v>0</v>
      </c>
      <c r="V855" s="40"/>
      <c r="W855" s="30">
        <v>2017</v>
      </c>
      <c r="X855" s="43" t="s">
        <v>2900</v>
      </c>
      <c r="Y855" s="303"/>
    </row>
    <row r="856" spans="1:25" ht="50.1" customHeight="1">
      <c r="A856" s="31" t="s">
        <v>2901</v>
      </c>
      <c r="B856" s="71" t="s">
        <v>32</v>
      </c>
      <c r="C856" s="56" t="s">
        <v>2890</v>
      </c>
      <c r="D856" s="310" t="s">
        <v>2891</v>
      </c>
      <c r="E856" s="56" t="s">
        <v>2892</v>
      </c>
      <c r="F856" s="44" t="s">
        <v>2902</v>
      </c>
      <c r="G856" s="43" t="s">
        <v>89</v>
      </c>
      <c r="H856" s="43">
        <v>0</v>
      </c>
      <c r="I856" s="30">
        <v>590000000</v>
      </c>
      <c r="J856" s="45" t="s">
        <v>300</v>
      </c>
      <c r="K856" s="43" t="s">
        <v>211</v>
      </c>
      <c r="L856" s="43" t="s">
        <v>302</v>
      </c>
      <c r="M856" s="43" t="s">
        <v>2897</v>
      </c>
      <c r="N856" s="43" t="s">
        <v>140</v>
      </c>
      <c r="O856" s="43" t="s">
        <v>276</v>
      </c>
      <c r="P856" s="43">
        <v>796</v>
      </c>
      <c r="Q856" s="43" t="s">
        <v>43</v>
      </c>
      <c r="R856" s="47">
        <v>34</v>
      </c>
      <c r="S856" s="64">
        <v>12800</v>
      </c>
      <c r="T856" s="48">
        <f>R856*S856</f>
        <v>435200</v>
      </c>
      <c r="U856" s="48">
        <f>T856*1.12</f>
        <v>487424.00000000006</v>
      </c>
      <c r="V856" s="126"/>
      <c r="W856" s="38">
        <v>2017</v>
      </c>
      <c r="X856" s="43"/>
      <c r="Y856" s="303"/>
    </row>
    <row r="857" spans="1:25" ht="50.1" customHeight="1">
      <c r="A857" s="30" t="s">
        <v>2903</v>
      </c>
      <c r="B857" s="41" t="s">
        <v>32</v>
      </c>
      <c r="C857" s="42" t="s">
        <v>2904</v>
      </c>
      <c r="D857" s="311" t="s">
        <v>2891</v>
      </c>
      <c r="E857" s="43" t="s">
        <v>2905</v>
      </c>
      <c r="F857" s="44" t="s">
        <v>56</v>
      </c>
      <c r="G857" s="30" t="s">
        <v>188</v>
      </c>
      <c r="H857" s="46">
        <v>0</v>
      </c>
      <c r="I857" s="30">
        <v>590000000</v>
      </c>
      <c r="J857" s="31" t="s">
        <v>37</v>
      </c>
      <c r="K857" s="41" t="s">
        <v>2906</v>
      </c>
      <c r="L857" s="31" t="s">
        <v>39</v>
      </c>
      <c r="M857" s="41" t="s">
        <v>58</v>
      </c>
      <c r="N857" s="43" t="s">
        <v>41</v>
      </c>
      <c r="O857" s="33" t="s">
        <v>42</v>
      </c>
      <c r="P857" s="30">
        <v>796</v>
      </c>
      <c r="Q857" s="38" t="s">
        <v>43</v>
      </c>
      <c r="R857" s="47">
        <v>4</v>
      </c>
      <c r="S857" s="48">
        <v>3000</v>
      </c>
      <c r="T857" s="35">
        <f t="shared" si="38"/>
        <v>12000</v>
      </c>
      <c r="U857" s="36">
        <f t="shared" si="39"/>
        <v>13440.000000000002</v>
      </c>
      <c r="V857" s="61"/>
      <c r="W857" s="49">
        <v>2017</v>
      </c>
      <c r="X857" s="31"/>
      <c r="Y857" s="303"/>
    </row>
    <row r="858" spans="1:25" ht="50.1" customHeight="1">
      <c r="A858" s="30" t="s">
        <v>2907</v>
      </c>
      <c r="B858" s="41" t="s">
        <v>32</v>
      </c>
      <c r="C858" s="31" t="s">
        <v>2908</v>
      </c>
      <c r="D858" s="310" t="s">
        <v>2891</v>
      </c>
      <c r="E858" s="31" t="s">
        <v>2909</v>
      </c>
      <c r="F858" s="32" t="s">
        <v>2910</v>
      </c>
      <c r="G858" s="30" t="s">
        <v>188</v>
      </c>
      <c r="H858" s="30">
        <v>0</v>
      </c>
      <c r="I858" s="30">
        <v>590000000</v>
      </c>
      <c r="J858" s="31" t="s">
        <v>37</v>
      </c>
      <c r="K858" s="31" t="s">
        <v>2906</v>
      </c>
      <c r="L858" s="31" t="s">
        <v>39</v>
      </c>
      <c r="M858" s="30" t="s">
        <v>58</v>
      </c>
      <c r="N858" s="31" t="s">
        <v>41</v>
      </c>
      <c r="O858" s="33" t="s">
        <v>42</v>
      </c>
      <c r="P858" s="30">
        <v>796</v>
      </c>
      <c r="Q858" s="30" t="s">
        <v>43</v>
      </c>
      <c r="R858" s="34">
        <v>4</v>
      </c>
      <c r="S858" s="35">
        <v>3000</v>
      </c>
      <c r="T858" s="35">
        <f t="shared" ref="T858:T935" si="42">R858*S858</f>
        <v>12000</v>
      </c>
      <c r="U858" s="36">
        <f t="shared" si="39"/>
        <v>13440.000000000002</v>
      </c>
      <c r="V858" s="40"/>
      <c r="W858" s="30">
        <v>2017</v>
      </c>
      <c r="X858" s="31"/>
      <c r="Y858" s="303"/>
    </row>
    <row r="859" spans="1:25" ht="50.1" customHeight="1">
      <c r="A859" s="30" t="s">
        <v>2911</v>
      </c>
      <c r="B859" s="41" t="s">
        <v>32</v>
      </c>
      <c r="C859" s="42" t="s">
        <v>2912</v>
      </c>
      <c r="D859" s="311" t="s">
        <v>2891</v>
      </c>
      <c r="E859" s="43" t="s">
        <v>2913</v>
      </c>
      <c r="F859" s="44" t="s">
        <v>597</v>
      </c>
      <c r="G859" s="30" t="s">
        <v>188</v>
      </c>
      <c r="H859" s="46">
        <v>0</v>
      </c>
      <c r="I859" s="30">
        <v>590000000</v>
      </c>
      <c r="J859" s="31" t="s">
        <v>37</v>
      </c>
      <c r="K859" s="41" t="s">
        <v>2914</v>
      </c>
      <c r="L859" s="31" t="s">
        <v>39</v>
      </c>
      <c r="M859" s="41" t="s">
        <v>58</v>
      </c>
      <c r="N859" s="43" t="s">
        <v>41</v>
      </c>
      <c r="O859" s="33" t="s">
        <v>42</v>
      </c>
      <c r="P859" s="30">
        <v>796</v>
      </c>
      <c r="Q859" s="38" t="s">
        <v>43</v>
      </c>
      <c r="R859" s="47">
        <v>5</v>
      </c>
      <c r="S859" s="48">
        <v>4500</v>
      </c>
      <c r="T859" s="35">
        <f t="shared" si="42"/>
        <v>22500</v>
      </c>
      <c r="U859" s="36">
        <f t="shared" si="39"/>
        <v>25200.000000000004</v>
      </c>
      <c r="V859" s="61"/>
      <c r="W859" s="49">
        <v>2017</v>
      </c>
      <c r="X859" s="31"/>
      <c r="Y859" s="303"/>
    </row>
    <row r="860" spans="1:25" ht="50.1" customHeight="1">
      <c r="A860" s="30" t="s">
        <v>2915</v>
      </c>
      <c r="B860" s="41" t="s">
        <v>32</v>
      </c>
      <c r="C860" s="31" t="s">
        <v>2916</v>
      </c>
      <c r="D860" s="310" t="s">
        <v>2891</v>
      </c>
      <c r="E860" s="31" t="s">
        <v>2917</v>
      </c>
      <c r="F860" s="32" t="s">
        <v>56</v>
      </c>
      <c r="G860" s="30" t="s">
        <v>188</v>
      </c>
      <c r="H860" s="30">
        <v>0</v>
      </c>
      <c r="I860" s="30">
        <v>590000000</v>
      </c>
      <c r="J860" s="31" t="s">
        <v>37</v>
      </c>
      <c r="K860" s="31" t="s">
        <v>2914</v>
      </c>
      <c r="L860" s="31" t="s">
        <v>39</v>
      </c>
      <c r="M860" s="30" t="s">
        <v>58</v>
      </c>
      <c r="N860" s="31" t="s">
        <v>41</v>
      </c>
      <c r="O860" s="33" t="s">
        <v>42</v>
      </c>
      <c r="P860" s="30">
        <v>796</v>
      </c>
      <c r="Q860" s="30" t="s">
        <v>43</v>
      </c>
      <c r="R860" s="34">
        <v>5</v>
      </c>
      <c r="S860" s="35">
        <v>3500</v>
      </c>
      <c r="T860" s="35">
        <f t="shared" si="42"/>
        <v>17500</v>
      </c>
      <c r="U860" s="36">
        <f t="shared" si="39"/>
        <v>19600.000000000004</v>
      </c>
      <c r="V860" s="40"/>
      <c r="W860" s="30">
        <v>2017</v>
      </c>
      <c r="X860" s="31"/>
      <c r="Y860" s="303"/>
    </row>
    <row r="861" spans="1:25" ht="50.1" customHeight="1">
      <c r="A861" s="30" t="s">
        <v>2918</v>
      </c>
      <c r="B861" s="41" t="s">
        <v>32</v>
      </c>
      <c r="C861" s="42" t="s">
        <v>2919</v>
      </c>
      <c r="D861" s="311" t="s">
        <v>2920</v>
      </c>
      <c r="E861" s="43" t="s">
        <v>2921</v>
      </c>
      <c r="F861" s="44" t="s">
        <v>2922</v>
      </c>
      <c r="G861" s="30" t="s">
        <v>188</v>
      </c>
      <c r="H861" s="46">
        <v>0</v>
      </c>
      <c r="I861" s="30">
        <v>590000000</v>
      </c>
      <c r="J861" s="31" t="s">
        <v>37</v>
      </c>
      <c r="K861" s="41" t="s">
        <v>2923</v>
      </c>
      <c r="L861" s="37" t="s">
        <v>50</v>
      </c>
      <c r="M861" s="41" t="s">
        <v>58</v>
      </c>
      <c r="N861" s="43" t="s">
        <v>2924</v>
      </c>
      <c r="O861" s="30" t="s">
        <v>91</v>
      </c>
      <c r="P861" s="30">
        <v>796</v>
      </c>
      <c r="Q861" s="38" t="s">
        <v>43</v>
      </c>
      <c r="R861" s="47">
        <v>12</v>
      </c>
      <c r="S861" s="48">
        <v>20000</v>
      </c>
      <c r="T861" s="35">
        <f t="shared" si="42"/>
        <v>240000</v>
      </c>
      <c r="U861" s="36">
        <f t="shared" ref="U861:U938" si="43">T861*1.12</f>
        <v>268800</v>
      </c>
      <c r="V861" s="61"/>
      <c r="W861" s="49">
        <v>2017</v>
      </c>
      <c r="X861" s="31"/>
      <c r="Y861" s="303"/>
    </row>
    <row r="862" spans="1:25" ht="50.1" customHeight="1">
      <c r="A862" s="30" t="s">
        <v>2925</v>
      </c>
      <c r="B862" s="30" t="s">
        <v>32</v>
      </c>
      <c r="C862" s="31" t="s">
        <v>2926</v>
      </c>
      <c r="D862" s="310" t="s">
        <v>2920</v>
      </c>
      <c r="E862" s="31" t="s">
        <v>2927</v>
      </c>
      <c r="F862" s="32" t="s">
        <v>2928</v>
      </c>
      <c r="G862" s="30" t="s">
        <v>188</v>
      </c>
      <c r="H862" s="30">
        <v>0</v>
      </c>
      <c r="I862" s="30">
        <v>590000000</v>
      </c>
      <c r="J862" s="31" t="s">
        <v>37</v>
      </c>
      <c r="K862" s="31" t="s">
        <v>2923</v>
      </c>
      <c r="L862" s="37" t="s">
        <v>50</v>
      </c>
      <c r="M862" s="30" t="s">
        <v>58</v>
      </c>
      <c r="N862" s="31" t="s">
        <v>2924</v>
      </c>
      <c r="O862" s="30" t="s">
        <v>91</v>
      </c>
      <c r="P862" s="30">
        <v>796</v>
      </c>
      <c r="Q862" s="30" t="s">
        <v>43</v>
      </c>
      <c r="R862" s="34">
        <v>12</v>
      </c>
      <c r="S862" s="35">
        <v>500</v>
      </c>
      <c r="T862" s="35">
        <f t="shared" si="42"/>
        <v>6000</v>
      </c>
      <c r="U862" s="36">
        <f t="shared" si="43"/>
        <v>6720.0000000000009</v>
      </c>
      <c r="V862" s="40"/>
      <c r="W862" s="30">
        <v>2017</v>
      </c>
      <c r="X862" s="31"/>
      <c r="Y862" s="303"/>
    </row>
    <row r="863" spans="1:25" ht="50.1" customHeight="1">
      <c r="A863" s="30" t="s">
        <v>2929</v>
      </c>
      <c r="B863" s="41" t="s">
        <v>32</v>
      </c>
      <c r="C863" s="42" t="s">
        <v>2930</v>
      </c>
      <c r="D863" s="311" t="s">
        <v>2920</v>
      </c>
      <c r="E863" s="43" t="s">
        <v>2931</v>
      </c>
      <c r="F863" s="44" t="s">
        <v>2932</v>
      </c>
      <c r="G863" s="30" t="s">
        <v>188</v>
      </c>
      <c r="H863" s="46">
        <v>0</v>
      </c>
      <c r="I863" s="30">
        <v>590000000</v>
      </c>
      <c r="J863" s="31" t="s">
        <v>37</v>
      </c>
      <c r="K863" s="41" t="s">
        <v>2923</v>
      </c>
      <c r="L863" s="37" t="s">
        <v>50</v>
      </c>
      <c r="M863" s="41" t="s">
        <v>58</v>
      </c>
      <c r="N863" s="43" t="s">
        <v>2924</v>
      </c>
      <c r="O863" s="30" t="s">
        <v>91</v>
      </c>
      <c r="P863" s="30">
        <v>796</v>
      </c>
      <c r="Q863" s="38" t="s">
        <v>43</v>
      </c>
      <c r="R863" s="47">
        <v>12</v>
      </c>
      <c r="S863" s="48">
        <v>1000</v>
      </c>
      <c r="T863" s="35">
        <f t="shared" si="42"/>
        <v>12000</v>
      </c>
      <c r="U863" s="36">
        <f t="shared" si="43"/>
        <v>13440.000000000002</v>
      </c>
      <c r="V863" s="61"/>
      <c r="W863" s="49">
        <v>2017</v>
      </c>
      <c r="X863" s="31"/>
      <c r="Y863" s="303"/>
    </row>
    <row r="864" spans="1:25" ht="50.1" customHeight="1">
      <c r="A864" s="30" t="s">
        <v>2933</v>
      </c>
      <c r="B864" s="30" t="s">
        <v>32</v>
      </c>
      <c r="C864" s="31" t="s">
        <v>2934</v>
      </c>
      <c r="D864" s="310" t="s">
        <v>2920</v>
      </c>
      <c r="E864" s="31" t="s">
        <v>2935</v>
      </c>
      <c r="F864" s="32" t="s">
        <v>2936</v>
      </c>
      <c r="G864" s="30" t="s">
        <v>188</v>
      </c>
      <c r="H864" s="30">
        <v>0</v>
      </c>
      <c r="I864" s="30">
        <v>590000000</v>
      </c>
      <c r="J864" s="31" t="s">
        <v>37</v>
      </c>
      <c r="K864" s="31" t="s">
        <v>2923</v>
      </c>
      <c r="L864" s="37" t="s">
        <v>50</v>
      </c>
      <c r="M864" s="30" t="s">
        <v>58</v>
      </c>
      <c r="N864" s="31" t="s">
        <v>2924</v>
      </c>
      <c r="O864" s="30" t="s">
        <v>91</v>
      </c>
      <c r="P864" s="30">
        <v>796</v>
      </c>
      <c r="Q864" s="30" t="s">
        <v>43</v>
      </c>
      <c r="R864" s="34">
        <v>10</v>
      </c>
      <c r="S864" s="35">
        <v>2000</v>
      </c>
      <c r="T864" s="35">
        <f t="shared" si="42"/>
        <v>20000</v>
      </c>
      <c r="U864" s="36">
        <f t="shared" si="43"/>
        <v>22400.000000000004</v>
      </c>
      <c r="V864" s="40"/>
      <c r="W864" s="30">
        <v>2017</v>
      </c>
      <c r="X864" s="31"/>
      <c r="Y864" s="303"/>
    </row>
    <row r="865" spans="1:25" ht="50.1" customHeight="1">
      <c r="A865" s="30" t="s">
        <v>2937</v>
      </c>
      <c r="B865" s="38" t="s">
        <v>32</v>
      </c>
      <c r="C865" s="43" t="s">
        <v>2938</v>
      </c>
      <c r="D865" s="312" t="s">
        <v>2920</v>
      </c>
      <c r="E865" s="44" t="s">
        <v>2939</v>
      </c>
      <c r="F865" s="44" t="s">
        <v>2940</v>
      </c>
      <c r="G865" s="30" t="s">
        <v>188</v>
      </c>
      <c r="H865" s="67">
        <v>0</v>
      </c>
      <c r="I865" s="30">
        <v>590000000</v>
      </c>
      <c r="J865" s="31" t="s">
        <v>50</v>
      </c>
      <c r="K865" s="43" t="s">
        <v>1265</v>
      </c>
      <c r="L865" s="68" t="s">
        <v>80</v>
      </c>
      <c r="M865" s="30" t="s">
        <v>81</v>
      </c>
      <c r="N865" s="69" t="s">
        <v>140</v>
      </c>
      <c r="O865" s="45" t="s">
        <v>182</v>
      </c>
      <c r="P865" s="30">
        <v>796</v>
      </c>
      <c r="Q865" s="30" t="s">
        <v>43</v>
      </c>
      <c r="R865" s="34">
        <v>3</v>
      </c>
      <c r="S865" s="39">
        <v>1750</v>
      </c>
      <c r="T865" s="58">
        <f t="shared" si="42"/>
        <v>5250</v>
      </c>
      <c r="U865" s="59">
        <f t="shared" si="43"/>
        <v>5880.0000000000009</v>
      </c>
      <c r="V865" s="40"/>
      <c r="W865" s="30">
        <v>2017</v>
      </c>
      <c r="X865" s="60"/>
      <c r="Y865" s="303"/>
    </row>
    <row r="866" spans="1:25" ht="50.1" customHeight="1">
      <c r="A866" s="31" t="s">
        <v>2941</v>
      </c>
      <c r="B866" s="31" t="s">
        <v>32</v>
      </c>
      <c r="C866" s="44" t="s">
        <v>2938</v>
      </c>
      <c r="D866" s="310" t="s">
        <v>2920</v>
      </c>
      <c r="E866" s="44" t="s">
        <v>2939</v>
      </c>
      <c r="F866" s="44" t="s">
        <v>2942</v>
      </c>
      <c r="G866" s="31" t="s">
        <v>188</v>
      </c>
      <c r="H866" s="31">
        <v>0</v>
      </c>
      <c r="I866" s="30">
        <v>590000000</v>
      </c>
      <c r="J866" s="31" t="s">
        <v>50</v>
      </c>
      <c r="K866" s="31" t="s">
        <v>139</v>
      </c>
      <c r="L866" s="127" t="s">
        <v>80</v>
      </c>
      <c r="M866" s="31" t="s">
        <v>81</v>
      </c>
      <c r="N866" s="69" t="s">
        <v>140</v>
      </c>
      <c r="O866" s="45" t="s">
        <v>182</v>
      </c>
      <c r="P866" s="31">
        <v>796</v>
      </c>
      <c r="Q866" s="31" t="s">
        <v>43</v>
      </c>
      <c r="R866" s="47">
        <v>20</v>
      </c>
      <c r="S866" s="64">
        <v>3000</v>
      </c>
      <c r="T866" s="58">
        <v>0</v>
      </c>
      <c r="U866" s="59">
        <f t="shared" si="43"/>
        <v>0</v>
      </c>
      <c r="V866" s="78"/>
      <c r="W866" s="31">
        <v>2017</v>
      </c>
      <c r="X866" s="43" t="s">
        <v>2943</v>
      </c>
      <c r="Y866" s="303"/>
    </row>
    <row r="867" spans="1:25" ht="50.1" customHeight="1">
      <c r="A867" s="31" t="s">
        <v>2944</v>
      </c>
      <c r="B867" s="71" t="s">
        <v>32</v>
      </c>
      <c r="C867" s="44" t="s">
        <v>2938</v>
      </c>
      <c r="D867" s="310" t="s">
        <v>2920</v>
      </c>
      <c r="E867" s="44" t="s">
        <v>2939</v>
      </c>
      <c r="F867" s="44" t="s">
        <v>2945</v>
      </c>
      <c r="G867" s="43" t="s">
        <v>89</v>
      </c>
      <c r="H867" s="43">
        <v>0</v>
      </c>
      <c r="I867" s="30">
        <v>590000000</v>
      </c>
      <c r="J867" s="45" t="s">
        <v>300</v>
      </c>
      <c r="K867" s="43" t="s">
        <v>2946</v>
      </c>
      <c r="L867" s="43" t="s">
        <v>302</v>
      </c>
      <c r="M867" s="43" t="s">
        <v>2897</v>
      </c>
      <c r="N867" s="43" t="s">
        <v>140</v>
      </c>
      <c r="O867" s="43" t="s">
        <v>276</v>
      </c>
      <c r="P867" s="43">
        <v>796</v>
      </c>
      <c r="Q867" s="43" t="s">
        <v>43</v>
      </c>
      <c r="R867" s="47">
        <v>20</v>
      </c>
      <c r="S867" s="64">
        <v>4150</v>
      </c>
      <c r="T867" s="48">
        <f>R867*S867</f>
        <v>83000</v>
      </c>
      <c r="U867" s="48">
        <f>T867*1.12</f>
        <v>92960.000000000015</v>
      </c>
      <c r="V867" s="126"/>
      <c r="W867" s="38">
        <v>2017</v>
      </c>
      <c r="X867" s="43"/>
      <c r="Y867" s="303"/>
    </row>
    <row r="868" spans="1:25" ht="50.1" customHeight="1">
      <c r="A868" s="30" t="s">
        <v>2947</v>
      </c>
      <c r="B868" s="30" t="s">
        <v>32</v>
      </c>
      <c r="C868" s="31" t="s">
        <v>2948</v>
      </c>
      <c r="D868" s="314" t="s">
        <v>2920</v>
      </c>
      <c r="E868" s="32" t="s">
        <v>2949</v>
      </c>
      <c r="F868" s="32" t="s">
        <v>2950</v>
      </c>
      <c r="G868" s="30" t="s">
        <v>188</v>
      </c>
      <c r="H868" s="30">
        <v>0</v>
      </c>
      <c r="I868" s="30">
        <v>590000000</v>
      </c>
      <c r="J868" s="31" t="s">
        <v>50</v>
      </c>
      <c r="K868" s="30" t="s">
        <v>2951</v>
      </c>
      <c r="L868" s="30" t="s">
        <v>80</v>
      </c>
      <c r="M868" s="30" t="s">
        <v>81</v>
      </c>
      <c r="N868" s="30" t="s">
        <v>140</v>
      </c>
      <c r="O868" s="45" t="s">
        <v>182</v>
      </c>
      <c r="P868" s="30">
        <v>796</v>
      </c>
      <c r="Q868" s="30" t="s">
        <v>43</v>
      </c>
      <c r="R868" s="34">
        <v>6</v>
      </c>
      <c r="S868" s="39">
        <v>55000</v>
      </c>
      <c r="T868" s="58">
        <f t="shared" si="42"/>
        <v>330000</v>
      </c>
      <c r="U868" s="59">
        <f t="shared" si="43"/>
        <v>369600.00000000006</v>
      </c>
      <c r="V868" s="40"/>
      <c r="W868" s="30">
        <v>2017</v>
      </c>
      <c r="X868" s="60"/>
      <c r="Y868" s="303"/>
    </row>
    <row r="869" spans="1:25" ht="50.1" customHeight="1">
      <c r="A869" s="31" t="s">
        <v>2952</v>
      </c>
      <c r="B869" s="31" t="s">
        <v>32</v>
      </c>
      <c r="C869" s="56" t="s">
        <v>2953</v>
      </c>
      <c r="D869" s="310" t="s">
        <v>2920</v>
      </c>
      <c r="E869" s="56" t="s">
        <v>2954</v>
      </c>
      <c r="F869" s="56" t="s">
        <v>2955</v>
      </c>
      <c r="G869" s="31" t="s">
        <v>188</v>
      </c>
      <c r="H869" s="31">
        <v>0</v>
      </c>
      <c r="I869" s="30">
        <v>590000000</v>
      </c>
      <c r="J869" s="31" t="s">
        <v>50</v>
      </c>
      <c r="K869" s="31" t="s">
        <v>2956</v>
      </c>
      <c r="L869" s="31" t="s">
        <v>80</v>
      </c>
      <c r="M869" s="31" t="s">
        <v>81</v>
      </c>
      <c r="N869" s="31" t="s">
        <v>140</v>
      </c>
      <c r="O869" s="45" t="s">
        <v>182</v>
      </c>
      <c r="P869" s="31">
        <v>796</v>
      </c>
      <c r="Q869" s="31" t="s">
        <v>43</v>
      </c>
      <c r="R869" s="47">
        <v>8</v>
      </c>
      <c r="S869" s="64">
        <v>6200</v>
      </c>
      <c r="T869" s="58">
        <v>0</v>
      </c>
      <c r="U869" s="59">
        <f t="shared" si="43"/>
        <v>0</v>
      </c>
      <c r="V869" s="78"/>
      <c r="W869" s="31">
        <v>2017</v>
      </c>
      <c r="X869" s="43" t="s">
        <v>2900</v>
      </c>
      <c r="Y869" s="303"/>
    </row>
    <row r="870" spans="1:25" ht="50.1" customHeight="1">
      <c r="A870" s="31" t="s">
        <v>2957</v>
      </c>
      <c r="B870" s="71" t="s">
        <v>32</v>
      </c>
      <c r="C870" s="56" t="s">
        <v>2953</v>
      </c>
      <c r="D870" s="310" t="s">
        <v>2920</v>
      </c>
      <c r="E870" s="56" t="s">
        <v>2954</v>
      </c>
      <c r="F870" s="44" t="s">
        <v>2958</v>
      </c>
      <c r="G870" s="43" t="s">
        <v>89</v>
      </c>
      <c r="H870" s="43">
        <v>0</v>
      </c>
      <c r="I870" s="30">
        <v>590000000</v>
      </c>
      <c r="J870" s="45" t="s">
        <v>300</v>
      </c>
      <c r="K870" s="43" t="s">
        <v>211</v>
      </c>
      <c r="L870" s="43" t="s">
        <v>302</v>
      </c>
      <c r="M870" s="43" t="s">
        <v>2897</v>
      </c>
      <c r="N870" s="43" t="s">
        <v>140</v>
      </c>
      <c r="O870" s="43" t="s">
        <v>276</v>
      </c>
      <c r="P870" s="43">
        <v>796</v>
      </c>
      <c r="Q870" s="43" t="s">
        <v>43</v>
      </c>
      <c r="R870" s="47">
        <v>14</v>
      </c>
      <c r="S870" s="64">
        <v>4600</v>
      </c>
      <c r="T870" s="48">
        <f>R870*S870</f>
        <v>64400</v>
      </c>
      <c r="U870" s="48">
        <f t="shared" si="43"/>
        <v>72128</v>
      </c>
      <c r="V870" s="126"/>
      <c r="W870" s="38">
        <v>2017</v>
      </c>
      <c r="X870" s="43"/>
      <c r="Y870" s="303"/>
    </row>
    <row r="871" spans="1:25" ht="50.1" customHeight="1">
      <c r="A871" s="31" t="s">
        <v>2959</v>
      </c>
      <c r="B871" s="43" t="s">
        <v>32</v>
      </c>
      <c r="C871" s="44" t="s">
        <v>2960</v>
      </c>
      <c r="D871" s="312" t="s">
        <v>2920</v>
      </c>
      <c r="E871" s="44" t="s">
        <v>2961</v>
      </c>
      <c r="F871" s="44" t="s">
        <v>2962</v>
      </c>
      <c r="G871" s="31" t="s">
        <v>188</v>
      </c>
      <c r="H871" s="31">
        <v>0</v>
      </c>
      <c r="I871" s="30">
        <v>590000000</v>
      </c>
      <c r="J871" s="31" t="s">
        <v>50</v>
      </c>
      <c r="K871" s="43" t="s">
        <v>1405</v>
      </c>
      <c r="L871" s="127" t="s">
        <v>80</v>
      </c>
      <c r="M871" s="31" t="s">
        <v>81</v>
      </c>
      <c r="N871" s="69" t="s">
        <v>140</v>
      </c>
      <c r="O871" s="45" t="s">
        <v>182</v>
      </c>
      <c r="P871" s="31">
        <v>796</v>
      </c>
      <c r="Q871" s="31" t="s">
        <v>43</v>
      </c>
      <c r="R871" s="47">
        <v>6</v>
      </c>
      <c r="S871" s="64">
        <v>4950</v>
      </c>
      <c r="T871" s="58">
        <v>0</v>
      </c>
      <c r="U871" s="59">
        <f t="shared" si="43"/>
        <v>0</v>
      </c>
      <c r="V871" s="78"/>
      <c r="W871" s="31">
        <v>2017</v>
      </c>
      <c r="X871" s="43" t="s">
        <v>2900</v>
      </c>
      <c r="Y871" s="303"/>
    </row>
    <row r="872" spans="1:25" ht="50.1" customHeight="1">
      <c r="A872" s="31" t="s">
        <v>2963</v>
      </c>
      <c r="B872" s="71" t="s">
        <v>32</v>
      </c>
      <c r="C872" s="44" t="s">
        <v>2960</v>
      </c>
      <c r="D872" s="310" t="s">
        <v>2920</v>
      </c>
      <c r="E872" s="44" t="s">
        <v>2961</v>
      </c>
      <c r="F872" s="44" t="s">
        <v>2962</v>
      </c>
      <c r="G872" s="43" t="s">
        <v>89</v>
      </c>
      <c r="H872" s="43">
        <v>0</v>
      </c>
      <c r="I872" s="30">
        <v>590000000</v>
      </c>
      <c r="J872" s="45" t="s">
        <v>300</v>
      </c>
      <c r="K872" s="43" t="s">
        <v>211</v>
      </c>
      <c r="L872" s="43" t="s">
        <v>302</v>
      </c>
      <c r="M872" s="43" t="s">
        <v>2897</v>
      </c>
      <c r="N872" s="43" t="s">
        <v>140</v>
      </c>
      <c r="O872" s="43" t="s">
        <v>276</v>
      </c>
      <c r="P872" s="43">
        <v>796</v>
      </c>
      <c r="Q872" s="43" t="s">
        <v>43</v>
      </c>
      <c r="R872" s="47">
        <v>23</v>
      </c>
      <c r="S872" s="64">
        <v>4400</v>
      </c>
      <c r="T872" s="48">
        <f>R872*S872</f>
        <v>101200</v>
      </c>
      <c r="U872" s="48">
        <f t="shared" si="43"/>
        <v>113344.00000000001</v>
      </c>
      <c r="V872" s="126"/>
      <c r="W872" s="38">
        <v>2017</v>
      </c>
      <c r="X872" s="43"/>
      <c r="Y872" s="303"/>
    </row>
    <row r="873" spans="1:25" ht="50.1" customHeight="1">
      <c r="A873" s="31" t="s">
        <v>2964</v>
      </c>
      <c r="B873" s="31" t="s">
        <v>32</v>
      </c>
      <c r="C873" s="56" t="s">
        <v>2960</v>
      </c>
      <c r="D873" s="310" t="s">
        <v>2920</v>
      </c>
      <c r="E873" s="56" t="s">
        <v>2961</v>
      </c>
      <c r="F873" s="56" t="s">
        <v>2965</v>
      </c>
      <c r="G873" s="31" t="s">
        <v>188</v>
      </c>
      <c r="H873" s="31">
        <v>0</v>
      </c>
      <c r="I873" s="30">
        <v>590000000</v>
      </c>
      <c r="J873" s="31" t="s">
        <v>50</v>
      </c>
      <c r="K873" s="31" t="s">
        <v>139</v>
      </c>
      <c r="L873" s="31" t="s">
        <v>80</v>
      </c>
      <c r="M873" s="31" t="s">
        <v>81</v>
      </c>
      <c r="N873" s="31" t="s">
        <v>140</v>
      </c>
      <c r="O873" s="45" t="s">
        <v>182</v>
      </c>
      <c r="P873" s="31">
        <v>796</v>
      </c>
      <c r="Q873" s="31" t="s">
        <v>43</v>
      </c>
      <c r="R873" s="47">
        <v>48</v>
      </c>
      <c r="S873" s="64">
        <v>1500</v>
      </c>
      <c r="T873" s="58">
        <v>0</v>
      </c>
      <c r="U873" s="59">
        <f t="shared" si="43"/>
        <v>0</v>
      </c>
      <c r="V873" s="78"/>
      <c r="W873" s="31">
        <v>2017</v>
      </c>
      <c r="X873" s="43" t="s">
        <v>2900</v>
      </c>
      <c r="Y873" s="303"/>
    </row>
    <row r="874" spans="1:25" ht="50.1" customHeight="1">
      <c r="A874" s="31" t="s">
        <v>2966</v>
      </c>
      <c r="B874" s="71" t="s">
        <v>32</v>
      </c>
      <c r="C874" s="56" t="s">
        <v>2960</v>
      </c>
      <c r="D874" s="310" t="s">
        <v>2920</v>
      </c>
      <c r="E874" s="56" t="s">
        <v>2961</v>
      </c>
      <c r="F874" s="44" t="s">
        <v>2967</v>
      </c>
      <c r="G874" s="43" t="s">
        <v>89</v>
      </c>
      <c r="H874" s="43">
        <v>0</v>
      </c>
      <c r="I874" s="30">
        <v>590000000</v>
      </c>
      <c r="J874" s="45" t="s">
        <v>300</v>
      </c>
      <c r="K874" s="43" t="s">
        <v>211</v>
      </c>
      <c r="L874" s="43" t="s">
        <v>302</v>
      </c>
      <c r="M874" s="43" t="s">
        <v>2897</v>
      </c>
      <c r="N874" s="43" t="s">
        <v>140</v>
      </c>
      <c r="O874" s="43" t="s">
        <v>276</v>
      </c>
      <c r="P874" s="43">
        <v>796</v>
      </c>
      <c r="Q874" s="43" t="s">
        <v>43</v>
      </c>
      <c r="R874" s="47">
        <v>104</v>
      </c>
      <c r="S874" s="64">
        <v>1350</v>
      </c>
      <c r="T874" s="48">
        <f>R874*S874</f>
        <v>140400</v>
      </c>
      <c r="U874" s="48">
        <f t="shared" si="43"/>
        <v>157248.00000000003</v>
      </c>
      <c r="V874" s="126"/>
      <c r="W874" s="38">
        <v>2017</v>
      </c>
      <c r="X874" s="43"/>
      <c r="Y874" s="303"/>
    </row>
    <row r="875" spans="1:25" ht="50.1" customHeight="1">
      <c r="A875" s="31" t="s">
        <v>2968</v>
      </c>
      <c r="B875" s="31" t="s">
        <v>32</v>
      </c>
      <c r="C875" s="56" t="s">
        <v>2960</v>
      </c>
      <c r="D875" s="310" t="s">
        <v>2920</v>
      </c>
      <c r="E875" s="56" t="s">
        <v>2961</v>
      </c>
      <c r="F875" s="56" t="s">
        <v>2969</v>
      </c>
      <c r="G875" s="31" t="s">
        <v>188</v>
      </c>
      <c r="H875" s="31">
        <v>0</v>
      </c>
      <c r="I875" s="30">
        <v>590000000</v>
      </c>
      <c r="J875" s="31" t="s">
        <v>50</v>
      </c>
      <c r="K875" s="31" t="s">
        <v>139</v>
      </c>
      <c r="L875" s="31" t="s">
        <v>80</v>
      </c>
      <c r="M875" s="31" t="s">
        <v>81</v>
      </c>
      <c r="N875" s="31" t="s">
        <v>140</v>
      </c>
      <c r="O875" s="45" t="s">
        <v>182</v>
      </c>
      <c r="P875" s="31">
        <v>796</v>
      </c>
      <c r="Q875" s="31" t="s">
        <v>43</v>
      </c>
      <c r="R875" s="47">
        <v>32</v>
      </c>
      <c r="S875" s="64">
        <v>3600</v>
      </c>
      <c r="T875" s="58">
        <v>0</v>
      </c>
      <c r="U875" s="59">
        <f t="shared" si="43"/>
        <v>0</v>
      </c>
      <c r="V875" s="78"/>
      <c r="W875" s="31">
        <v>2017</v>
      </c>
      <c r="X875" s="43" t="s">
        <v>2943</v>
      </c>
      <c r="Y875" s="303"/>
    </row>
    <row r="876" spans="1:25" ht="50.1" customHeight="1">
      <c r="A876" s="31" t="s">
        <v>2970</v>
      </c>
      <c r="B876" s="71" t="s">
        <v>32</v>
      </c>
      <c r="C876" s="56" t="s">
        <v>2960</v>
      </c>
      <c r="D876" s="310" t="s">
        <v>2920</v>
      </c>
      <c r="E876" s="56" t="s">
        <v>2961</v>
      </c>
      <c r="F876" s="44" t="s">
        <v>2971</v>
      </c>
      <c r="G876" s="43" t="s">
        <v>89</v>
      </c>
      <c r="H876" s="43">
        <v>0</v>
      </c>
      <c r="I876" s="30">
        <v>590000000</v>
      </c>
      <c r="J876" s="45" t="s">
        <v>300</v>
      </c>
      <c r="K876" s="43" t="s">
        <v>2946</v>
      </c>
      <c r="L876" s="43" t="s">
        <v>302</v>
      </c>
      <c r="M876" s="43" t="s">
        <v>2897</v>
      </c>
      <c r="N876" s="43" t="s">
        <v>140</v>
      </c>
      <c r="O876" s="43" t="s">
        <v>276</v>
      </c>
      <c r="P876" s="43">
        <v>796</v>
      </c>
      <c r="Q876" s="43" t="s">
        <v>43</v>
      </c>
      <c r="R876" s="47">
        <v>32</v>
      </c>
      <c r="S876" s="64">
        <v>3700</v>
      </c>
      <c r="T876" s="48">
        <f>R876*S876</f>
        <v>118400</v>
      </c>
      <c r="U876" s="48">
        <f t="shared" si="43"/>
        <v>132608</v>
      </c>
      <c r="V876" s="126"/>
      <c r="W876" s="38">
        <v>2017</v>
      </c>
      <c r="X876" s="43"/>
      <c r="Y876" s="303"/>
    </row>
    <row r="877" spans="1:25" ht="50.1" customHeight="1">
      <c r="A877" s="31" t="s">
        <v>2972</v>
      </c>
      <c r="B877" s="31" t="s">
        <v>32</v>
      </c>
      <c r="C877" s="56" t="s">
        <v>2960</v>
      </c>
      <c r="D877" s="310" t="s">
        <v>2920</v>
      </c>
      <c r="E877" s="56" t="s">
        <v>2961</v>
      </c>
      <c r="F877" s="56" t="s">
        <v>2973</v>
      </c>
      <c r="G877" s="31" t="s">
        <v>188</v>
      </c>
      <c r="H877" s="31">
        <v>0</v>
      </c>
      <c r="I877" s="30">
        <v>590000000</v>
      </c>
      <c r="J877" s="31" t="s">
        <v>50</v>
      </c>
      <c r="K877" s="31" t="s">
        <v>2956</v>
      </c>
      <c r="L877" s="31" t="s">
        <v>80</v>
      </c>
      <c r="M877" s="31" t="s">
        <v>81</v>
      </c>
      <c r="N877" s="31" t="s">
        <v>140</v>
      </c>
      <c r="O877" s="45" t="s">
        <v>182</v>
      </c>
      <c r="P877" s="31">
        <v>796</v>
      </c>
      <c r="Q877" s="31" t="s">
        <v>43</v>
      </c>
      <c r="R877" s="47">
        <v>3</v>
      </c>
      <c r="S877" s="64">
        <v>5250</v>
      </c>
      <c r="T877" s="58">
        <v>0</v>
      </c>
      <c r="U877" s="59">
        <f t="shared" si="43"/>
        <v>0</v>
      </c>
      <c r="V877" s="78"/>
      <c r="W877" s="31">
        <v>2017</v>
      </c>
      <c r="X877" s="43" t="s">
        <v>2900</v>
      </c>
      <c r="Y877" s="303"/>
    </row>
    <row r="878" spans="1:25" ht="50.1" customHeight="1">
      <c r="A878" s="31" t="s">
        <v>2974</v>
      </c>
      <c r="B878" s="71" t="s">
        <v>32</v>
      </c>
      <c r="C878" s="56" t="s">
        <v>2960</v>
      </c>
      <c r="D878" s="310" t="s">
        <v>2920</v>
      </c>
      <c r="E878" s="56" t="s">
        <v>2961</v>
      </c>
      <c r="F878" s="44" t="s">
        <v>2975</v>
      </c>
      <c r="G878" s="43" t="s">
        <v>89</v>
      </c>
      <c r="H878" s="43">
        <v>0</v>
      </c>
      <c r="I878" s="30">
        <v>590000000</v>
      </c>
      <c r="J878" s="45" t="s">
        <v>300</v>
      </c>
      <c r="K878" s="43" t="s">
        <v>211</v>
      </c>
      <c r="L878" s="43" t="s">
        <v>302</v>
      </c>
      <c r="M878" s="43" t="s">
        <v>2897</v>
      </c>
      <c r="N878" s="43" t="s">
        <v>140</v>
      </c>
      <c r="O878" s="43" t="s">
        <v>276</v>
      </c>
      <c r="P878" s="43">
        <v>796</v>
      </c>
      <c r="Q878" s="43" t="s">
        <v>43</v>
      </c>
      <c r="R878" s="47">
        <v>10</v>
      </c>
      <c r="S878" s="64">
        <v>4200</v>
      </c>
      <c r="T878" s="48">
        <f>R878*S878</f>
        <v>42000</v>
      </c>
      <c r="U878" s="48">
        <f>T878*1.12</f>
        <v>47040.000000000007</v>
      </c>
      <c r="V878" s="126"/>
      <c r="W878" s="38">
        <v>2017</v>
      </c>
      <c r="X878" s="43"/>
      <c r="Y878" s="303"/>
    </row>
    <row r="879" spans="1:25" ht="50.1" customHeight="1">
      <c r="A879" s="30" t="s">
        <v>2976</v>
      </c>
      <c r="B879" s="30" t="s">
        <v>32</v>
      </c>
      <c r="C879" s="31" t="s">
        <v>2977</v>
      </c>
      <c r="D879" s="314" t="s">
        <v>2920</v>
      </c>
      <c r="E879" s="32" t="s">
        <v>2978</v>
      </c>
      <c r="F879" s="32" t="s">
        <v>2979</v>
      </c>
      <c r="G879" s="30" t="s">
        <v>188</v>
      </c>
      <c r="H879" s="30">
        <v>0</v>
      </c>
      <c r="I879" s="30">
        <v>590000000</v>
      </c>
      <c r="J879" s="31" t="s">
        <v>50</v>
      </c>
      <c r="K879" s="30" t="s">
        <v>2980</v>
      </c>
      <c r="L879" s="30" t="s">
        <v>80</v>
      </c>
      <c r="M879" s="30" t="s">
        <v>81</v>
      </c>
      <c r="N879" s="30" t="s">
        <v>140</v>
      </c>
      <c r="O879" s="45" t="s">
        <v>182</v>
      </c>
      <c r="P879" s="30">
        <v>796</v>
      </c>
      <c r="Q879" s="30" t="s">
        <v>43</v>
      </c>
      <c r="R879" s="34">
        <v>8</v>
      </c>
      <c r="S879" s="39">
        <v>9200</v>
      </c>
      <c r="T879" s="58">
        <f t="shared" si="42"/>
        <v>73600</v>
      </c>
      <c r="U879" s="59">
        <f t="shared" si="43"/>
        <v>82432.000000000015</v>
      </c>
      <c r="V879" s="40"/>
      <c r="W879" s="30">
        <v>2017</v>
      </c>
      <c r="X879" s="60"/>
      <c r="Y879" s="303"/>
    </row>
    <row r="880" spans="1:25" ht="50.1" customHeight="1">
      <c r="A880" s="31" t="s">
        <v>2981</v>
      </c>
      <c r="B880" s="31" t="s">
        <v>32</v>
      </c>
      <c r="C880" s="56" t="s">
        <v>2977</v>
      </c>
      <c r="D880" s="310" t="s">
        <v>2920</v>
      </c>
      <c r="E880" s="56" t="s">
        <v>2978</v>
      </c>
      <c r="F880" s="56" t="s">
        <v>2982</v>
      </c>
      <c r="G880" s="31" t="s">
        <v>188</v>
      </c>
      <c r="H880" s="31">
        <v>0</v>
      </c>
      <c r="I880" s="30">
        <v>590000000</v>
      </c>
      <c r="J880" s="31" t="s">
        <v>50</v>
      </c>
      <c r="K880" s="31" t="s">
        <v>2956</v>
      </c>
      <c r="L880" s="31" t="s">
        <v>80</v>
      </c>
      <c r="M880" s="31" t="s">
        <v>81</v>
      </c>
      <c r="N880" s="31" t="s">
        <v>140</v>
      </c>
      <c r="O880" s="45" t="s">
        <v>182</v>
      </c>
      <c r="P880" s="31">
        <v>796</v>
      </c>
      <c r="Q880" s="31" t="s">
        <v>43</v>
      </c>
      <c r="R880" s="47">
        <v>8</v>
      </c>
      <c r="S880" s="64">
        <v>4700</v>
      </c>
      <c r="T880" s="58">
        <v>0</v>
      </c>
      <c r="U880" s="59">
        <f t="shared" si="43"/>
        <v>0</v>
      </c>
      <c r="V880" s="78"/>
      <c r="W880" s="31">
        <v>2017</v>
      </c>
      <c r="X880" s="43" t="s">
        <v>2943</v>
      </c>
      <c r="Y880" s="303"/>
    </row>
    <row r="881" spans="1:25" ht="50.1" customHeight="1">
      <c r="A881" s="31" t="s">
        <v>2983</v>
      </c>
      <c r="B881" s="71" t="s">
        <v>32</v>
      </c>
      <c r="C881" s="56" t="s">
        <v>2977</v>
      </c>
      <c r="D881" s="310" t="s">
        <v>2920</v>
      </c>
      <c r="E881" s="56" t="s">
        <v>2978</v>
      </c>
      <c r="F881" s="44" t="s">
        <v>2984</v>
      </c>
      <c r="G881" s="43" t="s">
        <v>89</v>
      </c>
      <c r="H881" s="43">
        <v>0</v>
      </c>
      <c r="I881" s="30">
        <v>590000000</v>
      </c>
      <c r="J881" s="45" t="s">
        <v>300</v>
      </c>
      <c r="K881" s="43" t="s">
        <v>2946</v>
      </c>
      <c r="L881" s="43" t="s">
        <v>302</v>
      </c>
      <c r="M881" s="43" t="s">
        <v>2897</v>
      </c>
      <c r="N881" s="43" t="s">
        <v>140</v>
      </c>
      <c r="O881" s="43" t="s">
        <v>276</v>
      </c>
      <c r="P881" s="43">
        <v>796</v>
      </c>
      <c r="Q881" s="43" t="s">
        <v>43</v>
      </c>
      <c r="R881" s="47">
        <v>8</v>
      </c>
      <c r="S881" s="64">
        <v>7500</v>
      </c>
      <c r="T881" s="48">
        <f>R881*S881</f>
        <v>60000</v>
      </c>
      <c r="U881" s="48">
        <f>T881*1.12</f>
        <v>67200</v>
      </c>
      <c r="V881" s="126"/>
      <c r="W881" s="38">
        <v>2017</v>
      </c>
      <c r="X881" s="43"/>
      <c r="Y881" s="303"/>
    </row>
    <row r="882" spans="1:25" ht="50.1" customHeight="1">
      <c r="A882" s="30" t="s">
        <v>2985</v>
      </c>
      <c r="B882" s="30" t="s">
        <v>32</v>
      </c>
      <c r="C882" s="31" t="s">
        <v>2977</v>
      </c>
      <c r="D882" s="314" t="s">
        <v>2920</v>
      </c>
      <c r="E882" s="32" t="s">
        <v>2978</v>
      </c>
      <c r="F882" s="32" t="s">
        <v>2986</v>
      </c>
      <c r="G882" s="30" t="s">
        <v>188</v>
      </c>
      <c r="H882" s="30">
        <v>0</v>
      </c>
      <c r="I882" s="30">
        <v>590000000</v>
      </c>
      <c r="J882" s="31" t="s">
        <v>50</v>
      </c>
      <c r="K882" s="30" t="s">
        <v>1265</v>
      </c>
      <c r="L882" s="30" t="s">
        <v>80</v>
      </c>
      <c r="M882" s="30" t="s">
        <v>81</v>
      </c>
      <c r="N882" s="30" t="s">
        <v>140</v>
      </c>
      <c r="O882" s="45" t="s">
        <v>182</v>
      </c>
      <c r="P882" s="30">
        <v>796</v>
      </c>
      <c r="Q882" s="30" t="s">
        <v>43</v>
      </c>
      <c r="R882" s="34">
        <v>3</v>
      </c>
      <c r="S882" s="39">
        <v>7850</v>
      </c>
      <c r="T882" s="58">
        <f t="shared" si="42"/>
        <v>23550</v>
      </c>
      <c r="U882" s="59">
        <f t="shared" si="43"/>
        <v>26376.000000000004</v>
      </c>
      <c r="V882" s="40"/>
      <c r="W882" s="30">
        <v>2017</v>
      </c>
      <c r="X882" s="60"/>
      <c r="Y882" s="303"/>
    </row>
    <row r="883" spans="1:25" ht="50.1" customHeight="1">
      <c r="A883" s="30" t="s">
        <v>2987</v>
      </c>
      <c r="B883" s="30" t="s">
        <v>32</v>
      </c>
      <c r="C883" s="31" t="s">
        <v>2988</v>
      </c>
      <c r="D883" s="314" t="s">
        <v>2920</v>
      </c>
      <c r="E883" s="32" t="s">
        <v>2989</v>
      </c>
      <c r="F883" s="32" t="s">
        <v>2990</v>
      </c>
      <c r="G883" s="30" t="s">
        <v>188</v>
      </c>
      <c r="H883" s="30">
        <v>0</v>
      </c>
      <c r="I883" s="30">
        <v>590000000</v>
      </c>
      <c r="J883" s="31" t="s">
        <v>50</v>
      </c>
      <c r="K883" s="30" t="s">
        <v>1265</v>
      </c>
      <c r="L883" s="30" t="s">
        <v>80</v>
      </c>
      <c r="M883" s="30" t="s">
        <v>81</v>
      </c>
      <c r="N883" s="30" t="s">
        <v>140</v>
      </c>
      <c r="O883" s="45" t="s">
        <v>182</v>
      </c>
      <c r="P883" s="30">
        <v>796</v>
      </c>
      <c r="Q883" s="30" t="s">
        <v>43</v>
      </c>
      <c r="R883" s="34">
        <v>3</v>
      </c>
      <c r="S883" s="39">
        <v>14250</v>
      </c>
      <c r="T883" s="58">
        <f t="shared" si="42"/>
        <v>42750</v>
      </c>
      <c r="U883" s="59">
        <f t="shared" si="43"/>
        <v>47880.000000000007</v>
      </c>
      <c r="V883" s="40"/>
      <c r="W883" s="30">
        <v>2017</v>
      </c>
      <c r="X883" s="60"/>
      <c r="Y883" s="303"/>
    </row>
    <row r="884" spans="1:25" ht="50.1" customHeight="1">
      <c r="A884" s="31" t="s">
        <v>2991</v>
      </c>
      <c r="B884" s="31" t="s">
        <v>32</v>
      </c>
      <c r="C884" s="56" t="s">
        <v>2992</v>
      </c>
      <c r="D884" s="310" t="s">
        <v>2920</v>
      </c>
      <c r="E884" s="56" t="s">
        <v>2993</v>
      </c>
      <c r="F884" s="56" t="s">
        <v>2994</v>
      </c>
      <c r="G884" s="31" t="s">
        <v>188</v>
      </c>
      <c r="H884" s="31">
        <v>0</v>
      </c>
      <c r="I884" s="30">
        <v>590000000</v>
      </c>
      <c r="J884" s="31" t="s">
        <v>50</v>
      </c>
      <c r="K884" s="31" t="s">
        <v>139</v>
      </c>
      <c r="L884" s="31" t="s">
        <v>80</v>
      </c>
      <c r="M884" s="31" t="s">
        <v>81</v>
      </c>
      <c r="N884" s="31" t="s">
        <v>140</v>
      </c>
      <c r="O884" s="45" t="s">
        <v>182</v>
      </c>
      <c r="P884" s="31">
        <v>796</v>
      </c>
      <c r="Q884" s="31" t="s">
        <v>43</v>
      </c>
      <c r="R884" s="47">
        <v>24</v>
      </c>
      <c r="S884" s="64">
        <v>13500</v>
      </c>
      <c r="T884" s="58">
        <v>0</v>
      </c>
      <c r="U884" s="59">
        <f>T884*1.12</f>
        <v>0</v>
      </c>
      <c r="V884" s="78"/>
      <c r="W884" s="31">
        <v>2017</v>
      </c>
      <c r="X884" s="43" t="s">
        <v>2900</v>
      </c>
      <c r="Y884" s="303"/>
    </row>
    <row r="885" spans="1:25" ht="50.1" customHeight="1">
      <c r="A885" s="43" t="s">
        <v>2995</v>
      </c>
      <c r="B885" s="71" t="s">
        <v>32</v>
      </c>
      <c r="C885" s="56" t="s">
        <v>2992</v>
      </c>
      <c r="D885" s="310" t="s">
        <v>2920</v>
      </c>
      <c r="E885" s="56" t="s">
        <v>2993</v>
      </c>
      <c r="F885" s="44" t="s">
        <v>2996</v>
      </c>
      <c r="G885" s="43" t="s">
        <v>89</v>
      </c>
      <c r="H885" s="43">
        <v>0</v>
      </c>
      <c r="I885" s="30">
        <v>590000000</v>
      </c>
      <c r="J885" s="45" t="s">
        <v>300</v>
      </c>
      <c r="K885" s="43" t="s">
        <v>211</v>
      </c>
      <c r="L885" s="43" t="s">
        <v>302</v>
      </c>
      <c r="M885" s="43" t="s">
        <v>2897</v>
      </c>
      <c r="N885" s="43" t="s">
        <v>140</v>
      </c>
      <c r="O885" s="43" t="s">
        <v>276</v>
      </c>
      <c r="P885" s="43">
        <v>796</v>
      </c>
      <c r="Q885" s="43" t="s">
        <v>43</v>
      </c>
      <c r="R885" s="47">
        <v>32</v>
      </c>
      <c r="S885" s="64">
        <v>15600</v>
      </c>
      <c r="T885" s="48">
        <f>R885*S885</f>
        <v>499200</v>
      </c>
      <c r="U885" s="48">
        <f>T885*1.12</f>
        <v>559104</v>
      </c>
      <c r="V885" s="126"/>
      <c r="W885" s="38">
        <v>2017</v>
      </c>
      <c r="X885" s="43"/>
      <c r="Y885" s="303"/>
    </row>
    <row r="886" spans="1:25" ht="50.1" customHeight="1">
      <c r="A886" s="31" t="s">
        <v>2997</v>
      </c>
      <c r="B886" s="31" t="s">
        <v>32</v>
      </c>
      <c r="C886" s="56" t="s">
        <v>2992</v>
      </c>
      <c r="D886" s="310" t="s">
        <v>2920</v>
      </c>
      <c r="E886" s="56" t="s">
        <v>2993</v>
      </c>
      <c r="F886" s="56" t="s">
        <v>2998</v>
      </c>
      <c r="G886" s="31" t="s">
        <v>188</v>
      </c>
      <c r="H886" s="63">
        <v>0</v>
      </c>
      <c r="I886" s="30">
        <v>590000000</v>
      </c>
      <c r="J886" s="31" t="s">
        <v>50</v>
      </c>
      <c r="K886" s="31" t="s">
        <v>139</v>
      </c>
      <c r="L886" s="31" t="s">
        <v>80</v>
      </c>
      <c r="M886" s="31" t="s">
        <v>81</v>
      </c>
      <c r="N886" s="31" t="s">
        <v>140</v>
      </c>
      <c r="O886" s="45" t="s">
        <v>182</v>
      </c>
      <c r="P886" s="31">
        <v>796</v>
      </c>
      <c r="Q886" s="31" t="s">
        <v>43</v>
      </c>
      <c r="R886" s="47">
        <v>24</v>
      </c>
      <c r="S886" s="64">
        <v>25500</v>
      </c>
      <c r="T886" s="58">
        <v>0</v>
      </c>
      <c r="U886" s="59">
        <f t="shared" ref="U886" si="44">T886*1.12</f>
        <v>0</v>
      </c>
      <c r="V886" s="78"/>
      <c r="W886" s="31">
        <v>2017</v>
      </c>
      <c r="X886" s="43" t="s">
        <v>2900</v>
      </c>
      <c r="Y886" s="303"/>
    </row>
    <row r="887" spans="1:25" ht="50.1" customHeight="1">
      <c r="A887" s="31" t="s">
        <v>2999</v>
      </c>
      <c r="B887" s="71" t="s">
        <v>32</v>
      </c>
      <c r="C887" s="56" t="s">
        <v>2992</v>
      </c>
      <c r="D887" s="310" t="s">
        <v>2920</v>
      </c>
      <c r="E887" s="56" t="s">
        <v>2993</v>
      </c>
      <c r="F887" s="44" t="s">
        <v>3000</v>
      </c>
      <c r="G887" s="43" t="s">
        <v>89</v>
      </c>
      <c r="H887" s="43">
        <v>0</v>
      </c>
      <c r="I887" s="30">
        <v>590000000</v>
      </c>
      <c r="J887" s="45" t="s">
        <v>300</v>
      </c>
      <c r="K887" s="43" t="s">
        <v>211</v>
      </c>
      <c r="L887" s="43" t="s">
        <v>302</v>
      </c>
      <c r="M887" s="43" t="s">
        <v>2897</v>
      </c>
      <c r="N887" s="43" t="s">
        <v>140</v>
      </c>
      <c r="O887" s="43" t="s">
        <v>276</v>
      </c>
      <c r="P887" s="43">
        <v>796</v>
      </c>
      <c r="Q887" s="43" t="s">
        <v>43</v>
      </c>
      <c r="R887" s="47">
        <v>32</v>
      </c>
      <c r="S887" s="64">
        <v>20400</v>
      </c>
      <c r="T887" s="48">
        <f>R887*S887</f>
        <v>652800</v>
      </c>
      <c r="U887" s="48">
        <f>T887*1.12</f>
        <v>731136.00000000012</v>
      </c>
      <c r="V887" s="126"/>
      <c r="W887" s="38">
        <v>2017</v>
      </c>
      <c r="X887" s="43"/>
      <c r="Y887" s="303"/>
    </row>
    <row r="888" spans="1:25" ht="50.1" customHeight="1">
      <c r="A888" s="30" t="s">
        <v>3001</v>
      </c>
      <c r="B888" s="30" t="s">
        <v>32</v>
      </c>
      <c r="C888" s="31" t="s">
        <v>3002</v>
      </c>
      <c r="D888" s="310" t="s">
        <v>2920</v>
      </c>
      <c r="E888" s="31" t="s">
        <v>3003</v>
      </c>
      <c r="F888" s="32" t="s">
        <v>3004</v>
      </c>
      <c r="G888" s="30" t="s">
        <v>188</v>
      </c>
      <c r="H888" s="30">
        <v>0</v>
      </c>
      <c r="I888" s="30">
        <v>590000000</v>
      </c>
      <c r="J888" s="31" t="s">
        <v>37</v>
      </c>
      <c r="K888" s="31" t="s">
        <v>2923</v>
      </c>
      <c r="L888" s="37" t="s">
        <v>50</v>
      </c>
      <c r="M888" s="30" t="s">
        <v>58</v>
      </c>
      <c r="N888" s="31" t="s">
        <v>2924</v>
      </c>
      <c r="O888" s="30" t="s">
        <v>91</v>
      </c>
      <c r="P888" s="30">
        <v>796</v>
      </c>
      <c r="Q888" s="30" t="s">
        <v>43</v>
      </c>
      <c r="R888" s="34">
        <v>12</v>
      </c>
      <c r="S888" s="35">
        <v>10000</v>
      </c>
      <c r="T888" s="35">
        <f t="shared" si="42"/>
        <v>120000</v>
      </c>
      <c r="U888" s="36">
        <f t="shared" si="43"/>
        <v>134400</v>
      </c>
      <c r="V888" s="40"/>
      <c r="W888" s="30">
        <v>2017</v>
      </c>
      <c r="X888" s="31"/>
      <c r="Y888" s="303"/>
    </row>
    <row r="889" spans="1:25" ht="50.1" customHeight="1">
      <c r="A889" s="30" t="s">
        <v>3005</v>
      </c>
      <c r="B889" s="41" t="s">
        <v>32</v>
      </c>
      <c r="C889" s="42" t="s">
        <v>3006</v>
      </c>
      <c r="D889" s="311" t="s">
        <v>2920</v>
      </c>
      <c r="E889" s="43" t="s">
        <v>3007</v>
      </c>
      <c r="F889" s="44" t="s">
        <v>3008</v>
      </c>
      <c r="G889" s="30" t="s">
        <v>188</v>
      </c>
      <c r="H889" s="46">
        <v>0</v>
      </c>
      <c r="I889" s="30">
        <v>590000000</v>
      </c>
      <c r="J889" s="31" t="s">
        <v>37</v>
      </c>
      <c r="K889" s="41" t="s">
        <v>2923</v>
      </c>
      <c r="L889" s="37" t="s">
        <v>50</v>
      </c>
      <c r="M889" s="41" t="s">
        <v>58</v>
      </c>
      <c r="N889" s="43" t="s">
        <v>2924</v>
      </c>
      <c r="O889" s="30" t="s">
        <v>91</v>
      </c>
      <c r="P889" s="30">
        <v>796</v>
      </c>
      <c r="Q889" s="38" t="s">
        <v>43</v>
      </c>
      <c r="R889" s="47">
        <v>24</v>
      </c>
      <c r="S889" s="48">
        <v>35000</v>
      </c>
      <c r="T889" s="35">
        <f t="shared" si="42"/>
        <v>840000</v>
      </c>
      <c r="U889" s="36">
        <f t="shared" si="43"/>
        <v>940800.00000000012</v>
      </c>
      <c r="V889" s="61"/>
      <c r="W889" s="49">
        <v>2017</v>
      </c>
      <c r="X889" s="31"/>
      <c r="Y889" s="303"/>
    </row>
    <row r="890" spans="1:25" ht="50.1" customHeight="1">
      <c r="A890" s="30" t="s">
        <v>3009</v>
      </c>
      <c r="B890" s="30" t="s">
        <v>32</v>
      </c>
      <c r="C890" s="31" t="s">
        <v>3006</v>
      </c>
      <c r="D890" s="310" t="s">
        <v>2920</v>
      </c>
      <c r="E890" s="31" t="s">
        <v>3007</v>
      </c>
      <c r="F890" s="32" t="s">
        <v>3010</v>
      </c>
      <c r="G890" s="30" t="s">
        <v>188</v>
      </c>
      <c r="H890" s="30">
        <v>0</v>
      </c>
      <c r="I890" s="30">
        <v>590000000</v>
      </c>
      <c r="J890" s="31" t="s">
        <v>37</v>
      </c>
      <c r="K890" s="31" t="s">
        <v>2923</v>
      </c>
      <c r="L890" s="37" t="s">
        <v>50</v>
      </c>
      <c r="M890" s="30" t="s">
        <v>58</v>
      </c>
      <c r="N890" s="31" t="s">
        <v>2924</v>
      </c>
      <c r="O890" s="30" t="s">
        <v>91</v>
      </c>
      <c r="P890" s="30">
        <v>796</v>
      </c>
      <c r="Q890" s="30" t="s">
        <v>43</v>
      </c>
      <c r="R890" s="34">
        <v>6</v>
      </c>
      <c r="S890" s="35">
        <v>75000</v>
      </c>
      <c r="T890" s="35">
        <f t="shared" si="42"/>
        <v>450000</v>
      </c>
      <c r="U890" s="36">
        <f t="shared" si="43"/>
        <v>504000.00000000006</v>
      </c>
      <c r="V890" s="40"/>
      <c r="W890" s="30">
        <v>2017</v>
      </c>
      <c r="X890" s="31"/>
      <c r="Y890" s="303"/>
    </row>
    <row r="891" spans="1:25" ht="50.1" customHeight="1">
      <c r="A891" s="30" t="s">
        <v>3011</v>
      </c>
      <c r="B891" s="30" t="s">
        <v>32</v>
      </c>
      <c r="C891" s="31" t="s">
        <v>3006</v>
      </c>
      <c r="D891" s="310" t="s">
        <v>2920</v>
      </c>
      <c r="E891" s="31" t="s">
        <v>3007</v>
      </c>
      <c r="F891" s="32" t="s">
        <v>3012</v>
      </c>
      <c r="G891" s="30" t="s">
        <v>188</v>
      </c>
      <c r="H891" s="30">
        <v>0</v>
      </c>
      <c r="I891" s="30">
        <v>590000000</v>
      </c>
      <c r="J891" s="31" t="s">
        <v>37</v>
      </c>
      <c r="K891" s="31" t="s">
        <v>2923</v>
      </c>
      <c r="L891" s="37" t="s">
        <v>50</v>
      </c>
      <c r="M891" s="30" t="s">
        <v>58</v>
      </c>
      <c r="N891" s="31" t="s">
        <v>2924</v>
      </c>
      <c r="O891" s="30" t="s">
        <v>91</v>
      </c>
      <c r="P891" s="30">
        <v>796</v>
      </c>
      <c r="Q891" s="30" t="s">
        <v>43</v>
      </c>
      <c r="R891" s="34">
        <v>5</v>
      </c>
      <c r="S891" s="35">
        <v>60000</v>
      </c>
      <c r="T891" s="35">
        <f t="shared" si="42"/>
        <v>300000</v>
      </c>
      <c r="U891" s="36">
        <f t="shared" si="43"/>
        <v>336000.00000000006</v>
      </c>
      <c r="V891" s="40"/>
      <c r="W891" s="30">
        <v>2017</v>
      </c>
      <c r="X891" s="31"/>
      <c r="Y891" s="303"/>
    </row>
    <row r="892" spans="1:25" ht="50.1" customHeight="1">
      <c r="A892" s="30" t="s">
        <v>3013</v>
      </c>
      <c r="B892" s="41" t="s">
        <v>32</v>
      </c>
      <c r="C892" s="42" t="s">
        <v>3006</v>
      </c>
      <c r="D892" s="311" t="s">
        <v>2920</v>
      </c>
      <c r="E892" s="43" t="s">
        <v>3007</v>
      </c>
      <c r="F892" s="44" t="s">
        <v>3014</v>
      </c>
      <c r="G892" s="30" t="s">
        <v>188</v>
      </c>
      <c r="H892" s="46">
        <v>0</v>
      </c>
      <c r="I892" s="30">
        <v>590000000</v>
      </c>
      <c r="J892" s="31" t="s">
        <v>37</v>
      </c>
      <c r="K892" s="41" t="s">
        <v>2923</v>
      </c>
      <c r="L892" s="37" t="s">
        <v>50</v>
      </c>
      <c r="M892" s="41" t="s">
        <v>58</v>
      </c>
      <c r="N892" s="43" t="s">
        <v>2924</v>
      </c>
      <c r="O892" s="30" t="s">
        <v>91</v>
      </c>
      <c r="P892" s="30">
        <v>796</v>
      </c>
      <c r="Q892" s="38" t="s">
        <v>43</v>
      </c>
      <c r="R892" s="47">
        <v>5</v>
      </c>
      <c r="S892" s="48">
        <v>4000</v>
      </c>
      <c r="T892" s="35">
        <f t="shared" si="42"/>
        <v>20000</v>
      </c>
      <c r="U892" s="36">
        <f t="shared" si="43"/>
        <v>22400.000000000004</v>
      </c>
      <c r="V892" s="61"/>
      <c r="W892" s="49">
        <v>2017</v>
      </c>
      <c r="X892" s="31"/>
      <c r="Y892" s="303"/>
    </row>
    <row r="893" spans="1:25" ht="50.1" customHeight="1">
      <c r="A893" s="30" t="s">
        <v>3015</v>
      </c>
      <c r="B893" s="30" t="s">
        <v>32</v>
      </c>
      <c r="C893" s="31" t="s">
        <v>3016</v>
      </c>
      <c r="D893" s="314" t="s">
        <v>2920</v>
      </c>
      <c r="E893" s="32" t="s">
        <v>3017</v>
      </c>
      <c r="F893" s="32" t="s">
        <v>3018</v>
      </c>
      <c r="G893" s="30" t="s">
        <v>188</v>
      </c>
      <c r="H893" s="30">
        <v>0</v>
      </c>
      <c r="I893" s="30">
        <v>590000000</v>
      </c>
      <c r="J893" s="31" t="s">
        <v>50</v>
      </c>
      <c r="K893" s="30" t="s">
        <v>3019</v>
      </c>
      <c r="L893" s="30" t="s">
        <v>80</v>
      </c>
      <c r="M893" s="30" t="s">
        <v>81</v>
      </c>
      <c r="N893" s="30" t="s">
        <v>140</v>
      </c>
      <c r="O893" s="45" t="s">
        <v>182</v>
      </c>
      <c r="P893" s="30">
        <v>796</v>
      </c>
      <c r="Q893" s="30" t="s">
        <v>43</v>
      </c>
      <c r="R893" s="34">
        <v>6</v>
      </c>
      <c r="S893" s="39">
        <v>23500</v>
      </c>
      <c r="T893" s="58">
        <f t="shared" si="42"/>
        <v>141000</v>
      </c>
      <c r="U893" s="59">
        <f t="shared" si="43"/>
        <v>157920.00000000003</v>
      </c>
      <c r="V893" s="40"/>
      <c r="W893" s="30">
        <v>2017</v>
      </c>
      <c r="X893" s="60"/>
      <c r="Y893" s="303"/>
    </row>
    <row r="894" spans="1:25" ht="50.1" customHeight="1">
      <c r="A894" s="31" t="s">
        <v>3020</v>
      </c>
      <c r="B894" s="31" t="s">
        <v>32</v>
      </c>
      <c r="C894" s="56" t="s">
        <v>3016</v>
      </c>
      <c r="D894" s="310" t="s">
        <v>2920</v>
      </c>
      <c r="E894" s="56" t="s">
        <v>3017</v>
      </c>
      <c r="F894" s="56" t="s">
        <v>3021</v>
      </c>
      <c r="G894" s="31" t="s">
        <v>188</v>
      </c>
      <c r="H894" s="63">
        <v>0</v>
      </c>
      <c r="I894" s="30">
        <v>590000000</v>
      </c>
      <c r="J894" s="31" t="s">
        <v>50</v>
      </c>
      <c r="K894" s="31" t="s">
        <v>139</v>
      </c>
      <c r="L894" s="31" t="s">
        <v>80</v>
      </c>
      <c r="M894" s="31" t="s">
        <v>81</v>
      </c>
      <c r="N894" s="31" t="s">
        <v>140</v>
      </c>
      <c r="O894" s="45" t="s">
        <v>182</v>
      </c>
      <c r="P894" s="31">
        <v>796</v>
      </c>
      <c r="Q894" s="31" t="s">
        <v>43</v>
      </c>
      <c r="R894" s="47">
        <v>168</v>
      </c>
      <c r="S894" s="64">
        <v>3900</v>
      </c>
      <c r="T894" s="58">
        <v>0</v>
      </c>
      <c r="U894" s="59">
        <f t="shared" si="43"/>
        <v>0</v>
      </c>
      <c r="V894" s="78"/>
      <c r="W894" s="31">
        <v>2017</v>
      </c>
      <c r="X894" s="43" t="s">
        <v>2900</v>
      </c>
      <c r="Y894" s="303"/>
    </row>
    <row r="895" spans="1:25" ht="50.1" customHeight="1">
      <c r="A895" s="31" t="s">
        <v>3022</v>
      </c>
      <c r="B895" s="71" t="s">
        <v>32</v>
      </c>
      <c r="C895" s="56" t="s">
        <v>3016</v>
      </c>
      <c r="D895" s="310" t="s">
        <v>2920</v>
      </c>
      <c r="E895" s="56" t="s">
        <v>3017</v>
      </c>
      <c r="F895" s="44" t="s">
        <v>3023</v>
      </c>
      <c r="G895" s="31" t="s">
        <v>89</v>
      </c>
      <c r="H895" s="43">
        <v>0</v>
      </c>
      <c r="I895" s="30">
        <v>590000000</v>
      </c>
      <c r="J895" s="45" t="s">
        <v>300</v>
      </c>
      <c r="K895" s="43" t="s">
        <v>211</v>
      </c>
      <c r="L895" s="43" t="s">
        <v>302</v>
      </c>
      <c r="M895" s="43" t="s">
        <v>2897</v>
      </c>
      <c r="N895" s="43" t="s">
        <v>140</v>
      </c>
      <c r="O895" s="43" t="s">
        <v>276</v>
      </c>
      <c r="P895" s="43">
        <v>796</v>
      </c>
      <c r="Q895" s="43" t="s">
        <v>43</v>
      </c>
      <c r="R895" s="47">
        <v>196</v>
      </c>
      <c r="S895" s="64">
        <v>6500</v>
      </c>
      <c r="T895" s="48">
        <f>R895*S895</f>
        <v>1274000</v>
      </c>
      <c r="U895" s="48">
        <f>T895*1.12</f>
        <v>1426880.0000000002</v>
      </c>
      <c r="V895" s="126"/>
      <c r="W895" s="38">
        <v>2017</v>
      </c>
      <c r="X895" s="43"/>
      <c r="Y895" s="303"/>
    </row>
    <row r="896" spans="1:25" ht="50.1" customHeight="1">
      <c r="A896" s="30" t="s">
        <v>3024</v>
      </c>
      <c r="B896" s="30" t="s">
        <v>32</v>
      </c>
      <c r="C896" s="31" t="s">
        <v>3025</v>
      </c>
      <c r="D896" s="314" t="s">
        <v>2920</v>
      </c>
      <c r="E896" s="32" t="s">
        <v>3026</v>
      </c>
      <c r="F896" s="32" t="s">
        <v>3027</v>
      </c>
      <c r="G896" s="30" t="s">
        <v>188</v>
      </c>
      <c r="H896" s="30">
        <v>0</v>
      </c>
      <c r="I896" s="30">
        <v>590000000</v>
      </c>
      <c r="J896" s="31" t="s">
        <v>50</v>
      </c>
      <c r="K896" s="30" t="s">
        <v>3019</v>
      </c>
      <c r="L896" s="30" t="s">
        <v>80</v>
      </c>
      <c r="M896" s="30" t="s">
        <v>81</v>
      </c>
      <c r="N896" s="30" t="s">
        <v>140</v>
      </c>
      <c r="O896" s="45" t="s">
        <v>182</v>
      </c>
      <c r="P896" s="30">
        <v>796</v>
      </c>
      <c r="Q896" s="30" t="s">
        <v>43</v>
      </c>
      <c r="R896" s="34">
        <v>6</v>
      </c>
      <c r="S896" s="39">
        <v>69700</v>
      </c>
      <c r="T896" s="58">
        <f t="shared" si="42"/>
        <v>418200</v>
      </c>
      <c r="U896" s="59">
        <f t="shared" si="43"/>
        <v>468384.00000000006</v>
      </c>
      <c r="V896" s="40"/>
      <c r="W896" s="30">
        <v>2017</v>
      </c>
      <c r="X896" s="60"/>
      <c r="Y896" s="303"/>
    </row>
    <row r="897" spans="1:25" ht="50.1" customHeight="1">
      <c r="A897" s="30" t="s">
        <v>3028</v>
      </c>
      <c r="B897" s="41" t="s">
        <v>32</v>
      </c>
      <c r="C897" s="42" t="s">
        <v>3029</v>
      </c>
      <c r="D897" s="311" t="s">
        <v>2920</v>
      </c>
      <c r="E897" s="43" t="s">
        <v>3030</v>
      </c>
      <c r="F897" s="44" t="s">
        <v>3031</v>
      </c>
      <c r="G897" s="30" t="s">
        <v>188</v>
      </c>
      <c r="H897" s="46">
        <v>0</v>
      </c>
      <c r="I897" s="30">
        <v>590000000</v>
      </c>
      <c r="J897" s="31" t="s">
        <v>37</v>
      </c>
      <c r="K897" s="41" t="s">
        <v>2923</v>
      </c>
      <c r="L897" s="37" t="s">
        <v>50</v>
      </c>
      <c r="M897" s="41" t="s">
        <v>58</v>
      </c>
      <c r="N897" s="43" t="s">
        <v>2924</v>
      </c>
      <c r="O897" s="30" t="s">
        <v>91</v>
      </c>
      <c r="P897" s="30">
        <v>796</v>
      </c>
      <c r="Q897" s="38" t="s">
        <v>43</v>
      </c>
      <c r="R897" s="47">
        <v>12</v>
      </c>
      <c r="S897" s="48">
        <v>400</v>
      </c>
      <c r="T897" s="35">
        <f t="shared" si="42"/>
        <v>4800</v>
      </c>
      <c r="U897" s="36">
        <f t="shared" si="43"/>
        <v>5376.0000000000009</v>
      </c>
      <c r="V897" s="61"/>
      <c r="W897" s="49">
        <v>2017</v>
      </c>
      <c r="X897" s="31"/>
      <c r="Y897" s="303"/>
    </row>
    <row r="898" spans="1:25" ht="50.1" customHeight="1">
      <c r="A898" s="30" t="s">
        <v>3032</v>
      </c>
      <c r="B898" s="30" t="s">
        <v>32</v>
      </c>
      <c r="C898" s="31" t="s">
        <v>3029</v>
      </c>
      <c r="D898" s="310" t="s">
        <v>2920</v>
      </c>
      <c r="E898" s="31" t="s">
        <v>3030</v>
      </c>
      <c r="F898" s="32" t="s">
        <v>3033</v>
      </c>
      <c r="G898" s="30" t="s">
        <v>188</v>
      </c>
      <c r="H898" s="30">
        <v>0</v>
      </c>
      <c r="I898" s="30">
        <v>590000000</v>
      </c>
      <c r="J898" s="31" t="s">
        <v>37</v>
      </c>
      <c r="K898" s="31" t="s">
        <v>2923</v>
      </c>
      <c r="L898" s="37" t="s">
        <v>50</v>
      </c>
      <c r="M898" s="30" t="s">
        <v>58</v>
      </c>
      <c r="N898" s="31" t="s">
        <v>2924</v>
      </c>
      <c r="O898" s="30" t="s">
        <v>91</v>
      </c>
      <c r="P898" s="30">
        <v>796</v>
      </c>
      <c r="Q898" s="30" t="s">
        <v>43</v>
      </c>
      <c r="R898" s="34">
        <v>12</v>
      </c>
      <c r="S898" s="35">
        <v>600</v>
      </c>
      <c r="T898" s="35">
        <f t="shared" si="42"/>
        <v>7200</v>
      </c>
      <c r="U898" s="36">
        <f t="shared" si="43"/>
        <v>8064.0000000000009</v>
      </c>
      <c r="V898" s="40"/>
      <c r="W898" s="30">
        <v>2017</v>
      </c>
      <c r="X898" s="31"/>
      <c r="Y898" s="303"/>
    </row>
    <row r="899" spans="1:25" ht="50.1" customHeight="1">
      <c r="A899" s="30" t="s">
        <v>3034</v>
      </c>
      <c r="B899" s="41" t="s">
        <v>32</v>
      </c>
      <c r="C899" s="42" t="s">
        <v>3029</v>
      </c>
      <c r="D899" s="311" t="s">
        <v>2920</v>
      </c>
      <c r="E899" s="43" t="s">
        <v>3030</v>
      </c>
      <c r="F899" s="44" t="s">
        <v>3035</v>
      </c>
      <c r="G899" s="30" t="s">
        <v>188</v>
      </c>
      <c r="H899" s="46">
        <v>0</v>
      </c>
      <c r="I899" s="30">
        <v>590000000</v>
      </c>
      <c r="J899" s="31" t="s">
        <v>37</v>
      </c>
      <c r="K899" s="41" t="s">
        <v>2923</v>
      </c>
      <c r="L899" s="37" t="s">
        <v>50</v>
      </c>
      <c r="M899" s="41" t="s">
        <v>58</v>
      </c>
      <c r="N899" s="43" t="s">
        <v>2924</v>
      </c>
      <c r="O899" s="30" t="s">
        <v>91</v>
      </c>
      <c r="P899" s="30">
        <v>796</v>
      </c>
      <c r="Q899" s="38" t="s">
        <v>43</v>
      </c>
      <c r="R899" s="47">
        <v>12</v>
      </c>
      <c r="S899" s="48">
        <v>650</v>
      </c>
      <c r="T899" s="35">
        <f t="shared" si="42"/>
        <v>7800</v>
      </c>
      <c r="U899" s="36">
        <f t="shared" si="43"/>
        <v>8736</v>
      </c>
      <c r="V899" s="61"/>
      <c r="W899" s="49">
        <v>2017</v>
      </c>
      <c r="X899" s="31"/>
      <c r="Y899" s="303"/>
    </row>
    <row r="900" spans="1:25" ht="50.1" customHeight="1">
      <c r="A900" s="30" t="s">
        <v>3036</v>
      </c>
      <c r="B900" s="30" t="s">
        <v>32</v>
      </c>
      <c r="C900" s="31" t="s">
        <v>3029</v>
      </c>
      <c r="D900" s="310" t="s">
        <v>2920</v>
      </c>
      <c r="E900" s="31" t="s">
        <v>3030</v>
      </c>
      <c r="F900" s="32" t="s">
        <v>3037</v>
      </c>
      <c r="G900" s="30" t="s">
        <v>188</v>
      </c>
      <c r="H900" s="30">
        <v>0</v>
      </c>
      <c r="I900" s="30">
        <v>590000000</v>
      </c>
      <c r="J900" s="31" t="s">
        <v>37</v>
      </c>
      <c r="K900" s="31" t="s">
        <v>2923</v>
      </c>
      <c r="L900" s="37" t="s">
        <v>50</v>
      </c>
      <c r="M900" s="30" t="s">
        <v>58</v>
      </c>
      <c r="N900" s="31" t="s">
        <v>2924</v>
      </c>
      <c r="O900" s="30" t="s">
        <v>91</v>
      </c>
      <c r="P900" s="30">
        <v>796</v>
      </c>
      <c r="Q900" s="30" t="s">
        <v>43</v>
      </c>
      <c r="R900" s="34">
        <v>22</v>
      </c>
      <c r="S900" s="35">
        <v>900</v>
      </c>
      <c r="T900" s="35">
        <f t="shared" si="42"/>
        <v>19800</v>
      </c>
      <c r="U900" s="36">
        <f t="shared" si="43"/>
        <v>22176.000000000004</v>
      </c>
      <c r="V900" s="40"/>
      <c r="W900" s="30">
        <v>2017</v>
      </c>
      <c r="X900" s="31"/>
      <c r="Y900" s="303"/>
    </row>
    <row r="901" spans="1:25" ht="50.1" customHeight="1">
      <c r="A901" s="30" t="s">
        <v>3038</v>
      </c>
      <c r="B901" s="41" t="s">
        <v>32</v>
      </c>
      <c r="C901" s="42" t="s">
        <v>3029</v>
      </c>
      <c r="D901" s="311" t="s">
        <v>2920</v>
      </c>
      <c r="E901" s="43" t="s">
        <v>3030</v>
      </c>
      <c r="F901" s="44" t="s">
        <v>3039</v>
      </c>
      <c r="G901" s="30" t="s">
        <v>188</v>
      </c>
      <c r="H901" s="46">
        <v>0</v>
      </c>
      <c r="I901" s="30">
        <v>590000000</v>
      </c>
      <c r="J901" s="31" t="s">
        <v>37</v>
      </c>
      <c r="K901" s="41" t="s">
        <v>2923</v>
      </c>
      <c r="L901" s="37" t="s">
        <v>50</v>
      </c>
      <c r="M901" s="41" t="s">
        <v>58</v>
      </c>
      <c r="N901" s="43" t="s">
        <v>2924</v>
      </c>
      <c r="O901" s="30" t="s">
        <v>91</v>
      </c>
      <c r="P901" s="30">
        <v>796</v>
      </c>
      <c r="Q901" s="38" t="s">
        <v>43</v>
      </c>
      <c r="R901" s="47">
        <v>12</v>
      </c>
      <c r="S901" s="48">
        <v>1000</v>
      </c>
      <c r="T901" s="35">
        <f t="shared" si="42"/>
        <v>12000</v>
      </c>
      <c r="U901" s="36">
        <f t="shared" si="43"/>
        <v>13440.000000000002</v>
      </c>
      <c r="V901" s="61"/>
      <c r="W901" s="49">
        <v>2017</v>
      </c>
      <c r="X901" s="31"/>
      <c r="Y901" s="303"/>
    </row>
    <row r="902" spans="1:25" ht="50.1" customHeight="1">
      <c r="A902" s="31" t="s">
        <v>3040</v>
      </c>
      <c r="B902" s="31" t="s">
        <v>32</v>
      </c>
      <c r="C902" s="56" t="s">
        <v>3041</v>
      </c>
      <c r="D902" s="310" t="s">
        <v>2920</v>
      </c>
      <c r="E902" s="56" t="s">
        <v>3042</v>
      </c>
      <c r="F902" s="56" t="s">
        <v>3043</v>
      </c>
      <c r="G902" s="31" t="s">
        <v>188</v>
      </c>
      <c r="H902" s="63">
        <v>0</v>
      </c>
      <c r="I902" s="30">
        <v>590000000</v>
      </c>
      <c r="J902" s="31" t="s">
        <v>50</v>
      </c>
      <c r="K902" s="31" t="s">
        <v>139</v>
      </c>
      <c r="L902" s="31" t="s">
        <v>80</v>
      </c>
      <c r="M902" s="31" t="s">
        <v>81</v>
      </c>
      <c r="N902" s="31" t="s">
        <v>140</v>
      </c>
      <c r="O902" s="45" t="s">
        <v>182</v>
      </c>
      <c r="P902" s="31">
        <v>796</v>
      </c>
      <c r="Q902" s="31" t="s">
        <v>43</v>
      </c>
      <c r="R902" s="47">
        <v>24</v>
      </c>
      <c r="S902" s="64">
        <v>12000</v>
      </c>
      <c r="T902" s="58">
        <v>0</v>
      </c>
      <c r="U902" s="59">
        <f>T902*1.12</f>
        <v>0</v>
      </c>
      <c r="V902" s="78"/>
      <c r="W902" s="31">
        <v>2017</v>
      </c>
      <c r="X902" s="43" t="s">
        <v>2900</v>
      </c>
      <c r="Y902" s="303"/>
    </row>
    <row r="903" spans="1:25" ht="50.1" customHeight="1">
      <c r="A903" s="31" t="s">
        <v>3044</v>
      </c>
      <c r="B903" s="71" t="s">
        <v>32</v>
      </c>
      <c r="C903" s="56" t="s">
        <v>3041</v>
      </c>
      <c r="D903" s="310" t="s">
        <v>2920</v>
      </c>
      <c r="E903" s="56" t="s">
        <v>3042</v>
      </c>
      <c r="F903" s="44" t="s">
        <v>3043</v>
      </c>
      <c r="G903" s="31" t="s">
        <v>89</v>
      </c>
      <c r="H903" s="43">
        <v>0</v>
      </c>
      <c r="I903" s="30">
        <v>590000000</v>
      </c>
      <c r="J903" s="45" t="s">
        <v>300</v>
      </c>
      <c r="K903" s="43" t="s">
        <v>211</v>
      </c>
      <c r="L903" s="43" t="s">
        <v>302</v>
      </c>
      <c r="M903" s="43" t="s">
        <v>2897</v>
      </c>
      <c r="N903" s="43" t="s">
        <v>140</v>
      </c>
      <c r="O903" s="43" t="s">
        <v>276</v>
      </c>
      <c r="P903" s="43">
        <v>796</v>
      </c>
      <c r="Q903" s="43" t="s">
        <v>43</v>
      </c>
      <c r="R903" s="47">
        <v>32</v>
      </c>
      <c r="S903" s="64">
        <v>8550</v>
      </c>
      <c r="T903" s="48">
        <f>R903*S903</f>
        <v>273600</v>
      </c>
      <c r="U903" s="48">
        <f>T903*1.12</f>
        <v>306432.00000000006</v>
      </c>
      <c r="V903" s="126"/>
      <c r="W903" s="38">
        <v>2017</v>
      </c>
      <c r="X903" s="43"/>
      <c r="Y903" s="303"/>
    </row>
    <row r="904" spans="1:25" ht="50.1" customHeight="1">
      <c r="A904" s="31" t="s">
        <v>3045</v>
      </c>
      <c r="B904" s="31" t="s">
        <v>32</v>
      </c>
      <c r="C904" s="56" t="s">
        <v>3046</v>
      </c>
      <c r="D904" s="310" t="s">
        <v>3047</v>
      </c>
      <c r="E904" s="56" t="s">
        <v>3048</v>
      </c>
      <c r="F904" s="56" t="s">
        <v>3049</v>
      </c>
      <c r="G904" s="31" t="s">
        <v>188</v>
      </c>
      <c r="H904" s="31">
        <v>0</v>
      </c>
      <c r="I904" s="30">
        <v>590000000</v>
      </c>
      <c r="J904" s="31" t="s">
        <v>50</v>
      </c>
      <c r="K904" s="31" t="s">
        <v>139</v>
      </c>
      <c r="L904" s="31" t="s">
        <v>80</v>
      </c>
      <c r="M904" s="31" t="s">
        <v>81</v>
      </c>
      <c r="N904" s="31" t="s">
        <v>140</v>
      </c>
      <c r="O904" s="45" t="s">
        <v>182</v>
      </c>
      <c r="P904" s="31">
        <v>796</v>
      </c>
      <c r="Q904" s="31" t="s">
        <v>43</v>
      </c>
      <c r="R904" s="47">
        <v>35</v>
      </c>
      <c r="S904" s="64">
        <v>465</v>
      </c>
      <c r="T904" s="58">
        <v>0</v>
      </c>
      <c r="U904" s="59">
        <f t="shared" ref="U904" si="45">T904*1.12</f>
        <v>0</v>
      </c>
      <c r="V904" s="78"/>
      <c r="W904" s="31">
        <v>2017</v>
      </c>
      <c r="X904" s="43" t="s">
        <v>2900</v>
      </c>
      <c r="Y904" s="303"/>
    </row>
    <row r="905" spans="1:25" ht="50.1" customHeight="1">
      <c r="A905" s="31" t="s">
        <v>3050</v>
      </c>
      <c r="B905" s="71" t="s">
        <v>32</v>
      </c>
      <c r="C905" s="56" t="s">
        <v>3046</v>
      </c>
      <c r="D905" s="310" t="s">
        <v>3047</v>
      </c>
      <c r="E905" s="56" t="s">
        <v>3048</v>
      </c>
      <c r="F905" s="44" t="s">
        <v>3051</v>
      </c>
      <c r="G905" s="31" t="s">
        <v>89</v>
      </c>
      <c r="H905" s="43">
        <v>0</v>
      </c>
      <c r="I905" s="30">
        <v>590000000</v>
      </c>
      <c r="J905" s="45" t="s">
        <v>300</v>
      </c>
      <c r="K905" s="43" t="s">
        <v>211</v>
      </c>
      <c r="L905" s="43" t="s">
        <v>302</v>
      </c>
      <c r="M905" s="43" t="s">
        <v>2897</v>
      </c>
      <c r="N905" s="43" t="s">
        <v>140</v>
      </c>
      <c r="O905" s="43" t="s">
        <v>276</v>
      </c>
      <c r="P905" s="43">
        <v>796</v>
      </c>
      <c r="Q905" s="43" t="s">
        <v>43</v>
      </c>
      <c r="R905" s="47">
        <v>56</v>
      </c>
      <c r="S905" s="64">
        <v>380</v>
      </c>
      <c r="T905" s="48">
        <f>R905*S905</f>
        <v>21280</v>
      </c>
      <c r="U905" s="48">
        <f>T905*1.12</f>
        <v>23833.600000000002</v>
      </c>
      <c r="V905" s="126"/>
      <c r="W905" s="38">
        <v>2017</v>
      </c>
      <c r="X905" s="43"/>
      <c r="Y905" s="303"/>
    </row>
    <row r="906" spans="1:25" ht="50.1" customHeight="1">
      <c r="A906" s="30" t="s">
        <v>3052</v>
      </c>
      <c r="B906" s="41" t="s">
        <v>32</v>
      </c>
      <c r="C906" s="42" t="s">
        <v>3053</v>
      </c>
      <c r="D906" s="311" t="s">
        <v>3047</v>
      </c>
      <c r="E906" s="43" t="s">
        <v>3054</v>
      </c>
      <c r="F906" s="44" t="s">
        <v>3055</v>
      </c>
      <c r="G906" s="30" t="s">
        <v>188</v>
      </c>
      <c r="H906" s="46">
        <v>0</v>
      </c>
      <c r="I906" s="30">
        <v>590000000</v>
      </c>
      <c r="J906" s="31" t="s">
        <v>37</v>
      </c>
      <c r="K906" s="41" t="s">
        <v>2923</v>
      </c>
      <c r="L906" s="37" t="s">
        <v>50</v>
      </c>
      <c r="M906" s="41" t="s">
        <v>58</v>
      </c>
      <c r="N906" s="43" t="s">
        <v>2924</v>
      </c>
      <c r="O906" s="30" t="s">
        <v>91</v>
      </c>
      <c r="P906" s="30">
        <v>796</v>
      </c>
      <c r="Q906" s="38" t="s">
        <v>43</v>
      </c>
      <c r="R906" s="47">
        <v>10</v>
      </c>
      <c r="S906" s="48">
        <v>500</v>
      </c>
      <c r="T906" s="35">
        <f t="shared" si="42"/>
        <v>5000</v>
      </c>
      <c r="U906" s="36">
        <f t="shared" si="43"/>
        <v>5600.0000000000009</v>
      </c>
      <c r="V906" s="61"/>
      <c r="W906" s="49">
        <v>2017</v>
      </c>
      <c r="X906" s="31"/>
      <c r="Y906" s="303"/>
    </row>
    <row r="907" spans="1:25" ht="50.1" customHeight="1">
      <c r="A907" s="30" t="s">
        <v>3056</v>
      </c>
      <c r="B907" s="30" t="s">
        <v>32</v>
      </c>
      <c r="C907" s="31" t="s">
        <v>3057</v>
      </c>
      <c r="D907" s="310" t="s">
        <v>3047</v>
      </c>
      <c r="E907" s="31" t="s">
        <v>3058</v>
      </c>
      <c r="F907" s="32" t="s">
        <v>3059</v>
      </c>
      <c r="G907" s="30" t="s">
        <v>188</v>
      </c>
      <c r="H907" s="30">
        <v>0</v>
      </c>
      <c r="I907" s="30">
        <v>590000000</v>
      </c>
      <c r="J907" s="31" t="s">
        <v>37</v>
      </c>
      <c r="K907" s="31" t="s">
        <v>2923</v>
      </c>
      <c r="L907" s="37" t="s">
        <v>50</v>
      </c>
      <c r="M907" s="30" t="s">
        <v>58</v>
      </c>
      <c r="N907" s="31" t="s">
        <v>2924</v>
      </c>
      <c r="O907" s="30" t="s">
        <v>91</v>
      </c>
      <c r="P907" s="30">
        <v>796</v>
      </c>
      <c r="Q907" s="30" t="s">
        <v>43</v>
      </c>
      <c r="R907" s="34">
        <v>25</v>
      </c>
      <c r="S907" s="35">
        <v>200</v>
      </c>
      <c r="T907" s="35">
        <f t="shared" si="42"/>
        <v>5000</v>
      </c>
      <c r="U907" s="36">
        <f t="shared" si="43"/>
        <v>5600.0000000000009</v>
      </c>
      <c r="V907" s="40"/>
      <c r="W907" s="30">
        <v>2017</v>
      </c>
      <c r="X907" s="31"/>
      <c r="Y907" s="303"/>
    </row>
    <row r="908" spans="1:25" ht="50.1" customHeight="1">
      <c r="A908" s="30" t="s">
        <v>3060</v>
      </c>
      <c r="B908" s="41" t="s">
        <v>32</v>
      </c>
      <c r="C908" s="42" t="s">
        <v>3057</v>
      </c>
      <c r="D908" s="311" t="s">
        <v>3047</v>
      </c>
      <c r="E908" s="43" t="s">
        <v>3058</v>
      </c>
      <c r="F908" s="44" t="s">
        <v>3061</v>
      </c>
      <c r="G908" s="30" t="s">
        <v>188</v>
      </c>
      <c r="H908" s="46">
        <v>0</v>
      </c>
      <c r="I908" s="30">
        <v>590000000</v>
      </c>
      <c r="J908" s="31" t="s">
        <v>37</v>
      </c>
      <c r="K908" s="41" t="s">
        <v>2923</v>
      </c>
      <c r="L908" s="37" t="s">
        <v>50</v>
      </c>
      <c r="M908" s="41" t="s">
        <v>58</v>
      </c>
      <c r="N908" s="43" t="s">
        <v>2924</v>
      </c>
      <c r="O908" s="30" t="s">
        <v>91</v>
      </c>
      <c r="P908" s="30">
        <v>796</v>
      </c>
      <c r="Q908" s="38" t="s">
        <v>43</v>
      </c>
      <c r="R908" s="47">
        <v>28</v>
      </c>
      <c r="S908" s="48">
        <v>200</v>
      </c>
      <c r="T908" s="35">
        <f t="shared" si="42"/>
        <v>5600</v>
      </c>
      <c r="U908" s="36">
        <f t="shared" si="43"/>
        <v>6272.0000000000009</v>
      </c>
      <c r="V908" s="61"/>
      <c r="W908" s="49">
        <v>2017</v>
      </c>
      <c r="X908" s="31"/>
      <c r="Y908" s="303"/>
    </row>
    <row r="909" spans="1:25" ht="50.1" customHeight="1">
      <c r="A909" s="30" t="s">
        <v>3062</v>
      </c>
      <c r="B909" s="30" t="s">
        <v>32</v>
      </c>
      <c r="C909" s="31" t="s">
        <v>3057</v>
      </c>
      <c r="D909" s="310" t="s">
        <v>3047</v>
      </c>
      <c r="E909" s="31" t="s">
        <v>3058</v>
      </c>
      <c r="F909" s="32" t="s">
        <v>3063</v>
      </c>
      <c r="G909" s="30" t="s">
        <v>188</v>
      </c>
      <c r="H909" s="30">
        <v>0</v>
      </c>
      <c r="I909" s="30">
        <v>590000000</v>
      </c>
      <c r="J909" s="31" t="s">
        <v>37</v>
      </c>
      <c r="K909" s="31" t="s">
        <v>2923</v>
      </c>
      <c r="L909" s="37" t="s">
        <v>50</v>
      </c>
      <c r="M909" s="30" t="s">
        <v>58</v>
      </c>
      <c r="N909" s="31" t="s">
        <v>2924</v>
      </c>
      <c r="O909" s="30" t="s">
        <v>91</v>
      </c>
      <c r="P909" s="30">
        <v>796</v>
      </c>
      <c r="Q909" s="30" t="s">
        <v>43</v>
      </c>
      <c r="R909" s="34">
        <v>25</v>
      </c>
      <c r="S909" s="35">
        <v>200</v>
      </c>
      <c r="T909" s="35">
        <f t="shared" si="42"/>
        <v>5000</v>
      </c>
      <c r="U909" s="36">
        <f t="shared" si="43"/>
        <v>5600.0000000000009</v>
      </c>
      <c r="V909" s="40"/>
      <c r="W909" s="30">
        <v>2017</v>
      </c>
      <c r="X909" s="31"/>
      <c r="Y909" s="303"/>
    </row>
    <row r="910" spans="1:25" ht="50.1" customHeight="1">
      <c r="A910" s="30" t="s">
        <v>3064</v>
      </c>
      <c r="B910" s="41" t="s">
        <v>32</v>
      </c>
      <c r="C910" s="42" t="s">
        <v>3057</v>
      </c>
      <c r="D910" s="311" t="s">
        <v>3047</v>
      </c>
      <c r="E910" s="43" t="s">
        <v>3058</v>
      </c>
      <c r="F910" s="44" t="s">
        <v>3065</v>
      </c>
      <c r="G910" s="30" t="s">
        <v>188</v>
      </c>
      <c r="H910" s="46">
        <v>0</v>
      </c>
      <c r="I910" s="30">
        <v>590000000</v>
      </c>
      <c r="J910" s="31" t="s">
        <v>37</v>
      </c>
      <c r="K910" s="41" t="s">
        <v>2923</v>
      </c>
      <c r="L910" s="37" t="s">
        <v>50</v>
      </c>
      <c r="M910" s="41" t="s">
        <v>58</v>
      </c>
      <c r="N910" s="43" t="s">
        <v>2924</v>
      </c>
      <c r="O910" s="30" t="s">
        <v>91</v>
      </c>
      <c r="P910" s="30">
        <v>796</v>
      </c>
      <c r="Q910" s="38" t="s">
        <v>43</v>
      </c>
      <c r="R910" s="47">
        <v>40</v>
      </c>
      <c r="S910" s="48">
        <v>200</v>
      </c>
      <c r="T910" s="35">
        <f t="shared" si="42"/>
        <v>8000</v>
      </c>
      <c r="U910" s="36">
        <f t="shared" si="43"/>
        <v>8960</v>
      </c>
      <c r="V910" s="61"/>
      <c r="W910" s="49">
        <v>2017</v>
      </c>
      <c r="X910" s="31"/>
      <c r="Y910" s="303"/>
    </row>
    <row r="911" spans="1:25" ht="50.1" customHeight="1">
      <c r="A911" s="30" t="s">
        <v>3066</v>
      </c>
      <c r="B911" s="30" t="s">
        <v>32</v>
      </c>
      <c r="C911" s="31" t="s">
        <v>3057</v>
      </c>
      <c r="D911" s="310" t="s">
        <v>3047</v>
      </c>
      <c r="E911" s="31" t="s">
        <v>3058</v>
      </c>
      <c r="F911" s="32" t="s">
        <v>3067</v>
      </c>
      <c r="G911" s="30" t="s">
        <v>188</v>
      </c>
      <c r="H911" s="30">
        <v>0</v>
      </c>
      <c r="I911" s="30">
        <v>590000000</v>
      </c>
      <c r="J911" s="31" t="s">
        <v>37</v>
      </c>
      <c r="K911" s="31" t="s">
        <v>2923</v>
      </c>
      <c r="L911" s="37" t="s">
        <v>50</v>
      </c>
      <c r="M911" s="30" t="s">
        <v>58</v>
      </c>
      <c r="N911" s="31" t="s">
        <v>2924</v>
      </c>
      <c r="O911" s="30" t="s">
        <v>91</v>
      </c>
      <c r="P911" s="30">
        <v>796</v>
      </c>
      <c r="Q911" s="30" t="s">
        <v>43</v>
      </c>
      <c r="R911" s="34">
        <v>52</v>
      </c>
      <c r="S911" s="35">
        <v>200</v>
      </c>
      <c r="T911" s="35">
        <f t="shared" si="42"/>
        <v>10400</v>
      </c>
      <c r="U911" s="36">
        <f t="shared" si="43"/>
        <v>11648.000000000002</v>
      </c>
      <c r="V911" s="40"/>
      <c r="W911" s="30">
        <v>2017</v>
      </c>
      <c r="X911" s="31"/>
      <c r="Y911" s="303"/>
    </row>
    <row r="912" spans="1:25" ht="50.1" customHeight="1">
      <c r="A912" s="30" t="s">
        <v>3068</v>
      </c>
      <c r="B912" s="41" t="s">
        <v>32</v>
      </c>
      <c r="C912" s="42" t="s">
        <v>3057</v>
      </c>
      <c r="D912" s="311" t="s">
        <v>3047</v>
      </c>
      <c r="E912" s="43" t="s">
        <v>3058</v>
      </c>
      <c r="F912" s="44" t="s">
        <v>3069</v>
      </c>
      <c r="G912" s="30" t="s">
        <v>188</v>
      </c>
      <c r="H912" s="46">
        <v>0</v>
      </c>
      <c r="I912" s="30">
        <v>590000000</v>
      </c>
      <c r="J912" s="31" t="s">
        <v>37</v>
      </c>
      <c r="K912" s="41" t="s">
        <v>2923</v>
      </c>
      <c r="L912" s="37" t="s">
        <v>50</v>
      </c>
      <c r="M912" s="41" t="s">
        <v>58</v>
      </c>
      <c r="N912" s="43" t="s">
        <v>2924</v>
      </c>
      <c r="O912" s="30" t="s">
        <v>91</v>
      </c>
      <c r="P912" s="30">
        <v>796</v>
      </c>
      <c r="Q912" s="38" t="s">
        <v>43</v>
      </c>
      <c r="R912" s="47">
        <v>60</v>
      </c>
      <c r="S912" s="48">
        <v>200</v>
      </c>
      <c r="T912" s="35">
        <f t="shared" si="42"/>
        <v>12000</v>
      </c>
      <c r="U912" s="36">
        <f t="shared" si="43"/>
        <v>13440.000000000002</v>
      </c>
      <c r="V912" s="61"/>
      <c r="W912" s="49">
        <v>2017</v>
      </c>
      <c r="X912" s="31"/>
      <c r="Y912" s="303"/>
    </row>
    <row r="913" spans="1:25" ht="50.1" customHeight="1">
      <c r="A913" s="30" t="s">
        <v>3070</v>
      </c>
      <c r="B913" s="30" t="s">
        <v>32</v>
      </c>
      <c r="C913" s="31" t="s">
        <v>3057</v>
      </c>
      <c r="D913" s="310" t="s">
        <v>3047</v>
      </c>
      <c r="E913" s="31" t="s">
        <v>3058</v>
      </c>
      <c r="F913" s="32" t="s">
        <v>3071</v>
      </c>
      <c r="G913" s="30" t="s">
        <v>188</v>
      </c>
      <c r="H913" s="30">
        <v>0</v>
      </c>
      <c r="I913" s="30">
        <v>590000000</v>
      </c>
      <c r="J913" s="31" t="s">
        <v>37</v>
      </c>
      <c r="K913" s="31" t="s">
        <v>2923</v>
      </c>
      <c r="L913" s="37" t="s">
        <v>50</v>
      </c>
      <c r="M913" s="30" t="s">
        <v>58</v>
      </c>
      <c r="N913" s="31" t="s">
        <v>2924</v>
      </c>
      <c r="O913" s="30" t="s">
        <v>91</v>
      </c>
      <c r="P913" s="30">
        <v>796</v>
      </c>
      <c r="Q913" s="30" t="s">
        <v>43</v>
      </c>
      <c r="R913" s="34">
        <v>60</v>
      </c>
      <c r="S913" s="35">
        <v>400</v>
      </c>
      <c r="T913" s="35">
        <f t="shared" si="42"/>
        <v>24000</v>
      </c>
      <c r="U913" s="36">
        <f t="shared" si="43"/>
        <v>26880.000000000004</v>
      </c>
      <c r="V913" s="40"/>
      <c r="W913" s="30">
        <v>2017</v>
      </c>
      <c r="X913" s="31"/>
      <c r="Y913" s="303"/>
    </row>
    <row r="914" spans="1:25" ht="50.1" customHeight="1">
      <c r="A914" s="30" t="s">
        <v>3072</v>
      </c>
      <c r="B914" s="41" t="s">
        <v>32</v>
      </c>
      <c r="C914" s="42" t="s">
        <v>3057</v>
      </c>
      <c r="D914" s="311" t="s">
        <v>3047</v>
      </c>
      <c r="E914" s="43" t="s">
        <v>3058</v>
      </c>
      <c r="F914" s="44" t="s">
        <v>3073</v>
      </c>
      <c r="G914" s="30" t="s">
        <v>188</v>
      </c>
      <c r="H914" s="46">
        <v>0</v>
      </c>
      <c r="I914" s="30">
        <v>590000000</v>
      </c>
      <c r="J914" s="31" t="s">
        <v>37</v>
      </c>
      <c r="K914" s="41" t="s">
        <v>2923</v>
      </c>
      <c r="L914" s="37" t="s">
        <v>50</v>
      </c>
      <c r="M914" s="41" t="s">
        <v>58</v>
      </c>
      <c r="N914" s="43" t="s">
        <v>2924</v>
      </c>
      <c r="O914" s="30" t="s">
        <v>91</v>
      </c>
      <c r="P914" s="30">
        <v>796</v>
      </c>
      <c r="Q914" s="38" t="s">
        <v>43</v>
      </c>
      <c r="R914" s="47">
        <v>74</v>
      </c>
      <c r="S914" s="48">
        <v>350</v>
      </c>
      <c r="T914" s="35">
        <f t="shared" si="42"/>
        <v>25900</v>
      </c>
      <c r="U914" s="36">
        <f t="shared" si="43"/>
        <v>29008.000000000004</v>
      </c>
      <c r="V914" s="61"/>
      <c r="W914" s="49">
        <v>2017</v>
      </c>
      <c r="X914" s="31"/>
      <c r="Y914" s="303"/>
    </row>
    <row r="915" spans="1:25" ht="50.1" customHeight="1">
      <c r="A915" s="30" t="s">
        <v>3074</v>
      </c>
      <c r="B915" s="30" t="s">
        <v>32</v>
      </c>
      <c r="C915" s="31" t="s">
        <v>3057</v>
      </c>
      <c r="D915" s="310" t="s">
        <v>3047</v>
      </c>
      <c r="E915" s="31" t="s">
        <v>3058</v>
      </c>
      <c r="F915" s="32" t="s">
        <v>3075</v>
      </c>
      <c r="G915" s="30" t="s">
        <v>188</v>
      </c>
      <c r="H915" s="30">
        <v>0</v>
      </c>
      <c r="I915" s="30">
        <v>590000000</v>
      </c>
      <c r="J915" s="31" t="s">
        <v>37</v>
      </c>
      <c r="K915" s="31" t="s">
        <v>2923</v>
      </c>
      <c r="L915" s="37" t="s">
        <v>50</v>
      </c>
      <c r="M915" s="30" t="s">
        <v>58</v>
      </c>
      <c r="N915" s="31" t="s">
        <v>2924</v>
      </c>
      <c r="O915" s="30" t="s">
        <v>91</v>
      </c>
      <c r="P915" s="30">
        <v>796</v>
      </c>
      <c r="Q915" s="30" t="s">
        <v>43</v>
      </c>
      <c r="R915" s="34">
        <v>12</v>
      </c>
      <c r="S915" s="35">
        <v>300</v>
      </c>
      <c r="T915" s="35">
        <f t="shared" si="42"/>
        <v>3600</v>
      </c>
      <c r="U915" s="36">
        <f t="shared" si="43"/>
        <v>4032.0000000000005</v>
      </c>
      <c r="V915" s="40"/>
      <c r="W915" s="30">
        <v>2017</v>
      </c>
      <c r="X915" s="31"/>
      <c r="Y915" s="303"/>
    </row>
    <row r="916" spans="1:25" ht="50.1" customHeight="1">
      <c r="A916" s="30" t="s">
        <v>3076</v>
      </c>
      <c r="B916" s="30" t="s">
        <v>32</v>
      </c>
      <c r="C916" s="31" t="s">
        <v>3057</v>
      </c>
      <c r="D916" s="310" t="s">
        <v>3047</v>
      </c>
      <c r="E916" s="31" t="s">
        <v>3058</v>
      </c>
      <c r="F916" s="32" t="s">
        <v>3077</v>
      </c>
      <c r="G916" s="30" t="s">
        <v>188</v>
      </c>
      <c r="H916" s="30">
        <v>0</v>
      </c>
      <c r="I916" s="30">
        <v>590000000</v>
      </c>
      <c r="J916" s="31" t="s">
        <v>37</v>
      </c>
      <c r="K916" s="31" t="s">
        <v>2923</v>
      </c>
      <c r="L916" s="37" t="s">
        <v>50</v>
      </c>
      <c r="M916" s="30" t="s">
        <v>58</v>
      </c>
      <c r="N916" s="31" t="s">
        <v>2924</v>
      </c>
      <c r="O916" s="30" t="s">
        <v>91</v>
      </c>
      <c r="P916" s="30">
        <v>796</v>
      </c>
      <c r="Q916" s="30" t="s">
        <v>43</v>
      </c>
      <c r="R916" s="34">
        <v>10</v>
      </c>
      <c r="S916" s="35">
        <v>600</v>
      </c>
      <c r="T916" s="35">
        <f t="shared" si="42"/>
        <v>6000</v>
      </c>
      <c r="U916" s="36">
        <f t="shared" si="43"/>
        <v>6720.0000000000009</v>
      </c>
      <c r="V916" s="40"/>
      <c r="W916" s="30">
        <v>2017</v>
      </c>
      <c r="X916" s="31"/>
      <c r="Y916" s="303"/>
    </row>
    <row r="917" spans="1:25" ht="50.1" customHeight="1">
      <c r="A917" s="30" t="s">
        <v>3078</v>
      </c>
      <c r="B917" s="41" t="s">
        <v>32</v>
      </c>
      <c r="C917" s="42" t="s">
        <v>3057</v>
      </c>
      <c r="D917" s="311" t="s">
        <v>3047</v>
      </c>
      <c r="E917" s="43" t="s">
        <v>3058</v>
      </c>
      <c r="F917" s="44" t="s">
        <v>3079</v>
      </c>
      <c r="G917" s="30" t="s">
        <v>188</v>
      </c>
      <c r="H917" s="46">
        <v>0</v>
      </c>
      <c r="I917" s="30">
        <v>590000000</v>
      </c>
      <c r="J917" s="31" t="s">
        <v>37</v>
      </c>
      <c r="K917" s="41" t="s">
        <v>2923</v>
      </c>
      <c r="L917" s="37" t="s">
        <v>50</v>
      </c>
      <c r="M917" s="41" t="s">
        <v>58</v>
      </c>
      <c r="N917" s="43" t="s">
        <v>2924</v>
      </c>
      <c r="O917" s="30" t="s">
        <v>91</v>
      </c>
      <c r="P917" s="30">
        <v>796</v>
      </c>
      <c r="Q917" s="38" t="s">
        <v>43</v>
      </c>
      <c r="R917" s="47">
        <v>10</v>
      </c>
      <c r="S917" s="48">
        <v>800</v>
      </c>
      <c r="T917" s="35">
        <f t="shared" si="42"/>
        <v>8000</v>
      </c>
      <c r="U917" s="36">
        <f t="shared" si="43"/>
        <v>8960</v>
      </c>
      <c r="V917" s="61"/>
      <c r="W917" s="49">
        <v>2017</v>
      </c>
      <c r="X917" s="31"/>
      <c r="Y917" s="303"/>
    </row>
    <row r="918" spans="1:25" ht="50.1" customHeight="1">
      <c r="A918" s="31" t="s">
        <v>3080</v>
      </c>
      <c r="B918" s="31" t="s">
        <v>32</v>
      </c>
      <c r="C918" s="56" t="s">
        <v>3057</v>
      </c>
      <c r="D918" s="310" t="s">
        <v>3047</v>
      </c>
      <c r="E918" s="56" t="s">
        <v>3058</v>
      </c>
      <c r="F918" s="56" t="s">
        <v>3081</v>
      </c>
      <c r="G918" s="31" t="s">
        <v>188</v>
      </c>
      <c r="H918" s="31">
        <v>0</v>
      </c>
      <c r="I918" s="30">
        <v>590000000</v>
      </c>
      <c r="J918" s="31" t="s">
        <v>50</v>
      </c>
      <c r="K918" s="31" t="s">
        <v>139</v>
      </c>
      <c r="L918" s="31" t="s">
        <v>80</v>
      </c>
      <c r="M918" s="31" t="s">
        <v>81</v>
      </c>
      <c r="N918" s="31" t="s">
        <v>140</v>
      </c>
      <c r="O918" s="45" t="s">
        <v>182</v>
      </c>
      <c r="P918" s="31">
        <v>796</v>
      </c>
      <c r="Q918" s="31" t="s">
        <v>43</v>
      </c>
      <c r="R918" s="47">
        <v>84</v>
      </c>
      <c r="S918" s="64">
        <v>480</v>
      </c>
      <c r="T918" s="58">
        <v>0</v>
      </c>
      <c r="U918" s="59">
        <f>T918*1.12</f>
        <v>0</v>
      </c>
      <c r="V918" s="78"/>
      <c r="W918" s="31">
        <v>2017</v>
      </c>
      <c r="X918" s="43" t="s">
        <v>2900</v>
      </c>
      <c r="Y918" s="303"/>
    </row>
    <row r="919" spans="1:25" ht="50.1" customHeight="1">
      <c r="A919" s="31" t="s">
        <v>3082</v>
      </c>
      <c r="B919" s="71" t="s">
        <v>32</v>
      </c>
      <c r="C919" s="56" t="s">
        <v>3057</v>
      </c>
      <c r="D919" s="310" t="s">
        <v>3047</v>
      </c>
      <c r="E919" s="56" t="s">
        <v>3058</v>
      </c>
      <c r="F919" s="44" t="s">
        <v>3083</v>
      </c>
      <c r="G919" s="31" t="s">
        <v>89</v>
      </c>
      <c r="H919" s="43">
        <v>0</v>
      </c>
      <c r="I919" s="30">
        <v>590000000</v>
      </c>
      <c r="J919" s="45" t="s">
        <v>300</v>
      </c>
      <c r="K919" s="43" t="s">
        <v>211</v>
      </c>
      <c r="L919" s="43" t="s">
        <v>302</v>
      </c>
      <c r="M919" s="43" t="s">
        <v>2897</v>
      </c>
      <c r="N919" s="43" t="s">
        <v>140</v>
      </c>
      <c r="O919" s="43" t="s">
        <v>276</v>
      </c>
      <c r="P919" s="43">
        <v>796</v>
      </c>
      <c r="Q919" s="43" t="s">
        <v>43</v>
      </c>
      <c r="R919" s="47">
        <v>152</v>
      </c>
      <c r="S919" s="64">
        <v>290</v>
      </c>
      <c r="T919" s="48">
        <f>R919*S919</f>
        <v>44080</v>
      </c>
      <c r="U919" s="48">
        <f>T919*1.12</f>
        <v>49369.600000000006</v>
      </c>
      <c r="V919" s="126"/>
      <c r="W919" s="38">
        <v>2017</v>
      </c>
      <c r="X919" s="43"/>
      <c r="Y919" s="303"/>
    </row>
    <row r="920" spans="1:25" ht="50.1" customHeight="1">
      <c r="A920" s="31" t="s">
        <v>3084</v>
      </c>
      <c r="B920" s="31" t="s">
        <v>32</v>
      </c>
      <c r="C920" s="56" t="s">
        <v>3057</v>
      </c>
      <c r="D920" s="310" t="s">
        <v>3047</v>
      </c>
      <c r="E920" s="56" t="s">
        <v>3058</v>
      </c>
      <c r="F920" s="56" t="s">
        <v>3085</v>
      </c>
      <c r="G920" s="31" t="s">
        <v>188</v>
      </c>
      <c r="H920" s="31">
        <v>0</v>
      </c>
      <c r="I920" s="30">
        <v>590000000</v>
      </c>
      <c r="J920" s="31" t="s">
        <v>50</v>
      </c>
      <c r="K920" s="31" t="s">
        <v>139</v>
      </c>
      <c r="L920" s="31" t="s">
        <v>80</v>
      </c>
      <c r="M920" s="31" t="s">
        <v>81</v>
      </c>
      <c r="N920" s="31" t="s">
        <v>140</v>
      </c>
      <c r="O920" s="45" t="s">
        <v>182</v>
      </c>
      <c r="P920" s="31">
        <v>796</v>
      </c>
      <c r="Q920" s="31" t="s">
        <v>43</v>
      </c>
      <c r="R920" s="47">
        <v>48</v>
      </c>
      <c r="S920" s="64">
        <v>1175</v>
      </c>
      <c r="T920" s="58">
        <v>0</v>
      </c>
      <c r="U920" s="59">
        <f t="shared" ref="U920" si="46">T920*1.12</f>
        <v>0</v>
      </c>
      <c r="V920" s="78"/>
      <c r="W920" s="31">
        <v>2017</v>
      </c>
      <c r="X920" s="43" t="s">
        <v>2943</v>
      </c>
      <c r="Y920" s="303"/>
    </row>
    <row r="921" spans="1:25" ht="50.1" customHeight="1">
      <c r="A921" s="31" t="s">
        <v>3086</v>
      </c>
      <c r="B921" s="71" t="s">
        <v>32</v>
      </c>
      <c r="C921" s="56" t="s">
        <v>3057</v>
      </c>
      <c r="D921" s="310" t="s">
        <v>3047</v>
      </c>
      <c r="E921" s="56" t="s">
        <v>3058</v>
      </c>
      <c r="F921" s="44" t="s">
        <v>3087</v>
      </c>
      <c r="G921" s="31" t="s">
        <v>89</v>
      </c>
      <c r="H921" s="43">
        <v>0</v>
      </c>
      <c r="I921" s="30">
        <v>590000000</v>
      </c>
      <c r="J921" s="45" t="s">
        <v>300</v>
      </c>
      <c r="K921" s="43" t="s">
        <v>3088</v>
      </c>
      <c r="L921" s="43" t="s">
        <v>302</v>
      </c>
      <c r="M921" s="43" t="s">
        <v>2897</v>
      </c>
      <c r="N921" s="43" t="s">
        <v>140</v>
      </c>
      <c r="O921" s="43" t="s">
        <v>276</v>
      </c>
      <c r="P921" s="43">
        <v>796</v>
      </c>
      <c r="Q921" s="43" t="s">
        <v>43</v>
      </c>
      <c r="R921" s="47">
        <v>48</v>
      </c>
      <c r="S921" s="64">
        <v>1140</v>
      </c>
      <c r="T921" s="48">
        <f>R921*S921</f>
        <v>54720</v>
      </c>
      <c r="U921" s="48">
        <f>T921*1.12</f>
        <v>61286.400000000009</v>
      </c>
      <c r="V921" s="126"/>
      <c r="W921" s="38">
        <v>2017</v>
      </c>
      <c r="X921" s="43"/>
      <c r="Y921" s="303"/>
    </row>
    <row r="922" spans="1:25" ht="50.1" customHeight="1">
      <c r="A922" s="30" t="s">
        <v>3089</v>
      </c>
      <c r="B922" s="30" t="s">
        <v>32</v>
      </c>
      <c r="C922" s="31" t="s">
        <v>3057</v>
      </c>
      <c r="D922" s="314" t="s">
        <v>3047</v>
      </c>
      <c r="E922" s="32" t="s">
        <v>3058</v>
      </c>
      <c r="F922" s="32" t="s">
        <v>3090</v>
      </c>
      <c r="G922" s="30" t="s">
        <v>188</v>
      </c>
      <c r="H922" s="30">
        <v>0</v>
      </c>
      <c r="I922" s="30">
        <v>590000000</v>
      </c>
      <c r="J922" s="31" t="s">
        <v>50</v>
      </c>
      <c r="K922" s="30" t="s">
        <v>2980</v>
      </c>
      <c r="L922" s="30" t="s">
        <v>80</v>
      </c>
      <c r="M922" s="30" t="s">
        <v>81</v>
      </c>
      <c r="N922" s="30" t="s">
        <v>140</v>
      </c>
      <c r="O922" s="45" t="s">
        <v>182</v>
      </c>
      <c r="P922" s="30">
        <v>796</v>
      </c>
      <c r="Q922" s="30" t="s">
        <v>43</v>
      </c>
      <c r="R922" s="34">
        <v>4</v>
      </c>
      <c r="S922" s="39">
        <v>500</v>
      </c>
      <c r="T922" s="58">
        <f t="shared" si="42"/>
        <v>2000</v>
      </c>
      <c r="U922" s="59">
        <f t="shared" si="43"/>
        <v>2240</v>
      </c>
      <c r="V922" s="40"/>
      <c r="W922" s="30">
        <v>2017</v>
      </c>
      <c r="X922" s="60"/>
      <c r="Y922" s="303"/>
    </row>
    <row r="923" spans="1:25" ht="50.1" customHeight="1">
      <c r="A923" s="30" t="s">
        <v>3091</v>
      </c>
      <c r="B923" s="30" t="s">
        <v>32</v>
      </c>
      <c r="C923" s="31" t="s">
        <v>3092</v>
      </c>
      <c r="D923" s="310" t="s">
        <v>3047</v>
      </c>
      <c r="E923" s="31" t="s">
        <v>3093</v>
      </c>
      <c r="F923" s="32" t="s">
        <v>3094</v>
      </c>
      <c r="G923" s="30" t="s">
        <v>188</v>
      </c>
      <c r="H923" s="30">
        <v>0</v>
      </c>
      <c r="I923" s="30">
        <v>590000000</v>
      </c>
      <c r="J923" s="31" t="s">
        <v>37</v>
      </c>
      <c r="K923" s="31" t="s">
        <v>2923</v>
      </c>
      <c r="L923" s="37" t="s">
        <v>50</v>
      </c>
      <c r="M923" s="30" t="s">
        <v>58</v>
      </c>
      <c r="N923" s="31" t="s">
        <v>2924</v>
      </c>
      <c r="O923" s="30" t="s">
        <v>91</v>
      </c>
      <c r="P923" s="30">
        <v>796</v>
      </c>
      <c r="Q923" s="30" t="s">
        <v>43</v>
      </c>
      <c r="R923" s="34">
        <v>22</v>
      </c>
      <c r="S923" s="35">
        <v>550</v>
      </c>
      <c r="T923" s="35">
        <f t="shared" si="42"/>
        <v>12100</v>
      </c>
      <c r="U923" s="36">
        <f t="shared" si="43"/>
        <v>13552.000000000002</v>
      </c>
      <c r="V923" s="40"/>
      <c r="W923" s="30">
        <v>2017</v>
      </c>
      <c r="X923" s="31"/>
      <c r="Y923" s="303"/>
    </row>
    <row r="924" spans="1:25" ht="50.1" customHeight="1">
      <c r="A924" s="30" t="s">
        <v>3095</v>
      </c>
      <c r="B924" s="41" t="s">
        <v>32</v>
      </c>
      <c r="C924" s="42" t="s">
        <v>3092</v>
      </c>
      <c r="D924" s="311" t="s">
        <v>3047</v>
      </c>
      <c r="E924" s="43" t="s">
        <v>3093</v>
      </c>
      <c r="F924" s="44" t="s">
        <v>3096</v>
      </c>
      <c r="G924" s="30" t="s">
        <v>188</v>
      </c>
      <c r="H924" s="46">
        <v>0</v>
      </c>
      <c r="I924" s="30">
        <v>590000000</v>
      </c>
      <c r="J924" s="31" t="s">
        <v>37</v>
      </c>
      <c r="K924" s="41" t="s">
        <v>2923</v>
      </c>
      <c r="L924" s="37" t="s">
        <v>50</v>
      </c>
      <c r="M924" s="41" t="s">
        <v>58</v>
      </c>
      <c r="N924" s="43" t="s">
        <v>2924</v>
      </c>
      <c r="O924" s="30" t="s">
        <v>91</v>
      </c>
      <c r="P924" s="30">
        <v>796</v>
      </c>
      <c r="Q924" s="38" t="s">
        <v>43</v>
      </c>
      <c r="R924" s="47">
        <v>26</v>
      </c>
      <c r="S924" s="48">
        <v>550</v>
      </c>
      <c r="T924" s="35">
        <f t="shared" si="42"/>
        <v>14300</v>
      </c>
      <c r="U924" s="36">
        <f t="shared" si="43"/>
        <v>16016.000000000002</v>
      </c>
      <c r="V924" s="61"/>
      <c r="W924" s="49">
        <v>2017</v>
      </c>
      <c r="X924" s="31"/>
      <c r="Y924" s="303"/>
    </row>
    <row r="925" spans="1:25" ht="50.1" customHeight="1">
      <c r="A925" s="30" t="s">
        <v>3097</v>
      </c>
      <c r="B925" s="30" t="s">
        <v>32</v>
      </c>
      <c r="C925" s="31" t="s">
        <v>3092</v>
      </c>
      <c r="D925" s="310" t="s">
        <v>3047</v>
      </c>
      <c r="E925" s="31" t="s">
        <v>3093</v>
      </c>
      <c r="F925" s="32" t="s">
        <v>3098</v>
      </c>
      <c r="G925" s="30" t="s">
        <v>188</v>
      </c>
      <c r="H925" s="30">
        <v>0</v>
      </c>
      <c r="I925" s="30">
        <v>590000000</v>
      </c>
      <c r="J925" s="31" t="s">
        <v>37</v>
      </c>
      <c r="K925" s="31" t="s">
        <v>2923</v>
      </c>
      <c r="L925" s="37" t="s">
        <v>50</v>
      </c>
      <c r="M925" s="30" t="s">
        <v>58</v>
      </c>
      <c r="N925" s="31" t="s">
        <v>2924</v>
      </c>
      <c r="O925" s="30" t="s">
        <v>91</v>
      </c>
      <c r="P925" s="30">
        <v>796</v>
      </c>
      <c r="Q925" s="30" t="s">
        <v>43</v>
      </c>
      <c r="R925" s="34">
        <v>26</v>
      </c>
      <c r="S925" s="35">
        <v>550</v>
      </c>
      <c r="T925" s="35">
        <f t="shared" si="42"/>
        <v>14300</v>
      </c>
      <c r="U925" s="36">
        <f t="shared" si="43"/>
        <v>16016.000000000002</v>
      </c>
      <c r="V925" s="40"/>
      <c r="W925" s="30">
        <v>2017</v>
      </c>
      <c r="X925" s="31"/>
      <c r="Y925" s="303"/>
    </row>
    <row r="926" spans="1:25" ht="50.1" customHeight="1">
      <c r="A926" s="30" t="s">
        <v>3099</v>
      </c>
      <c r="B926" s="30" t="s">
        <v>32</v>
      </c>
      <c r="C926" s="31" t="s">
        <v>3092</v>
      </c>
      <c r="D926" s="310" t="s">
        <v>3047</v>
      </c>
      <c r="E926" s="31" t="s">
        <v>3093</v>
      </c>
      <c r="F926" s="32" t="s">
        <v>3100</v>
      </c>
      <c r="G926" s="30" t="s">
        <v>188</v>
      </c>
      <c r="H926" s="30">
        <v>0</v>
      </c>
      <c r="I926" s="30">
        <v>590000000</v>
      </c>
      <c r="J926" s="31" t="s">
        <v>37</v>
      </c>
      <c r="K926" s="31" t="s">
        <v>2923</v>
      </c>
      <c r="L926" s="37" t="s">
        <v>50</v>
      </c>
      <c r="M926" s="30" t="s">
        <v>58</v>
      </c>
      <c r="N926" s="31" t="s">
        <v>2924</v>
      </c>
      <c r="O926" s="30" t="s">
        <v>91</v>
      </c>
      <c r="P926" s="30">
        <v>796</v>
      </c>
      <c r="Q926" s="30" t="s">
        <v>43</v>
      </c>
      <c r="R926" s="34">
        <v>50</v>
      </c>
      <c r="S926" s="35">
        <v>800</v>
      </c>
      <c r="T926" s="35">
        <f t="shared" si="42"/>
        <v>40000</v>
      </c>
      <c r="U926" s="36">
        <f t="shared" si="43"/>
        <v>44800.000000000007</v>
      </c>
      <c r="V926" s="40"/>
      <c r="W926" s="30">
        <v>2017</v>
      </c>
      <c r="X926" s="31"/>
      <c r="Y926" s="303"/>
    </row>
    <row r="927" spans="1:25" ht="50.1" customHeight="1">
      <c r="A927" s="30" t="s">
        <v>3101</v>
      </c>
      <c r="B927" s="41" t="s">
        <v>32</v>
      </c>
      <c r="C927" s="42" t="s">
        <v>3092</v>
      </c>
      <c r="D927" s="311" t="s">
        <v>3047</v>
      </c>
      <c r="E927" s="43" t="s">
        <v>3093</v>
      </c>
      <c r="F927" s="44" t="s">
        <v>3102</v>
      </c>
      <c r="G927" s="30" t="s">
        <v>188</v>
      </c>
      <c r="H927" s="46">
        <v>0</v>
      </c>
      <c r="I927" s="30">
        <v>590000000</v>
      </c>
      <c r="J927" s="31" t="s">
        <v>37</v>
      </c>
      <c r="K927" s="41" t="s">
        <v>2923</v>
      </c>
      <c r="L927" s="37" t="s">
        <v>50</v>
      </c>
      <c r="M927" s="41" t="s">
        <v>58</v>
      </c>
      <c r="N927" s="43" t="s">
        <v>2924</v>
      </c>
      <c r="O927" s="30" t="s">
        <v>91</v>
      </c>
      <c r="P927" s="30">
        <v>796</v>
      </c>
      <c r="Q927" s="38" t="s">
        <v>43</v>
      </c>
      <c r="R927" s="47">
        <v>39</v>
      </c>
      <c r="S927" s="48">
        <v>1800</v>
      </c>
      <c r="T927" s="35">
        <f t="shared" si="42"/>
        <v>70200</v>
      </c>
      <c r="U927" s="36">
        <f t="shared" si="43"/>
        <v>78624.000000000015</v>
      </c>
      <c r="V927" s="61"/>
      <c r="W927" s="49">
        <v>2017</v>
      </c>
      <c r="X927" s="31"/>
      <c r="Y927" s="303"/>
    </row>
    <row r="928" spans="1:25" ht="50.1" customHeight="1">
      <c r="A928" s="30" t="s">
        <v>3103</v>
      </c>
      <c r="B928" s="41" t="s">
        <v>32</v>
      </c>
      <c r="C928" s="42" t="s">
        <v>3092</v>
      </c>
      <c r="D928" s="311" t="s">
        <v>3047</v>
      </c>
      <c r="E928" s="43" t="s">
        <v>3093</v>
      </c>
      <c r="F928" s="44" t="s">
        <v>3104</v>
      </c>
      <c r="G928" s="30" t="s">
        <v>188</v>
      </c>
      <c r="H928" s="46">
        <v>0</v>
      </c>
      <c r="I928" s="30">
        <v>590000000</v>
      </c>
      <c r="J928" s="31" t="s">
        <v>37</v>
      </c>
      <c r="K928" s="41" t="s">
        <v>2923</v>
      </c>
      <c r="L928" s="37" t="s">
        <v>50</v>
      </c>
      <c r="M928" s="41" t="s">
        <v>58</v>
      </c>
      <c r="N928" s="43" t="s">
        <v>2924</v>
      </c>
      <c r="O928" s="30" t="s">
        <v>91</v>
      </c>
      <c r="P928" s="30">
        <v>796</v>
      </c>
      <c r="Q928" s="38" t="s">
        <v>43</v>
      </c>
      <c r="R928" s="47">
        <v>30</v>
      </c>
      <c r="S928" s="48">
        <v>500</v>
      </c>
      <c r="T928" s="35">
        <f t="shared" si="42"/>
        <v>15000</v>
      </c>
      <c r="U928" s="36">
        <f t="shared" si="43"/>
        <v>16800</v>
      </c>
      <c r="V928" s="61"/>
      <c r="W928" s="49">
        <v>2017</v>
      </c>
      <c r="X928" s="31"/>
      <c r="Y928" s="303"/>
    </row>
    <row r="929" spans="1:25" ht="50.1" customHeight="1">
      <c r="A929" s="30" t="s">
        <v>3105</v>
      </c>
      <c r="B929" s="30" t="s">
        <v>32</v>
      </c>
      <c r="C929" s="31" t="s">
        <v>3092</v>
      </c>
      <c r="D929" s="310" t="s">
        <v>3047</v>
      </c>
      <c r="E929" s="31" t="s">
        <v>3093</v>
      </c>
      <c r="F929" s="32" t="s">
        <v>3106</v>
      </c>
      <c r="G929" s="30" t="s">
        <v>188</v>
      </c>
      <c r="H929" s="30">
        <v>0</v>
      </c>
      <c r="I929" s="30">
        <v>590000000</v>
      </c>
      <c r="J929" s="31" t="s">
        <v>37</v>
      </c>
      <c r="K929" s="31" t="s">
        <v>2923</v>
      </c>
      <c r="L929" s="37" t="s">
        <v>50</v>
      </c>
      <c r="M929" s="30" t="s">
        <v>58</v>
      </c>
      <c r="N929" s="31" t="s">
        <v>2924</v>
      </c>
      <c r="O929" s="30" t="s">
        <v>91</v>
      </c>
      <c r="P929" s="30">
        <v>796</v>
      </c>
      <c r="Q929" s="30" t="s">
        <v>43</v>
      </c>
      <c r="R929" s="34">
        <v>18</v>
      </c>
      <c r="S929" s="35">
        <v>750</v>
      </c>
      <c r="T929" s="35">
        <f t="shared" si="42"/>
        <v>13500</v>
      </c>
      <c r="U929" s="36">
        <f t="shared" si="43"/>
        <v>15120.000000000002</v>
      </c>
      <c r="V929" s="40"/>
      <c r="W929" s="30">
        <v>2017</v>
      </c>
      <c r="X929" s="31"/>
      <c r="Y929" s="303"/>
    </row>
    <row r="930" spans="1:25" ht="50.1" customHeight="1">
      <c r="A930" s="30" t="s">
        <v>3107</v>
      </c>
      <c r="B930" s="41" t="s">
        <v>32</v>
      </c>
      <c r="C930" s="42" t="s">
        <v>3092</v>
      </c>
      <c r="D930" s="311" t="s">
        <v>3047</v>
      </c>
      <c r="E930" s="43" t="s">
        <v>3093</v>
      </c>
      <c r="F930" s="44" t="s">
        <v>3108</v>
      </c>
      <c r="G930" s="30" t="s">
        <v>188</v>
      </c>
      <c r="H930" s="46">
        <v>0</v>
      </c>
      <c r="I930" s="30">
        <v>590000000</v>
      </c>
      <c r="J930" s="31" t="s">
        <v>37</v>
      </c>
      <c r="K930" s="41" t="s">
        <v>2923</v>
      </c>
      <c r="L930" s="37" t="s">
        <v>50</v>
      </c>
      <c r="M930" s="41" t="s">
        <v>58</v>
      </c>
      <c r="N930" s="43" t="s">
        <v>2924</v>
      </c>
      <c r="O930" s="30" t="s">
        <v>91</v>
      </c>
      <c r="P930" s="30">
        <v>796</v>
      </c>
      <c r="Q930" s="38" t="s">
        <v>43</v>
      </c>
      <c r="R930" s="47">
        <v>14</v>
      </c>
      <c r="S930" s="48">
        <v>1100</v>
      </c>
      <c r="T930" s="35">
        <f t="shared" si="42"/>
        <v>15400</v>
      </c>
      <c r="U930" s="36">
        <f t="shared" si="43"/>
        <v>17248</v>
      </c>
      <c r="V930" s="61"/>
      <c r="W930" s="49">
        <v>2017</v>
      </c>
      <c r="X930" s="31"/>
      <c r="Y930" s="303"/>
    </row>
    <row r="931" spans="1:25" ht="50.1" customHeight="1">
      <c r="A931" s="30" t="s">
        <v>3109</v>
      </c>
      <c r="B931" s="30" t="s">
        <v>32</v>
      </c>
      <c r="C931" s="31" t="s">
        <v>3092</v>
      </c>
      <c r="D931" s="310" t="s">
        <v>3047</v>
      </c>
      <c r="E931" s="31" t="s">
        <v>3093</v>
      </c>
      <c r="F931" s="32" t="s">
        <v>3110</v>
      </c>
      <c r="G931" s="30" t="s">
        <v>188</v>
      </c>
      <c r="H931" s="30">
        <v>0</v>
      </c>
      <c r="I931" s="30">
        <v>590000000</v>
      </c>
      <c r="J931" s="31" t="s">
        <v>37</v>
      </c>
      <c r="K931" s="31" t="s">
        <v>2923</v>
      </c>
      <c r="L931" s="37" t="s">
        <v>50</v>
      </c>
      <c r="M931" s="30" t="s">
        <v>58</v>
      </c>
      <c r="N931" s="31" t="s">
        <v>2924</v>
      </c>
      <c r="O931" s="30" t="s">
        <v>91</v>
      </c>
      <c r="P931" s="30">
        <v>796</v>
      </c>
      <c r="Q931" s="30" t="s">
        <v>43</v>
      </c>
      <c r="R931" s="34">
        <v>16</v>
      </c>
      <c r="S931" s="35">
        <v>1800</v>
      </c>
      <c r="T931" s="35">
        <f t="shared" si="42"/>
        <v>28800</v>
      </c>
      <c r="U931" s="36">
        <f t="shared" si="43"/>
        <v>32256.000000000004</v>
      </c>
      <c r="V931" s="40"/>
      <c r="W931" s="30">
        <v>2017</v>
      </c>
      <c r="X931" s="31"/>
      <c r="Y931" s="303"/>
    </row>
    <row r="932" spans="1:25" ht="50.1" customHeight="1">
      <c r="A932" s="30" t="s">
        <v>3111</v>
      </c>
      <c r="B932" s="30" t="s">
        <v>32</v>
      </c>
      <c r="C932" s="31" t="s">
        <v>3092</v>
      </c>
      <c r="D932" s="310" t="s">
        <v>3047</v>
      </c>
      <c r="E932" s="31" t="s">
        <v>3093</v>
      </c>
      <c r="F932" s="32" t="s">
        <v>3112</v>
      </c>
      <c r="G932" s="30" t="s">
        <v>188</v>
      </c>
      <c r="H932" s="30">
        <v>0</v>
      </c>
      <c r="I932" s="30">
        <v>590000000</v>
      </c>
      <c r="J932" s="31" t="s">
        <v>37</v>
      </c>
      <c r="K932" s="31" t="s">
        <v>2923</v>
      </c>
      <c r="L932" s="37" t="s">
        <v>50</v>
      </c>
      <c r="M932" s="30" t="s">
        <v>58</v>
      </c>
      <c r="N932" s="31" t="s">
        <v>2924</v>
      </c>
      <c r="O932" s="30" t="s">
        <v>91</v>
      </c>
      <c r="P932" s="30">
        <v>796</v>
      </c>
      <c r="Q932" s="30" t="s">
        <v>43</v>
      </c>
      <c r="R932" s="34">
        <v>20</v>
      </c>
      <c r="S932" s="35">
        <v>550</v>
      </c>
      <c r="T932" s="35">
        <f t="shared" si="42"/>
        <v>11000</v>
      </c>
      <c r="U932" s="36">
        <f t="shared" si="43"/>
        <v>12320.000000000002</v>
      </c>
      <c r="V932" s="40"/>
      <c r="W932" s="30">
        <v>2017</v>
      </c>
      <c r="X932" s="31"/>
      <c r="Y932" s="303"/>
    </row>
    <row r="933" spans="1:25" ht="50.1" customHeight="1">
      <c r="A933" s="30" t="s">
        <v>3113</v>
      </c>
      <c r="B933" s="41" t="s">
        <v>32</v>
      </c>
      <c r="C933" s="42" t="s">
        <v>3092</v>
      </c>
      <c r="D933" s="311" t="s">
        <v>3047</v>
      </c>
      <c r="E933" s="43" t="s">
        <v>3093</v>
      </c>
      <c r="F933" s="44" t="s">
        <v>3114</v>
      </c>
      <c r="G933" s="30" t="s">
        <v>188</v>
      </c>
      <c r="H933" s="46">
        <v>0</v>
      </c>
      <c r="I933" s="30">
        <v>590000000</v>
      </c>
      <c r="J933" s="31" t="s">
        <v>37</v>
      </c>
      <c r="K933" s="41" t="s">
        <v>2923</v>
      </c>
      <c r="L933" s="37" t="s">
        <v>50</v>
      </c>
      <c r="M933" s="41" t="s">
        <v>58</v>
      </c>
      <c r="N933" s="43" t="s">
        <v>2924</v>
      </c>
      <c r="O933" s="30" t="s">
        <v>91</v>
      </c>
      <c r="P933" s="30">
        <v>796</v>
      </c>
      <c r="Q933" s="38" t="s">
        <v>43</v>
      </c>
      <c r="R933" s="47">
        <v>20</v>
      </c>
      <c r="S933" s="48">
        <v>800</v>
      </c>
      <c r="T933" s="35">
        <f t="shared" si="42"/>
        <v>16000</v>
      </c>
      <c r="U933" s="36">
        <f t="shared" si="43"/>
        <v>17920</v>
      </c>
      <c r="V933" s="61"/>
      <c r="W933" s="49">
        <v>2017</v>
      </c>
      <c r="X933" s="31"/>
      <c r="Y933" s="303"/>
    </row>
    <row r="934" spans="1:25" ht="50.1" customHeight="1">
      <c r="A934" s="30" t="s">
        <v>3115</v>
      </c>
      <c r="B934" s="30" t="s">
        <v>32</v>
      </c>
      <c r="C934" s="31" t="s">
        <v>3092</v>
      </c>
      <c r="D934" s="310" t="s">
        <v>3047</v>
      </c>
      <c r="E934" s="31" t="s">
        <v>3093</v>
      </c>
      <c r="F934" s="32" t="s">
        <v>3116</v>
      </c>
      <c r="G934" s="30" t="s">
        <v>188</v>
      </c>
      <c r="H934" s="30">
        <v>0</v>
      </c>
      <c r="I934" s="30">
        <v>590000000</v>
      </c>
      <c r="J934" s="31" t="s">
        <v>37</v>
      </c>
      <c r="K934" s="31" t="s">
        <v>2923</v>
      </c>
      <c r="L934" s="37" t="s">
        <v>50</v>
      </c>
      <c r="M934" s="30" t="s">
        <v>58</v>
      </c>
      <c r="N934" s="31" t="s">
        <v>2924</v>
      </c>
      <c r="O934" s="30" t="s">
        <v>91</v>
      </c>
      <c r="P934" s="30">
        <v>796</v>
      </c>
      <c r="Q934" s="30" t="s">
        <v>43</v>
      </c>
      <c r="R934" s="34">
        <v>20</v>
      </c>
      <c r="S934" s="35">
        <v>800</v>
      </c>
      <c r="T934" s="35">
        <f t="shared" si="42"/>
        <v>16000</v>
      </c>
      <c r="U934" s="36">
        <f t="shared" si="43"/>
        <v>17920</v>
      </c>
      <c r="V934" s="40"/>
      <c r="W934" s="30">
        <v>2017</v>
      </c>
      <c r="X934" s="31"/>
      <c r="Y934" s="303"/>
    </row>
    <row r="935" spans="1:25" ht="50.1" customHeight="1">
      <c r="A935" s="30" t="s">
        <v>3117</v>
      </c>
      <c r="B935" s="30" t="s">
        <v>32</v>
      </c>
      <c r="C935" s="31" t="s">
        <v>3092</v>
      </c>
      <c r="D935" s="310" t="s">
        <v>3047</v>
      </c>
      <c r="E935" s="31" t="s">
        <v>3093</v>
      </c>
      <c r="F935" s="32" t="s">
        <v>3118</v>
      </c>
      <c r="G935" s="30" t="s">
        <v>188</v>
      </c>
      <c r="H935" s="30">
        <v>0</v>
      </c>
      <c r="I935" s="30">
        <v>590000000</v>
      </c>
      <c r="J935" s="31" t="s">
        <v>37</v>
      </c>
      <c r="K935" s="31" t="s">
        <v>2923</v>
      </c>
      <c r="L935" s="37" t="s">
        <v>50</v>
      </c>
      <c r="M935" s="30" t="s">
        <v>58</v>
      </c>
      <c r="N935" s="31" t="s">
        <v>2924</v>
      </c>
      <c r="O935" s="30" t="s">
        <v>91</v>
      </c>
      <c r="P935" s="30">
        <v>796</v>
      </c>
      <c r="Q935" s="30" t="s">
        <v>43</v>
      </c>
      <c r="R935" s="34">
        <v>40</v>
      </c>
      <c r="S935" s="35">
        <v>1000</v>
      </c>
      <c r="T935" s="35">
        <f t="shared" si="42"/>
        <v>40000</v>
      </c>
      <c r="U935" s="36">
        <f t="shared" si="43"/>
        <v>44800.000000000007</v>
      </c>
      <c r="V935" s="40"/>
      <c r="W935" s="30">
        <v>2017</v>
      </c>
      <c r="X935" s="31"/>
      <c r="Y935" s="303"/>
    </row>
    <row r="936" spans="1:25" ht="50.1" customHeight="1">
      <c r="A936" s="30" t="s">
        <v>3119</v>
      </c>
      <c r="B936" s="94" t="s">
        <v>32</v>
      </c>
      <c r="C936" s="42" t="s">
        <v>3092</v>
      </c>
      <c r="D936" s="311" t="s">
        <v>3047</v>
      </c>
      <c r="E936" s="43" t="s">
        <v>3093</v>
      </c>
      <c r="F936" s="44" t="s">
        <v>3120</v>
      </c>
      <c r="G936" s="91" t="s">
        <v>188</v>
      </c>
      <c r="H936" s="95">
        <v>0</v>
      </c>
      <c r="I936" s="30">
        <v>590000000</v>
      </c>
      <c r="J936" s="31" t="s">
        <v>37</v>
      </c>
      <c r="K936" s="41" t="s">
        <v>2923</v>
      </c>
      <c r="L936" s="37" t="s">
        <v>50</v>
      </c>
      <c r="M936" s="94" t="s">
        <v>58</v>
      </c>
      <c r="N936" s="43" t="s">
        <v>2924</v>
      </c>
      <c r="O936" s="30" t="s">
        <v>91</v>
      </c>
      <c r="P936" s="30">
        <v>796</v>
      </c>
      <c r="Q936" s="38" t="s">
        <v>43</v>
      </c>
      <c r="R936" s="47">
        <v>20</v>
      </c>
      <c r="S936" s="48">
        <v>1000</v>
      </c>
      <c r="T936" s="35">
        <f t="shared" ref="T936:T985" si="47">R936*S936</f>
        <v>20000</v>
      </c>
      <c r="U936" s="36">
        <f t="shared" si="43"/>
        <v>22400.000000000004</v>
      </c>
      <c r="V936" s="41"/>
      <c r="W936" s="49">
        <v>2017</v>
      </c>
      <c r="X936" s="31"/>
      <c r="Y936" s="303"/>
    </row>
    <row r="937" spans="1:25" ht="50.1" customHeight="1">
      <c r="A937" s="30" t="s">
        <v>3121</v>
      </c>
      <c r="B937" s="30" t="s">
        <v>32</v>
      </c>
      <c r="C937" s="31" t="s">
        <v>3092</v>
      </c>
      <c r="D937" s="310" t="s">
        <v>3047</v>
      </c>
      <c r="E937" s="31" t="s">
        <v>3093</v>
      </c>
      <c r="F937" s="32" t="s">
        <v>3122</v>
      </c>
      <c r="G937" s="30" t="s">
        <v>188</v>
      </c>
      <c r="H937" s="30">
        <v>0</v>
      </c>
      <c r="I937" s="30">
        <v>590000000</v>
      </c>
      <c r="J937" s="31" t="s">
        <v>37</v>
      </c>
      <c r="K937" s="31" t="s">
        <v>288</v>
      </c>
      <c r="L937" s="31" t="s">
        <v>39</v>
      </c>
      <c r="M937" s="30" t="s">
        <v>40</v>
      </c>
      <c r="N937" s="31" t="s">
        <v>3123</v>
      </c>
      <c r="O937" s="30" t="s">
        <v>73</v>
      </c>
      <c r="P937" s="30">
        <v>796</v>
      </c>
      <c r="Q937" s="30" t="s">
        <v>43</v>
      </c>
      <c r="R937" s="93">
        <v>4</v>
      </c>
      <c r="S937" s="35">
        <v>1150</v>
      </c>
      <c r="T937" s="35">
        <f t="shared" si="47"/>
        <v>4600</v>
      </c>
      <c r="U937" s="36">
        <f t="shared" si="43"/>
        <v>5152.0000000000009</v>
      </c>
      <c r="V937" s="30"/>
      <c r="W937" s="30">
        <v>2017</v>
      </c>
      <c r="X937" s="31"/>
      <c r="Y937" s="303"/>
    </row>
    <row r="938" spans="1:25" ht="50.1" customHeight="1">
      <c r="A938" s="30" t="s">
        <v>3124</v>
      </c>
      <c r="B938" s="30" t="s">
        <v>32</v>
      </c>
      <c r="C938" s="31" t="s">
        <v>3092</v>
      </c>
      <c r="D938" s="314" t="s">
        <v>3047</v>
      </c>
      <c r="E938" s="32" t="s">
        <v>3093</v>
      </c>
      <c r="F938" s="32" t="s">
        <v>3125</v>
      </c>
      <c r="G938" s="30" t="s">
        <v>188</v>
      </c>
      <c r="H938" s="30">
        <v>0</v>
      </c>
      <c r="I938" s="30">
        <v>590000000</v>
      </c>
      <c r="J938" s="31" t="s">
        <v>50</v>
      </c>
      <c r="K938" s="30" t="s">
        <v>139</v>
      </c>
      <c r="L938" s="30" t="s">
        <v>80</v>
      </c>
      <c r="M938" s="30" t="s">
        <v>81</v>
      </c>
      <c r="N938" s="30" t="s">
        <v>140</v>
      </c>
      <c r="O938" s="45" t="s">
        <v>182</v>
      </c>
      <c r="P938" s="30">
        <v>796</v>
      </c>
      <c r="Q938" s="30" t="s">
        <v>43</v>
      </c>
      <c r="R938" s="34">
        <v>14</v>
      </c>
      <c r="S938" s="39">
        <v>815</v>
      </c>
      <c r="T938" s="58">
        <f t="shared" si="47"/>
        <v>11410</v>
      </c>
      <c r="U938" s="59">
        <f t="shared" si="43"/>
        <v>12779.2</v>
      </c>
      <c r="V938" s="40"/>
      <c r="W938" s="30">
        <v>2017</v>
      </c>
      <c r="X938" s="60"/>
      <c r="Y938" s="303"/>
    </row>
    <row r="939" spans="1:25" ht="50.1" customHeight="1">
      <c r="A939" s="31" t="s">
        <v>3126</v>
      </c>
      <c r="B939" s="31" t="s">
        <v>32</v>
      </c>
      <c r="C939" s="56" t="s">
        <v>3092</v>
      </c>
      <c r="D939" s="310" t="s">
        <v>3047</v>
      </c>
      <c r="E939" s="56" t="s">
        <v>3093</v>
      </c>
      <c r="F939" s="56" t="s">
        <v>3127</v>
      </c>
      <c r="G939" s="31" t="s">
        <v>188</v>
      </c>
      <c r="H939" s="31">
        <v>0</v>
      </c>
      <c r="I939" s="30">
        <v>590000000</v>
      </c>
      <c r="J939" s="31" t="s">
        <v>50</v>
      </c>
      <c r="K939" s="31" t="s">
        <v>139</v>
      </c>
      <c r="L939" s="31" t="s">
        <v>80</v>
      </c>
      <c r="M939" s="31" t="s">
        <v>81</v>
      </c>
      <c r="N939" s="31" t="s">
        <v>140</v>
      </c>
      <c r="O939" s="45" t="s">
        <v>182</v>
      </c>
      <c r="P939" s="31">
        <v>796</v>
      </c>
      <c r="Q939" s="31" t="s">
        <v>43</v>
      </c>
      <c r="R939" s="47">
        <v>24</v>
      </c>
      <c r="S939" s="64">
        <v>1175</v>
      </c>
      <c r="T939" s="58">
        <v>0</v>
      </c>
      <c r="U939" s="59">
        <f>T939*1.12</f>
        <v>0</v>
      </c>
      <c r="V939" s="78"/>
      <c r="W939" s="31">
        <v>2017</v>
      </c>
      <c r="X939" s="43" t="s">
        <v>2900</v>
      </c>
      <c r="Y939" s="303"/>
    </row>
    <row r="940" spans="1:25" ht="50.1" customHeight="1">
      <c r="A940" s="43" t="s">
        <v>3128</v>
      </c>
      <c r="B940" s="71" t="s">
        <v>32</v>
      </c>
      <c r="C940" s="56" t="s">
        <v>3092</v>
      </c>
      <c r="D940" s="310" t="s">
        <v>3047</v>
      </c>
      <c r="E940" s="56" t="s">
        <v>3093</v>
      </c>
      <c r="F940" s="44" t="s">
        <v>3129</v>
      </c>
      <c r="G940" s="31" t="s">
        <v>89</v>
      </c>
      <c r="H940" s="43">
        <v>0</v>
      </c>
      <c r="I940" s="30">
        <v>590000000</v>
      </c>
      <c r="J940" s="45" t="s">
        <v>300</v>
      </c>
      <c r="K940" s="43" t="s">
        <v>211</v>
      </c>
      <c r="L940" s="43" t="s">
        <v>302</v>
      </c>
      <c r="M940" s="43" t="s">
        <v>2897</v>
      </c>
      <c r="N940" s="43" t="s">
        <v>140</v>
      </c>
      <c r="O940" s="43" t="s">
        <v>276</v>
      </c>
      <c r="P940" s="43">
        <v>796</v>
      </c>
      <c r="Q940" s="43" t="s">
        <v>43</v>
      </c>
      <c r="R940" s="47">
        <v>32</v>
      </c>
      <c r="S940" s="64">
        <v>950</v>
      </c>
      <c r="T940" s="48">
        <f>R940*S940</f>
        <v>30400</v>
      </c>
      <c r="U940" s="48">
        <f>T940*1.12</f>
        <v>34048</v>
      </c>
      <c r="V940" s="126"/>
      <c r="W940" s="38">
        <v>2017</v>
      </c>
      <c r="X940" s="43"/>
      <c r="Y940" s="303"/>
    </row>
    <row r="941" spans="1:25" ht="50.1" customHeight="1">
      <c r="A941" s="31" t="s">
        <v>3130</v>
      </c>
      <c r="B941" s="31" t="s">
        <v>32</v>
      </c>
      <c r="C941" s="56" t="s">
        <v>3092</v>
      </c>
      <c r="D941" s="310" t="s">
        <v>3047</v>
      </c>
      <c r="E941" s="56" t="s">
        <v>3093</v>
      </c>
      <c r="F941" s="56" t="s">
        <v>3131</v>
      </c>
      <c r="G941" s="31" t="s">
        <v>188</v>
      </c>
      <c r="H941" s="31">
        <v>0</v>
      </c>
      <c r="I941" s="30">
        <v>590000000</v>
      </c>
      <c r="J941" s="31" t="s">
        <v>50</v>
      </c>
      <c r="K941" s="31" t="s">
        <v>139</v>
      </c>
      <c r="L941" s="31" t="s">
        <v>80</v>
      </c>
      <c r="M941" s="31" t="s">
        <v>81</v>
      </c>
      <c r="N941" s="31" t="s">
        <v>140</v>
      </c>
      <c r="O941" s="45" t="s">
        <v>182</v>
      </c>
      <c r="P941" s="31">
        <v>796</v>
      </c>
      <c r="Q941" s="31" t="s">
        <v>43</v>
      </c>
      <c r="R941" s="47">
        <v>16</v>
      </c>
      <c r="S941" s="64">
        <v>1450</v>
      </c>
      <c r="T941" s="58">
        <v>0</v>
      </c>
      <c r="U941" s="59">
        <f>T941*1.12</f>
        <v>0</v>
      </c>
      <c r="V941" s="78"/>
      <c r="W941" s="31">
        <v>2017</v>
      </c>
      <c r="X941" s="43" t="s">
        <v>2900</v>
      </c>
      <c r="Y941" s="303"/>
    </row>
    <row r="942" spans="1:25" ht="50.1" customHeight="1">
      <c r="A942" s="31" t="s">
        <v>3132</v>
      </c>
      <c r="B942" s="71" t="s">
        <v>32</v>
      </c>
      <c r="C942" s="56" t="s">
        <v>3092</v>
      </c>
      <c r="D942" s="310" t="s">
        <v>3047</v>
      </c>
      <c r="E942" s="56" t="s">
        <v>3093</v>
      </c>
      <c r="F942" s="44" t="s">
        <v>3133</v>
      </c>
      <c r="G942" s="31" t="s">
        <v>89</v>
      </c>
      <c r="H942" s="43">
        <v>0</v>
      </c>
      <c r="I942" s="30">
        <v>590000000</v>
      </c>
      <c r="J942" s="45" t="s">
        <v>300</v>
      </c>
      <c r="K942" s="43" t="s">
        <v>211</v>
      </c>
      <c r="L942" s="43" t="s">
        <v>302</v>
      </c>
      <c r="M942" s="43" t="s">
        <v>2897</v>
      </c>
      <c r="N942" s="43" t="s">
        <v>140</v>
      </c>
      <c r="O942" s="43" t="s">
        <v>276</v>
      </c>
      <c r="P942" s="43">
        <v>796</v>
      </c>
      <c r="Q942" s="43" t="s">
        <v>43</v>
      </c>
      <c r="R942" s="47">
        <v>18</v>
      </c>
      <c r="S942" s="64">
        <v>900</v>
      </c>
      <c r="T942" s="48">
        <f>R942*S942</f>
        <v>16200</v>
      </c>
      <c r="U942" s="48">
        <f>T942*1.12</f>
        <v>18144</v>
      </c>
      <c r="V942" s="126"/>
      <c r="W942" s="38">
        <v>2017</v>
      </c>
      <c r="X942" s="43"/>
      <c r="Y942" s="303"/>
    </row>
    <row r="943" spans="1:25" ht="50.1" customHeight="1">
      <c r="A943" s="31" t="s">
        <v>3134</v>
      </c>
      <c r="B943" s="31" t="s">
        <v>32</v>
      </c>
      <c r="C943" s="56" t="s">
        <v>3092</v>
      </c>
      <c r="D943" s="310" t="s">
        <v>3047</v>
      </c>
      <c r="E943" s="56" t="s">
        <v>3093</v>
      </c>
      <c r="F943" s="56" t="s">
        <v>3135</v>
      </c>
      <c r="G943" s="31" t="s">
        <v>188</v>
      </c>
      <c r="H943" s="31">
        <v>0</v>
      </c>
      <c r="I943" s="30">
        <v>590000000</v>
      </c>
      <c r="J943" s="31" t="s">
        <v>50</v>
      </c>
      <c r="K943" s="31" t="s">
        <v>139</v>
      </c>
      <c r="L943" s="31" t="s">
        <v>80</v>
      </c>
      <c r="M943" s="31" t="s">
        <v>81</v>
      </c>
      <c r="N943" s="31" t="s">
        <v>140</v>
      </c>
      <c r="O943" s="45" t="s">
        <v>182</v>
      </c>
      <c r="P943" s="31">
        <v>796</v>
      </c>
      <c r="Q943" s="31" t="s">
        <v>43</v>
      </c>
      <c r="R943" s="47">
        <v>16</v>
      </c>
      <c r="S943" s="64">
        <v>750</v>
      </c>
      <c r="T943" s="58">
        <v>0</v>
      </c>
      <c r="U943" s="59">
        <f t="shared" ref="U943" si="48">T943*1.12</f>
        <v>0</v>
      </c>
      <c r="V943" s="78"/>
      <c r="W943" s="31">
        <v>2017</v>
      </c>
      <c r="X943" s="43" t="s">
        <v>2943</v>
      </c>
      <c r="Y943" s="303"/>
    </row>
    <row r="944" spans="1:25" ht="50.1" customHeight="1">
      <c r="A944" s="31" t="s">
        <v>3136</v>
      </c>
      <c r="B944" s="71" t="s">
        <v>32</v>
      </c>
      <c r="C944" s="56" t="s">
        <v>3092</v>
      </c>
      <c r="D944" s="310" t="s">
        <v>3047</v>
      </c>
      <c r="E944" s="56" t="s">
        <v>3093</v>
      </c>
      <c r="F944" s="44" t="s">
        <v>3137</v>
      </c>
      <c r="G944" s="31" t="s">
        <v>89</v>
      </c>
      <c r="H944" s="43">
        <v>0</v>
      </c>
      <c r="I944" s="30">
        <v>590000000</v>
      </c>
      <c r="J944" s="45" t="s">
        <v>300</v>
      </c>
      <c r="K944" s="43" t="s">
        <v>2946</v>
      </c>
      <c r="L944" s="43" t="s">
        <v>302</v>
      </c>
      <c r="M944" s="43" t="s">
        <v>2897</v>
      </c>
      <c r="N944" s="43" t="s">
        <v>140</v>
      </c>
      <c r="O944" s="43" t="s">
        <v>276</v>
      </c>
      <c r="P944" s="43">
        <v>796</v>
      </c>
      <c r="Q944" s="43" t="s">
        <v>43</v>
      </c>
      <c r="R944" s="47">
        <v>16</v>
      </c>
      <c r="S944" s="64">
        <v>1300</v>
      </c>
      <c r="T944" s="48">
        <f>R944*S944</f>
        <v>20800</v>
      </c>
      <c r="U944" s="48">
        <f>T944*1.12</f>
        <v>23296.000000000004</v>
      </c>
      <c r="V944" s="126"/>
      <c r="W944" s="38">
        <v>2017</v>
      </c>
      <c r="X944" s="43"/>
      <c r="Y944" s="303"/>
    </row>
    <row r="945" spans="1:25" ht="50.1" customHeight="1">
      <c r="A945" s="30" t="s">
        <v>3138</v>
      </c>
      <c r="B945" s="41" t="s">
        <v>32</v>
      </c>
      <c r="C945" s="42" t="s">
        <v>3139</v>
      </c>
      <c r="D945" s="311" t="s">
        <v>3047</v>
      </c>
      <c r="E945" s="43" t="s">
        <v>3140</v>
      </c>
      <c r="F945" s="44" t="s">
        <v>3141</v>
      </c>
      <c r="G945" s="30" t="s">
        <v>188</v>
      </c>
      <c r="H945" s="46">
        <v>0</v>
      </c>
      <c r="I945" s="30">
        <v>590000000</v>
      </c>
      <c r="J945" s="31" t="s">
        <v>37</v>
      </c>
      <c r="K945" s="41" t="s">
        <v>2923</v>
      </c>
      <c r="L945" s="37" t="s">
        <v>50</v>
      </c>
      <c r="M945" s="41" t="s">
        <v>58</v>
      </c>
      <c r="N945" s="43" t="s">
        <v>2924</v>
      </c>
      <c r="O945" s="30" t="s">
        <v>91</v>
      </c>
      <c r="P945" s="30">
        <v>796</v>
      </c>
      <c r="Q945" s="38" t="s">
        <v>43</v>
      </c>
      <c r="R945" s="47">
        <v>3</v>
      </c>
      <c r="S945" s="48">
        <v>4000</v>
      </c>
      <c r="T945" s="35">
        <f t="shared" si="47"/>
        <v>12000</v>
      </c>
      <c r="U945" s="36">
        <f t="shared" ref="U945:U1012" si="49">T945*1.12</f>
        <v>13440.000000000002</v>
      </c>
      <c r="V945" s="61"/>
      <c r="W945" s="49">
        <v>2017</v>
      </c>
      <c r="X945" s="31"/>
      <c r="Y945" s="303"/>
    </row>
    <row r="946" spans="1:25" ht="50.1" customHeight="1">
      <c r="A946" s="30" t="s">
        <v>3142</v>
      </c>
      <c r="B946" s="30" t="s">
        <v>32</v>
      </c>
      <c r="C946" s="31" t="s">
        <v>3139</v>
      </c>
      <c r="D946" s="310" t="s">
        <v>3047</v>
      </c>
      <c r="E946" s="31" t="s">
        <v>3140</v>
      </c>
      <c r="F946" s="32" t="s">
        <v>3143</v>
      </c>
      <c r="G946" s="30" t="s">
        <v>188</v>
      </c>
      <c r="H946" s="30">
        <v>0</v>
      </c>
      <c r="I946" s="30">
        <v>590000000</v>
      </c>
      <c r="J946" s="31" t="s">
        <v>37</v>
      </c>
      <c r="K946" s="31" t="s">
        <v>2923</v>
      </c>
      <c r="L946" s="37" t="s">
        <v>50</v>
      </c>
      <c r="M946" s="30" t="s">
        <v>58</v>
      </c>
      <c r="N946" s="31" t="s">
        <v>2924</v>
      </c>
      <c r="O946" s="30" t="s">
        <v>91</v>
      </c>
      <c r="P946" s="30">
        <v>796</v>
      </c>
      <c r="Q946" s="30" t="s">
        <v>43</v>
      </c>
      <c r="R946" s="34">
        <v>4</v>
      </c>
      <c r="S946" s="35">
        <v>2200</v>
      </c>
      <c r="T946" s="35">
        <f t="shared" si="47"/>
        <v>8800</v>
      </c>
      <c r="U946" s="36">
        <f t="shared" si="49"/>
        <v>9856.0000000000018</v>
      </c>
      <c r="V946" s="40"/>
      <c r="W946" s="30">
        <v>2017</v>
      </c>
      <c r="X946" s="31"/>
      <c r="Y946" s="303"/>
    </row>
    <row r="947" spans="1:25" ht="50.1" customHeight="1">
      <c r="A947" s="30" t="s">
        <v>3144</v>
      </c>
      <c r="B947" s="41" t="s">
        <v>32</v>
      </c>
      <c r="C947" s="42" t="s">
        <v>3139</v>
      </c>
      <c r="D947" s="311" t="s">
        <v>3047</v>
      </c>
      <c r="E947" s="43" t="s">
        <v>3140</v>
      </c>
      <c r="F947" s="44" t="s">
        <v>3145</v>
      </c>
      <c r="G947" s="30" t="s">
        <v>188</v>
      </c>
      <c r="H947" s="46">
        <v>0</v>
      </c>
      <c r="I947" s="30">
        <v>590000000</v>
      </c>
      <c r="J947" s="31" t="s">
        <v>37</v>
      </c>
      <c r="K947" s="41" t="s">
        <v>2923</v>
      </c>
      <c r="L947" s="37" t="s">
        <v>50</v>
      </c>
      <c r="M947" s="41" t="s">
        <v>58</v>
      </c>
      <c r="N947" s="43" t="s">
        <v>2924</v>
      </c>
      <c r="O947" s="30" t="s">
        <v>91</v>
      </c>
      <c r="P947" s="30">
        <v>796</v>
      </c>
      <c r="Q947" s="38" t="s">
        <v>43</v>
      </c>
      <c r="R947" s="47">
        <v>10</v>
      </c>
      <c r="S947" s="48">
        <v>4600</v>
      </c>
      <c r="T947" s="35">
        <f t="shared" si="47"/>
        <v>46000</v>
      </c>
      <c r="U947" s="36">
        <f t="shared" si="49"/>
        <v>51520.000000000007</v>
      </c>
      <c r="V947" s="61"/>
      <c r="W947" s="49">
        <v>2017</v>
      </c>
      <c r="X947" s="31"/>
      <c r="Y947" s="303"/>
    </row>
    <row r="948" spans="1:25" ht="50.1" customHeight="1">
      <c r="A948" s="30" t="s">
        <v>3146</v>
      </c>
      <c r="B948" s="30" t="s">
        <v>32</v>
      </c>
      <c r="C948" s="31" t="s">
        <v>3147</v>
      </c>
      <c r="D948" s="314" t="s">
        <v>3047</v>
      </c>
      <c r="E948" s="32" t="s">
        <v>3148</v>
      </c>
      <c r="F948" s="32" t="s">
        <v>3149</v>
      </c>
      <c r="G948" s="30" t="s">
        <v>188</v>
      </c>
      <c r="H948" s="30">
        <v>0</v>
      </c>
      <c r="I948" s="30">
        <v>590000000</v>
      </c>
      <c r="J948" s="31" t="s">
        <v>50</v>
      </c>
      <c r="K948" s="30" t="s">
        <v>3150</v>
      </c>
      <c r="L948" s="30" t="s">
        <v>80</v>
      </c>
      <c r="M948" s="30" t="s">
        <v>81</v>
      </c>
      <c r="N948" s="30" t="s">
        <v>140</v>
      </c>
      <c r="O948" s="45" t="s">
        <v>182</v>
      </c>
      <c r="P948" s="30">
        <v>796</v>
      </c>
      <c r="Q948" s="30" t="s">
        <v>43</v>
      </c>
      <c r="R948" s="34">
        <v>4</v>
      </c>
      <c r="S948" s="39">
        <v>725</v>
      </c>
      <c r="T948" s="58">
        <f t="shared" si="47"/>
        <v>2900</v>
      </c>
      <c r="U948" s="59">
        <f t="shared" si="49"/>
        <v>3248.0000000000005</v>
      </c>
      <c r="V948" s="40"/>
      <c r="W948" s="30">
        <v>2017</v>
      </c>
      <c r="X948" s="60"/>
      <c r="Y948" s="303"/>
    </row>
    <row r="949" spans="1:25" ht="50.1" customHeight="1">
      <c r="A949" s="31" t="s">
        <v>3151</v>
      </c>
      <c r="B949" s="31" t="s">
        <v>32</v>
      </c>
      <c r="C949" s="56" t="s">
        <v>3147</v>
      </c>
      <c r="D949" s="310" t="s">
        <v>3047</v>
      </c>
      <c r="E949" s="56" t="s">
        <v>3148</v>
      </c>
      <c r="F949" s="56" t="s">
        <v>3152</v>
      </c>
      <c r="G949" s="31" t="s">
        <v>188</v>
      </c>
      <c r="H949" s="31">
        <v>0</v>
      </c>
      <c r="I949" s="30">
        <v>590000000</v>
      </c>
      <c r="J949" s="31" t="s">
        <v>50</v>
      </c>
      <c r="K949" s="31" t="s">
        <v>139</v>
      </c>
      <c r="L949" s="31" t="s">
        <v>80</v>
      </c>
      <c r="M949" s="31" t="s">
        <v>81</v>
      </c>
      <c r="N949" s="31" t="s">
        <v>140</v>
      </c>
      <c r="O949" s="45" t="s">
        <v>182</v>
      </c>
      <c r="P949" s="31">
        <v>796</v>
      </c>
      <c r="Q949" s="31" t="s">
        <v>43</v>
      </c>
      <c r="R949" s="47">
        <v>30</v>
      </c>
      <c r="S949" s="64">
        <v>2500</v>
      </c>
      <c r="T949" s="58">
        <v>0</v>
      </c>
      <c r="U949" s="59">
        <f>T949*1.12</f>
        <v>0</v>
      </c>
      <c r="V949" s="78"/>
      <c r="W949" s="31">
        <v>2017</v>
      </c>
      <c r="X949" s="43" t="s">
        <v>2900</v>
      </c>
      <c r="Y949" s="303"/>
    </row>
    <row r="950" spans="1:25" ht="50.1" customHeight="1">
      <c r="A950" s="31" t="s">
        <v>3153</v>
      </c>
      <c r="B950" s="71" t="s">
        <v>32</v>
      </c>
      <c r="C950" s="56" t="s">
        <v>3147</v>
      </c>
      <c r="D950" s="310" t="s">
        <v>3047</v>
      </c>
      <c r="E950" s="56" t="s">
        <v>3148</v>
      </c>
      <c r="F950" s="44" t="s">
        <v>3154</v>
      </c>
      <c r="G950" s="31" t="s">
        <v>89</v>
      </c>
      <c r="H950" s="43">
        <v>0</v>
      </c>
      <c r="I950" s="30">
        <v>590000000</v>
      </c>
      <c r="J950" s="45" t="s">
        <v>300</v>
      </c>
      <c r="K950" s="43" t="s">
        <v>211</v>
      </c>
      <c r="L950" s="43" t="s">
        <v>302</v>
      </c>
      <c r="M950" s="43" t="s">
        <v>2897</v>
      </c>
      <c r="N950" s="43" t="s">
        <v>140</v>
      </c>
      <c r="O950" s="43" t="s">
        <v>276</v>
      </c>
      <c r="P950" s="43">
        <v>796</v>
      </c>
      <c r="Q950" s="43" t="s">
        <v>43</v>
      </c>
      <c r="R950" s="47">
        <v>36</v>
      </c>
      <c r="S950" s="64">
        <v>2250</v>
      </c>
      <c r="T950" s="48">
        <f>R950*S950</f>
        <v>81000</v>
      </c>
      <c r="U950" s="48">
        <f>T950*1.12</f>
        <v>90720.000000000015</v>
      </c>
      <c r="V950" s="126"/>
      <c r="W950" s="38">
        <v>2017</v>
      </c>
      <c r="X950" s="43"/>
      <c r="Y950" s="303"/>
    </row>
    <row r="951" spans="1:25" ht="50.1" customHeight="1">
      <c r="A951" s="31" t="s">
        <v>3155</v>
      </c>
      <c r="B951" s="31" t="s">
        <v>32</v>
      </c>
      <c r="C951" s="56" t="s">
        <v>3147</v>
      </c>
      <c r="D951" s="310" t="s">
        <v>3047</v>
      </c>
      <c r="E951" s="56" t="s">
        <v>3148</v>
      </c>
      <c r="F951" s="56" t="s">
        <v>3156</v>
      </c>
      <c r="G951" s="31" t="s">
        <v>188</v>
      </c>
      <c r="H951" s="31">
        <v>0</v>
      </c>
      <c r="I951" s="30">
        <v>590000000</v>
      </c>
      <c r="J951" s="31" t="s">
        <v>50</v>
      </c>
      <c r="K951" s="31" t="s">
        <v>139</v>
      </c>
      <c r="L951" s="31" t="s">
        <v>80</v>
      </c>
      <c r="M951" s="31" t="s">
        <v>81</v>
      </c>
      <c r="N951" s="31" t="s">
        <v>140</v>
      </c>
      <c r="O951" s="45" t="s">
        <v>182</v>
      </c>
      <c r="P951" s="31">
        <v>796</v>
      </c>
      <c r="Q951" s="31" t="s">
        <v>43</v>
      </c>
      <c r="R951" s="47">
        <v>24</v>
      </c>
      <c r="S951" s="64">
        <v>3900</v>
      </c>
      <c r="T951" s="58">
        <v>0</v>
      </c>
      <c r="U951" s="59">
        <f t="shared" ref="U951" si="50">T951*1.12</f>
        <v>0</v>
      </c>
      <c r="V951" s="78"/>
      <c r="W951" s="31">
        <v>2017</v>
      </c>
      <c r="X951" s="43" t="s">
        <v>2900</v>
      </c>
      <c r="Y951" s="303"/>
    </row>
    <row r="952" spans="1:25" ht="50.1" customHeight="1">
      <c r="A952" s="31" t="s">
        <v>3157</v>
      </c>
      <c r="B952" s="71" t="s">
        <v>32</v>
      </c>
      <c r="C952" s="56" t="s">
        <v>3147</v>
      </c>
      <c r="D952" s="310" t="s">
        <v>3047</v>
      </c>
      <c r="E952" s="56" t="s">
        <v>3148</v>
      </c>
      <c r="F952" s="44" t="s">
        <v>3156</v>
      </c>
      <c r="G952" s="31" t="s">
        <v>89</v>
      </c>
      <c r="H952" s="43">
        <v>0</v>
      </c>
      <c r="I952" s="30">
        <v>590000000</v>
      </c>
      <c r="J952" s="45" t="s">
        <v>300</v>
      </c>
      <c r="K952" s="43" t="s">
        <v>211</v>
      </c>
      <c r="L952" s="43" t="s">
        <v>302</v>
      </c>
      <c r="M952" s="43" t="s">
        <v>2897</v>
      </c>
      <c r="N952" s="43" t="s">
        <v>140</v>
      </c>
      <c r="O952" s="43" t="s">
        <v>276</v>
      </c>
      <c r="P952" s="43">
        <v>796</v>
      </c>
      <c r="Q952" s="43" t="s">
        <v>43</v>
      </c>
      <c r="R952" s="47">
        <v>32</v>
      </c>
      <c r="S952" s="64">
        <v>3950</v>
      </c>
      <c r="T952" s="48">
        <f>R952*S952</f>
        <v>126400</v>
      </c>
      <c r="U952" s="48">
        <f>T952*1.12</f>
        <v>141568</v>
      </c>
      <c r="V952" s="126"/>
      <c r="W952" s="38">
        <v>2017</v>
      </c>
      <c r="X952" s="43"/>
      <c r="Y952" s="303"/>
    </row>
    <row r="953" spans="1:25" ht="50.1" customHeight="1">
      <c r="A953" s="30" t="s">
        <v>3158</v>
      </c>
      <c r="B953" s="30" t="s">
        <v>32</v>
      </c>
      <c r="C953" s="31" t="s">
        <v>3159</v>
      </c>
      <c r="D953" s="310" t="s">
        <v>3047</v>
      </c>
      <c r="E953" s="31" t="s">
        <v>3160</v>
      </c>
      <c r="F953" s="32" t="s">
        <v>3161</v>
      </c>
      <c r="G953" s="30" t="s">
        <v>188</v>
      </c>
      <c r="H953" s="30">
        <v>0</v>
      </c>
      <c r="I953" s="30">
        <v>590000000</v>
      </c>
      <c r="J953" s="31" t="s">
        <v>37</v>
      </c>
      <c r="K953" s="31" t="s">
        <v>2923</v>
      </c>
      <c r="L953" s="37" t="s">
        <v>50</v>
      </c>
      <c r="M953" s="30" t="s">
        <v>58</v>
      </c>
      <c r="N953" s="31" t="s">
        <v>2924</v>
      </c>
      <c r="O953" s="30" t="s">
        <v>91</v>
      </c>
      <c r="P953" s="30">
        <v>796</v>
      </c>
      <c r="Q953" s="30" t="s">
        <v>43</v>
      </c>
      <c r="R953" s="34">
        <v>10</v>
      </c>
      <c r="S953" s="35">
        <v>200</v>
      </c>
      <c r="T953" s="35">
        <f t="shared" si="47"/>
        <v>2000</v>
      </c>
      <c r="U953" s="36">
        <f t="shared" si="49"/>
        <v>2240</v>
      </c>
      <c r="V953" s="40"/>
      <c r="W953" s="30">
        <v>2017</v>
      </c>
      <c r="X953" s="31"/>
      <c r="Y953" s="303"/>
    </row>
    <row r="954" spans="1:25" ht="50.1" customHeight="1">
      <c r="A954" s="30" t="s">
        <v>3162</v>
      </c>
      <c r="B954" s="41" t="s">
        <v>32</v>
      </c>
      <c r="C954" s="42" t="s">
        <v>3159</v>
      </c>
      <c r="D954" s="311" t="s">
        <v>3047</v>
      </c>
      <c r="E954" s="43" t="s">
        <v>3160</v>
      </c>
      <c r="F954" s="44" t="s">
        <v>3163</v>
      </c>
      <c r="G954" s="30" t="s">
        <v>188</v>
      </c>
      <c r="H954" s="46">
        <v>0</v>
      </c>
      <c r="I954" s="30">
        <v>590000000</v>
      </c>
      <c r="J954" s="31" t="s">
        <v>37</v>
      </c>
      <c r="K954" s="41" t="s">
        <v>2923</v>
      </c>
      <c r="L954" s="37" t="s">
        <v>50</v>
      </c>
      <c r="M954" s="41" t="s">
        <v>58</v>
      </c>
      <c r="N954" s="43" t="s">
        <v>2924</v>
      </c>
      <c r="O954" s="30" t="s">
        <v>91</v>
      </c>
      <c r="P954" s="30">
        <v>796</v>
      </c>
      <c r="Q954" s="38" t="s">
        <v>43</v>
      </c>
      <c r="R954" s="47">
        <v>10</v>
      </c>
      <c r="S954" s="48">
        <v>200</v>
      </c>
      <c r="T954" s="35">
        <f t="shared" si="47"/>
        <v>2000</v>
      </c>
      <c r="U954" s="36">
        <f t="shared" si="49"/>
        <v>2240</v>
      </c>
      <c r="V954" s="61"/>
      <c r="W954" s="49">
        <v>2017</v>
      </c>
      <c r="X954" s="31"/>
      <c r="Y954" s="303"/>
    </row>
    <row r="955" spans="1:25" ht="50.1" customHeight="1">
      <c r="A955" s="30" t="s">
        <v>3164</v>
      </c>
      <c r="B955" s="41" t="s">
        <v>32</v>
      </c>
      <c r="C955" s="42" t="s">
        <v>3159</v>
      </c>
      <c r="D955" s="311" t="s">
        <v>3047</v>
      </c>
      <c r="E955" s="43" t="s">
        <v>3160</v>
      </c>
      <c r="F955" s="44" t="s">
        <v>3165</v>
      </c>
      <c r="G955" s="30" t="s">
        <v>188</v>
      </c>
      <c r="H955" s="46">
        <v>0</v>
      </c>
      <c r="I955" s="30">
        <v>590000000</v>
      </c>
      <c r="J955" s="31" t="s">
        <v>37</v>
      </c>
      <c r="K955" s="41" t="s">
        <v>2923</v>
      </c>
      <c r="L955" s="37" t="s">
        <v>50</v>
      </c>
      <c r="M955" s="41" t="s">
        <v>58</v>
      </c>
      <c r="N955" s="43" t="s">
        <v>2924</v>
      </c>
      <c r="O955" s="30" t="s">
        <v>91</v>
      </c>
      <c r="P955" s="30">
        <v>796</v>
      </c>
      <c r="Q955" s="38" t="s">
        <v>43</v>
      </c>
      <c r="R955" s="47">
        <v>10</v>
      </c>
      <c r="S955" s="48">
        <v>550</v>
      </c>
      <c r="T955" s="35">
        <f t="shared" si="47"/>
        <v>5500</v>
      </c>
      <c r="U955" s="36">
        <f t="shared" si="49"/>
        <v>6160.0000000000009</v>
      </c>
      <c r="V955" s="61"/>
      <c r="W955" s="49">
        <v>2017</v>
      </c>
      <c r="X955" s="31"/>
      <c r="Y955" s="303"/>
    </row>
    <row r="956" spans="1:25" ht="50.1" customHeight="1">
      <c r="A956" s="30" t="s">
        <v>3166</v>
      </c>
      <c r="B956" s="30" t="s">
        <v>32</v>
      </c>
      <c r="C956" s="31" t="s">
        <v>3167</v>
      </c>
      <c r="D956" s="310" t="s">
        <v>3047</v>
      </c>
      <c r="E956" s="31" t="s">
        <v>3168</v>
      </c>
      <c r="F956" s="32" t="s">
        <v>3169</v>
      </c>
      <c r="G956" s="30" t="s">
        <v>188</v>
      </c>
      <c r="H956" s="30">
        <v>0</v>
      </c>
      <c r="I956" s="30">
        <v>590000000</v>
      </c>
      <c r="J956" s="31" t="s">
        <v>37</v>
      </c>
      <c r="K956" s="31" t="s">
        <v>2923</v>
      </c>
      <c r="L956" s="37" t="s">
        <v>50</v>
      </c>
      <c r="M956" s="30" t="s">
        <v>58</v>
      </c>
      <c r="N956" s="31" t="s">
        <v>2924</v>
      </c>
      <c r="O956" s="30" t="s">
        <v>91</v>
      </c>
      <c r="P956" s="30">
        <v>796</v>
      </c>
      <c r="Q956" s="30" t="s">
        <v>43</v>
      </c>
      <c r="R956" s="34">
        <v>10</v>
      </c>
      <c r="S956" s="35">
        <v>600</v>
      </c>
      <c r="T956" s="35">
        <f t="shared" si="47"/>
        <v>6000</v>
      </c>
      <c r="U956" s="36">
        <f t="shared" si="49"/>
        <v>6720.0000000000009</v>
      </c>
      <c r="V956" s="40"/>
      <c r="W956" s="30">
        <v>2017</v>
      </c>
      <c r="X956" s="31"/>
      <c r="Y956" s="303"/>
    </row>
    <row r="957" spans="1:25" ht="50.1" customHeight="1">
      <c r="A957" s="30" t="s">
        <v>3170</v>
      </c>
      <c r="B957" s="30" t="s">
        <v>32</v>
      </c>
      <c r="C957" s="31" t="s">
        <v>3171</v>
      </c>
      <c r="D957" s="310" t="s">
        <v>3047</v>
      </c>
      <c r="E957" s="31" t="s">
        <v>3172</v>
      </c>
      <c r="F957" s="32" t="s">
        <v>3173</v>
      </c>
      <c r="G957" s="30" t="s">
        <v>188</v>
      </c>
      <c r="H957" s="30">
        <v>0</v>
      </c>
      <c r="I957" s="30">
        <v>590000000</v>
      </c>
      <c r="J957" s="31" t="s">
        <v>37</v>
      </c>
      <c r="K957" s="31" t="s">
        <v>2923</v>
      </c>
      <c r="L957" s="37" t="s">
        <v>50</v>
      </c>
      <c r="M957" s="30" t="s">
        <v>58</v>
      </c>
      <c r="N957" s="31" t="s">
        <v>2924</v>
      </c>
      <c r="O957" s="30" t="s">
        <v>91</v>
      </c>
      <c r="P957" s="30">
        <v>796</v>
      </c>
      <c r="Q957" s="30" t="s">
        <v>43</v>
      </c>
      <c r="R957" s="34">
        <v>10</v>
      </c>
      <c r="S957" s="35">
        <v>3500</v>
      </c>
      <c r="T957" s="35">
        <f t="shared" si="47"/>
        <v>35000</v>
      </c>
      <c r="U957" s="36">
        <f t="shared" si="49"/>
        <v>39200.000000000007</v>
      </c>
      <c r="V957" s="40"/>
      <c r="W957" s="30">
        <v>2017</v>
      </c>
      <c r="X957" s="31"/>
      <c r="Y957" s="303"/>
    </row>
    <row r="958" spans="1:25" ht="50.1" customHeight="1">
      <c r="A958" s="30" t="s">
        <v>3174</v>
      </c>
      <c r="B958" s="41" t="s">
        <v>32</v>
      </c>
      <c r="C958" s="42" t="s">
        <v>3175</v>
      </c>
      <c r="D958" s="311" t="s">
        <v>3047</v>
      </c>
      <c r="E958" s="43" t="s">
        <v>3176</v>
      </c>
      <c r="F958" s="44" t="s">
        <v>3177</v>
      </c>
      <c r="G958" s="30" t="s">
        <v>188</v>
      </c>
      <c r="H958" s="46">
        <v>0</v>
      </c>
      <c r="I958" s="30">
        <v>590000000</v>
      </c>
      <c r="J958" s="31" t="s">
        <v>37</v>
      </c>
      <c r="K958" s="41" t="s">
        <v>2923</v>
      </c>
      <c r="L958" s="37" t="s">
        <v>50</v>
      </c>
      <c r="M958" s="41" t="s">
        <v>58</v>
      </c>
      <c r="N958" s="43" t="s">
        <v>2924</v>
      </c>
      <c r="O958" s="30" t="s">
        <v>91</v>
      </c>
      <c r="P958" s="30">
        <v>796</v>
      </c>
      <c r="Q958" s="38" t="s">
        <v>43</v>
      </c>
      <c r="R958" s="47">
        <v>16</v>
      </c>
      <c r="S958" s="48">
        <v>400</v>
      </c>
      <c r="T958" s="35">
        <f t="shared" si="47"/>
        <v>6400</v>
      </c>
      <c r="U958" s="36">
        <f t="shared" si="49"/>
        <v>7168.0000000000009</v>
      </c>
      <c r="V958" s="41"/>
      <c r="W958" s="49">
        <v>2017</v>
      </c>
      <c r="X958" s="31"/>
      <c r="Y958" s="303"/>
    </row>
    <row r="959" spans="1:25" ht="50.1" customHeight="1">
      <c r="A959" s="30" t="s">
        <v>3178</v>
      </c>
      <c r="B959" s="30" t="s">
        <v>32</v>
      </c>
      <c r="C959" s="31" t="s">
        <v>3175</v>
      </c>
      <c r="D959" s="310" t="s">
        <v>3047</v>
      </c>
      <c r="E959" s="31" t="s">
        <v>3176</v>
      </c>
      <c r="F959" s="32" t="s">
        <v>3179</v>
      </c>
      <c r="G959" s="30" t="s">
        <v>188</v>
      </c>
      <c r="H959" s="30">
        <v>0</v>
      </c>
      <c r="I959" s="30">
        <v>590000000</v>
      </c>
      <c r="J959" s="31" t="s">
        <v>37</v>
      </c>
      <c r="K959" s="31" t="s">
        <v>2923</v>
      </c>
      <c r="L959" s="37" t="s">
        <v>50</v>
      </c>
      <c r="M959" s="30" t="s">
        <v>58</v>
      </c>
      <c r="N959" s="31" t="s">
        <v>2924</v>
      </c>
      <c r="O959" s="30" t="s">
        <v>91</v>
      </c>
      <c r="P959" s="30">
        <v>796</v>
      </c>
      <c r="Q959" s="30" t="s">
        <v>43</v>
      </c>
      <c r="R959" s="34">
        <v>12</v>
      </c>
      <c r="S959" s="35">
        <v>700</v>
      </c>
      <c r="T959" s="35">
        <f t="shared" si="47"/>
        <v>8400</v>
      </c>
      <c r="U959" s="36">
        <f t="shared" si="49"/>
        <v>9408</v>
      </c>
      <c r="V959" s="40"/>
      <c r="W959" s="30">
        <v>2017</v>
      </c>
      <c r="X959" s="31"/>
      <c r="Y959" s="303"/>
    </row>
    <row r="960" spans="1:25" ht="50.1" customHeight="1">
      <c r="A960" s="30" t="s">
        <v>3180</v>
      </c>
      <c r="B960" s="30" t="s">
        <v>32</v>
      </c>
      <c r="C960" s="31" t="s">
        <v>3181</v>
      </c>
      <c r="D960" s="310" t="s">
        <v>3047</v>
      </c>
      <c r="E960" s="31" t="s">
        <v>3182</v>
      </c>
      <c r="F960" s="32" t="s">
        <v>3183</v>
      </c>
      <c r="G960" s="30" t="s">
        <v>188</v>
      </c>
      <c r="H960" s="30">
        <v>0</v>
      </c>
      <c r="I960" s="30">
        <v>590000000</v>
      </c>
      <c r="J960" s="31" t="s">
        <v>37</v>
      </c>
      <c r="K960" s="31" t="s">
        <v>2923</v>
      </c>
      <c r="L960" s="37" t="s">
        <v>50</v>
      </c>
      <c r="M960" s="30" t="s">
        <v>58</v>
      </c>
      <c r="N960" s="31" t="s">
        <v>2924</v>
      </c>
      <c r="O960" s="30" t="s">
        <v>91</v>
      </c>
      <c r="P960" s="30">
        <v>796</v>
      </c>
      <c r="Q960" s="30" t="s">
        <v>43</v>
      </c>
      <c r="R960" s="34">
        <v>24</v>
      </c>
      <c r="S960" s="35">
        <v>250</v>
      </c>
      <c r="T960" s="35">
        <f t="shared" si="47"/>
        <v>6000</v>
      </c>
      <c r="U960" s="36">
        <f t="shared" si="49"/>
        <v>6720.0000000000009</v>
      </c>
      <c r="V960" s="40"/>
      <c r="W960" s="30">
        <v>2017</v>
      </c>
      <c r="X960" s="31"/>
      <c r="Y960" s="303"/>
    </row>
    <row r="961" spans="1:25" ht="50.1" customHeight="1">
      <c r="A961" s="30" t="s">
        <v>3184</v>
      </c>
      <c r="B961" s="30" t="s">
        <v>32</v>
      </c>
      <c r="C961" s="31" t="s">
        <v>3181</v>
      </c>
      <c r="D961" s="310" t="s">
        <v>3047</v>
      </c>
      <c r="E961" s="31" t="s">
        <v>3182</v>
      </c>
      <c r="F961" s="32" t="s">
        <v>3185</v>
      </c>
      <c r="G961" s="30" t="s">
        <v>188</v>
      </c>
      <c r="H961" s="30">
        <v>0</v>
      </c>
      <c r="I961" s="30">
        <v>590000000</v>
      </c>
      <c r="J961" s="31" t="s">
        <v>37</v>
      </c>
      <c r="K961" s="31" t="s">
        <v>2923</v>
      </c>
      <c r="L961" s="37" t="s">
        <v>50</v>
      </c>
      <c r="M961" s="30" t="s">
        <v>58</v>
      </c>
      <c r="N961" s="31" t="s">
        <v>2924</v>
      </c>
      <c r="O961" s="30" t="s">
        <v>91</v>
      </c>
      <c r="P961" s="30">
        <v>796</v>
      </c>
      <c r="Q961" s="30" t="s">
        <v>43</v>
      </c>
      <c r="R961" s="34">
        <v>10</v>
      </c>
      <c r="S961" s="35">
        <v>250</v>
      </c>
      <c r="T961" s="35">
        <f t="shared" si="47"/>
        <v>2500</v>
      </c>
      <c r="U961" s="36">
        <f t="shared" si="49"/>
        <v>2800.0000000000005</v>
      </c>
      <c r="V961" s="40"/>
      <c r="W961" s="30">
        <v>2017</v>
      </c>
      <c r="X961" s="31"/>
      <c r="Y961" s="303"/>
    </row>
    <row r="962" spans="1:25" ht="50.1" customHeight="1">
      <c r="A962" s="30" t="s">
        <v>3186</v>
      </c>
      <c r="B962" s="41" t="s">
        <v>32</v>
      </c>
      <c r="C962" s="42" t="s">
        <v>3187</v>
      </c>
      <c r="D962" s="311" t="s">
        <v>3047</v>
      </c>
      <c r="E962" s="43" t="s">
        <v>3188</v>
      </c>
      <c r="F962" s="44" t="s">
        <v>3189</v>
      </c>
      <c r="G962" s="30" t="s">
        <v>188</v>
      </c>
      <c r="H962" s="46">
        <v>0</v>
      </c>
      <c r="I962" s="30">
        <v>590000000</v>
      </c>
      <c r="J962" s="31" t="s">
        <v>37</v>
      </c>
      <c r="K962" s="41" t="s">
        <v>2923</v>
      </c>
      <c r="L962" s="37" t="s">
        <v>50</v>
      </c>
      <c r="M962" s="41" t="s">
        <v>58</v>
      </c>
      <c r="N962" s="43" t="s">
        <v>2924</v>
      </c>
      <c r="O962" s="30" t="s">
        <v>91</v>
      </c>
      <c r="P962" s="30">
        <v>796</v>
      </c>
      <c r="Q962" s="38" t="s">
        <v>43</v>
      </c>
      <c r="R962" s="47">
        <v>50</v>
      </c>
      <c r="S962" s="48">
        <v>400</v>
      </c>
      <c r="T962" s="35">
        <f t="shared" si="47"/>
        <v>20000</v>
      </c>
      <c r="U962" s="36">
        <f t="shared" si="49"/>
        <v>22400.000000000004</v>
      </c>
      <c r="V962" s="61"/>
      <c r="W962" s="49">
        <v>2017</v>
      </c>
      <c r="X962" s="31"/>
      <c r="Y962" s="303"/>
    </row>
    <row r="963" spans="1:25" ht="50.1" customHeight="1">
      <c r="A963" s="30" t="s">
        <v>3190</v>
      </c>
      <c r="B963" s="30" t="s">
        <v>32</v>
      </c>
      <c r="C963" s="31" t="s">
        <v>3187</v>
      </c>
      <c r="D963" s="310" t="s">
        <v>3047</v>
      </c>
      <c r="E963" s="31" t="s">
        <v>3188</v>
      </c>
      <c r="F963" s="32" t="s">
        <v>3191</v>
      </c>
      <c r="G963" s="30" t="s">
        <v>188</v>
      </c>
      <c r="H963" s="30">
        <v>0</v>
      </c>
      <c r="I963" s="30">
        <v>590000000</v>
      </c>
      <c r="J963" s="31" t="s">
        <v>37</v>
      </c>
      <c r="K963" s="31" t="s">
        <v>2923</v>
      </c>
      <c r="L963" s="37" t="s">
        <v>50</v>
      </c>
      <c r="M963" s="30" t="s">
        <v>58</v>
      </c>
      <c r="N963" s="31" t="s">
        <v>2924</v>
      </c>
      <c r="O963" s="30" t="s">
        <v>91</v>
      </c>
      <c r="P963" s="30">
        <v>796</v>
      </c>
      <c r="Q963" s="30" t="s">
        <v>43</v>
      </c>
      <c r="R963" s="34">
        <v>30</v>
      </c>
      <c r="S963" s="35">
        <v>500</v>
      </c>
      <c r="T963" s="35">
        <f t="shared" si="47"/>
        <v>15000</v>
      </c>
      <c r="U963" s="36">
        <f t="shared" si="49"/>
        <v>16800</v>
      </c>
      <c r="V963" s="40"/>
      <c r="W963" s="30">
        <v>2017</v>
      </c>
      <c r="X963" s="31"/>
      <c r="Y963" s="303"/>
    </row>
    <row r="964" spans="1:25" ht="50.1" customHeight="1">
      <c r="A964" s="30" t="s">
        <v>3192</v>
      </c>
      <c r="B964" s="30" t="s">
        <v>32</v>
      </c>
      <c r="C964" s="31" t="s">
        <v>3187</v>
      </c>
      <c r="D964" s="310" t="s">
        <v>3047</v>
      </c>
      <c r="E964" s="31" t="s">
        <v>3188</v>
      </c>
      <c r="F964" s="32" t="s">
        <v>3193</v>
      </c>
      <c r="G964" s="30" t="s">
        <v>188</v>
      </c>
      <c r="H964" s="30">
        <v>0</v>
      </c>
      <c r="I964" s="30">
        <v>590000000</v>
      </c>
      <c r="J964" s="31" t="s">
        <v>37</v>
      </c>
      <c r="K964" s="31" t="s">
        <v>2923</v>
      </c>
      <c r="L964" s="37" t="s">
        <v>50</v>
      </c>
      <c r="M964" s="30" t="s">
        <v>58</v>
      </c>
      <c r="N964" s="31" t="s">
        <v>2924</v>
      </c>
      <c r="O964" s="30" t="s">
        <v>91</v>
      </c>
      <c r="P964" s="30">
        <v>796</v>
      </c>
      <c r="Q964" s="30" t="s">
        <v>43</v>
      </c>
      <c r="R964" s="34">
        <v>40</v>
      </c>
      <c r="S964" s="35">
        <v>350</v>
      </c>
      <c r="T964" s="35">
        <f t="shared" si="47"/>
        <v>14000</v>
      </c>
      <c r="U964" s="36">
        <f t="shared" si="49"/>
        <v>15680.000000000002</v>
      </c>
      <c r="V964" s="40"/>
      <c r="W964" s="30">
        <v>2017</v>
      </c>
      <c r="X964" s="31"/>
      <c r="Y964" s="303"/>
    </row>
    <row r="965" spans="1:25" ht="50.1" customHeight="1">
      <c r="A965" s="30" t="s">
        <v>3194</v>
      </c>
      <c r="B965" s="41" t="s">
        <v>32</v>
      </c>
      <c r="C965" s="42" t="s">
        <v>3187</v>
      </c>
      <c r="D965" s="311" t="s">
        <v>3047</v>
      </c>
      <c r="E965" s="43" t="s">
        <v>3188</v>
      </c>
      <c r="F965" s="44" t="s">
        <v>3195</v>
      </c>
      <c r="G965" s="30" t="s">
        <v>188</v>
      </c>
      <c r="H965" s="46">
        <v>0</v>
      </c>
      <c r="I965" s="30">
        <v>590000000</v>
      </c>
      <c r="J965" s="31" t="s">
        <v>37</v>
      </c>
      <c r="K965" s="41" t="s">
        <v>2923</v>
      </c>
      <c r="L965" s="37" t="s">
        <v>50</v>
      </c>
      <c r="M965" s="41" t="s">
        <v>58</v>
      </c>
      <c r="N965" s="43" t="s">
        <v>2924</v>
      </c>
      <c r="O965" s="30" t="s">
        <v>91</v>
      </c>
      <c r="P965" s="30">
        <v>796</v>
      </c>
      <c r="Q965" s="38" t="s">
        <v>43</v>
      </c>
      <c r="R965" s="47">
        <v>12</v>
      </c>
      <c r="S965" s="48">
        <v>400</v>
      </c>
      <c r="T965" s="35">
        <f t="shared" si="47"/>
        <v>4800</v>
      </c>
      <c r="U965" s="36">
        <f t="shared" si="49"/>
        <v>5376.0000000000009</v>
      </c>
      <c r="V965" s="61"/>
      <c r="W965" s="49">
        <v>2017</v>
      </c>
      <c r="X965" s="31"/>
      <c r="Y965" s="303"/>
    </row>
    <row r="966" spans="1:25" ht="50.1" customHeight="1">
      <c r="A966" s="30" t="s">
        <v>3196</v>
      </c>
      <c r="B966" s="30" t="s">
        <v>32</v>
      </c>
      <c r="C966" s="31" t="s">
        <v>3197</v>
      </c>
      <c r="D966" s="314" t="s">
        <v>3047</v>
      </c>
      <c r="E966" s="32" t="s">
        <v>3198</v>
      </c>
      <c r="F966" s="32" t="s">
        <v>3199</v>
      </c>
      <c r="G966" s="30" t="s">
        <v>188</v>
      </c>
      <c r="H966" s="30">
        <v>0</v>
      </c>
      <c r="I966" s="30">
        <v>590000000</v>
      </c>
      <c r="J966" s="31" t="s">
        <v>50</v>
      </c>
      <c r="K966" s="30" t="s">
        <v>3200</v>
      </c>
      <c r="L966" s="30" t="s">
        <v>80</v>
      </c>
      <c r="M966" s="30" t="s">
        <v>81</v>
      </c>
      <c r="N966" s="30" t="s">
        <v>140</v>
      </c>
      <c r="O966" s="45" t="s">
        <v>182</v>
      </c>
      <c r="P966" s="30">
        <v>796</v>
      </c>
      <c r="Q966" s="30" t="s">
        <v>43</v>
      </c>
      <c r="R966" s="34">
        <v>8</v>
      </c>
      <c r="S966" s="39">
        <v>625</v>
      </c>
      <c r="T966" s="58">
        <f t="shared" si="47"/>
        <v>5000</v>
      </c>
      <c r="U966" s="59">
        <f t="shared" si="49"/>
        <v>5600.0000000000009</v>
      </c>
      <c r="V966" s="40"/>
      <c r="W966" s="30">
        <v>2017</v>
      </c>
      <c r="X966" s="60"/>
      <c r="Y966" s="303"/>
    </row>
    <row r="967" spans="1:25" ht="50.1" customHeight="1">
      <c r="A967" s="30" t="s">
        <v>3201</v>
      </c>
      <c r="B967" s="30" t="s">
        <v>32</v>
      </c>
      <c r="C967" s="31" t="s">
        <v>3202</v>
      </c>
      <c r="D967" s="310" t="s">
        <v>3047</v>
      </c>
      <c r="E967" s="31" t="s">
        <v>3203</v>
      </c>
      <c r="F967" s="32" t="s">
        <v>3204</v>
      </c>
      <c r="G967" s="30" t="s">
        <v>188</v>
      </c>
      <c r="H967" s="30">
        <v>0</v>
      </c>
      <c r="I967" s="30">
        <v>590000000</v>
      </c>
      <c r="J967" s="31" t="s">
        <v>37</v>
      </c>
      <c r="K967" s="31" t="s">
        <v>2923</v>
      </c>
      <c r="L967" s="37" t="s">
        <v>50</v>
      </c>
      <c r="M967" s="30" t="s">
        <v>58</v>
      </c>
      <c r="N967" s="31" t="s">
        <v>2924</v>
      </c>
      <c r="O967" s="30" t="s">
        <v>91</v>
      </c>
      <c r="P967" s="30">
        <v>796</v>
      </c>
      <c r="Q967" s="30" t="s">
        <v>43</v>
      </c>
      <c r="R967" s="34">
        <v>20</v>
      </c>
      <c r="S967" s="35">
        <v>400</v>
      </c>
      <c r="T967" s="35">
        <f t="shared" si="47"/>
        <v>8000</v>
      </c>
      <c r="U967" s="36">
        <f t="shared" si="49"/>
        <v>8960</v>
      </c>
      <c r="V967" s="40"/>
      <c r="W967" s="30">
        <v>2017</v>
      </c>
      <c r="X967" s="31"/>
      <c r="Y967" s="303"/>
    </row>
    <row r="968" spans="1:25" ht="50.1" customHeight="1">
      <c r="A968" s="30" t="s">
        <v>3205</v>
      </c>
      <c r="B968" s="41" t="s">
        <v>32</v>
      </c>
      <c r="C968" s="42" t="s">
        <v>3202</v>
      </c>
      <c r="D968" s="311" t="s">
        <v>3047</v>
      </c>
      <c r="E968" s="43" t="s">
        <v>3203</v>
      </c>
      <c r="F968" s="44" t="s">
        <v>3206</v>
      </c>
      <c r="G968" s="30" t="s">
        <v>188</v>
      </c>
      <c r="H968" s="46">
        <v>0</v>
      </c>
      <c r="I968" s="30">
        <v>590000000</v>
      </c>
      <c r="J968" s="31" t="s">
        <v>37</v>
      </c>
      <c r="K968" s="41" t="s">
        <v>2923</v>
      </c>
      <c r="L968" s="37" t="s">
        <v>50</v>
      </c>
      <c r="M968" s="41" t="s">
        <v>58</v>
      </c>
      <c r="N968" s="43" t="s">
        <v>2924</v>
      </c>
      <c r="O968" s="30" t="s">
        <v>91</v>
      </c>
      <c r="P968" s="30">
        <v>796</v>
      </c>
      <c r="Q968" s="38" t="s">
        <v>43</v>
      </c>
      <c r="R968" s="47">
        <v>10</v>
      </c>
      <c r="S968" s="48">
        <v>700</v>
      </c>
      <c r="T968" s="35">
        <f t="shared" si="47"/>
        <v>7000</v>
      </c>
      <c r="U968" s="36">
        <f t="shared" si="49"/>
        <v>7840.0000000000009</v>
      </c>
      <c r="V968" s="61"/>
      <c r="W968" s="49">
        <v>2017</v>
      </c>
      <c r="X968" s="31"/>
      <c r="Y968" s="303"/>
    </row>
    <row r="969" spans="1:25" ht="50.1" customHeight="1">
      <c r="A969" s="30" t="s">
        <v>3207</v>
      </c>
      <c r="B969" s="30" t="s">
        <v>32</v>
      </c>
      <c r="C969" s="31" t="s">
        <v>3202</v>
      </c>
      <c r="D969" s="310" t="s">
        <v>3047</v>
      </c>
      <c r="E969" s="31" t="s">
        <v>3203</v>
      </c>
      <c r="F969" s="32" t="s">
        <v>3208</v>
      </c>
      <c r="G969" s="30" t="s">
        <v>188</v>
      </c>
      <c r="H969" s="30">
        <v>0</v>
      </c>
      <c r="I969" s="30">
        <v>590000000</v>
      </c>
      <c r="J969" s="31" t="s">
        <v>37</v>
      </c>
      <c r="K969" s="31" t="s">
        <v>2923</v>
      </c>
      <c r="L969" s="37" t="s">
        <v>50</v>
      </c>
      <c r="M969" s="30" t="s">
        <v>58</v>
      </c>
      <c r="N969" s="31" t="s">
        <v>2924</v>
      </c>
      <c r="O969" s="30" t="s">
        <v>91</v>
      </c>
      <c r="P969" s="30">
        <v>796</v>
      </c>
      <c r="Q969" s="30" t="s">
        <v>43</v>
      </c>
      <c r="R969" s="34">
        <v>10</v>
      </c>
      <c r="S969" s="35">
        <v>200</v>
      </c>
      <c r="T969" s="35">
        <f t="shared" si="47"/>
        <v>2000</v>
      </c>
      <c r="U969" s="36">
        <f t="shared" si="49"/>
        <v>2240</v>
      </c>
      <c r="V969" s="40"/>
      <c r="W969" s="30">
        <v>2017</v>
      </c>
      <c r="X969" s="31"/>
      <c r="Y969" s="303"/>
    </row>
    <row r="970" spans="1:25" ht="50.1" customHeight="1">
      <c r="A970" s="30" t="s">
        <v>3209</v>
      </c>
      <c r="B970" s="41" t="s">
        <v>32</v>
      </c>
      <c r="C970" s="42" t="s">
        <v>3210</v>
      </c>
      <c r="D970" s="311" t="s">
        <v>3047</v>
      </c>
      <c r="E970" s="43" t="s">
        <v>3211</v>
      </c>
      <c r="F970" s="44" t="s">
        <v>3212</v>
      </c>
      <c r="G970" s="30" t="s">
        <v>188</v>
      </c>
      <c r="H970" s="46">
        <v>0</v>
      </c>
      <c r="I970" s="30">
        <v>590000000</v>
      </c>
      <c r="J970" s="31" t="s">
        <v>37</v>
      </c>
      <c r="K970" s="41" t="s">
        <v>2923</v>
      </c>
      <c r="L970" s="37" t="s">
        <v>50</v>
      </c>
      <c r="M970" s="41" t="s">
        <v>58</v>
      </c>
      <c r="N970" s="43" t="s">
        <v>2924</v>
      </c>
      <c r="O970" s="30" t="s">
        <v>91</v>
      </c>
      <c r="P970" s="30">
        <v>796</v>
      </c>
      <c r="Q970" s="38" t="s">
        <v>43</v>
      </c>
      <c r="R970" s="47">
        <v>10</v>
      </c>
      <c r="S970" s="48">
        <v>800</v>
      </c>
      <c r="T970" s="35">
        <f t="shared" si="47"/>
        <v>8000</v>
      </c>
      <c r="U970" s="36">
        <f t="shared" si="49"/>
        <v>8960</v>
      </c>
      <c r="V970" s="61"/>
      <c r="W970" s="49">
        <v>2017</v>
      </c>
      <c r="X970" s="31"/>
      <c r="Y970" s="303"/>
    </row>
    <row r="971" spans="1:25" ht="50.1" customHeight="1">
      <c r="A971" s="30" t="s">
        <v>3213</v>
      </c>
      <c r="B971" s="30" t="s">
        <v>32</v>
      </c>
      <c r="C971" s="31" t="s">
        <v>3210</v>
      </c>
      <c r="D971" s="310" t="s">
        <v>3047</v>
      </c>
      <c r="E971" s="31" t="s">
        <v>3211</v>
      </c>
      <c r="F971" s="32" t="s">
        <v>3214</v>
      </c>
      <c r="G971" s="30" t="s">
        <v>188</v>
      </c>
      <c r="H971" s="30">
        <v>0</v>
      </c>
      <c r="I971" s="30">
        <v>590000000</v>
      </c>
      <c r="J971" s="31" t="s">
        <v>37</v>
      </c>
      <c r="K971" s="31" t="s">
        <v>2923</v>
      </c>
      <c r="L971" s="37" t="s">
        <v>50</v>
      </c>
      <c r="M971" s="30" t="s">
        <v>58</v>
      </c>
      <c r="N971" s="31" t="s">
        <v>2924</v>
      </c>
      <c r="O971" s="30" t="s">
        <v>91</v>
      </c>
      <c r="P971" s="30">
        <v>796</v>
      </c>
      <c r="Q971" s="30" t="s">
        <v>43</v>
      </c>
      <c r="R971" s="34">
        <v>10</v>
      </c>
      <c r="S971" s="35">
        <v>1300</v>
      </c>
      <c r="T971" s="35">
        <f t="shared" si="47"/>
        <v>13000</v>
      </c>
      <c r="U971" s="36">
        <f t="shared" si="49"/>
        <v>14560.000000000002</v>
      </c>
      <c r="V971" s="40"/>
      <c r="W971" s="30">
        <v>2017</v>
      </c>
      <c r="X971" s="31"/>
      <c r="Y971" s="303"/>
    </row>
    <row r="972" spans="1:25" ht="50.1" customHeight="1">
      <c r="A972" s="30" t="s">
        <v>3215</v>
      </c>
      <c r="B972" s="41" t="s">
        <v>32</v>
      </c>
      <c r="C972" s="42" t="s">
        <v>3210</v>
      </c>
      <c r="D972" s="311" t="s">
        <v>3047</v>
      </c>
      <c r="E972" s="43" t="s">
        <v>3211</v>
      </c>
      <c r="F972" s="44" t="s">
        <v>3216</v>
      </c>
      <c r="G972" s="30" t="s">
        <v>188</v>
      </c>
      <c r="H972" s="46">
        <v>0</v>
      </c>
      <c r="I972" s="30">
        <v>590000000</v>
      </c>
      <c r="J972" s="31" t="s">
        <v>37</v>
      </c>
      <c r="K972" s="41" t="s">
        <v>2923</v>
      </c>
      <c r="L972" s="37" t="s">
        <v>50</v>
      </c>
      <c r="M972" s="41" t="s">
        <v>58</v>
      </c>
      <c r="N972" s="43" t="s">
        <v>2924</v>
      </c>
      <c r="O972" s="30" t="s">
        <v>91</v>
      </c>
      <c r="P972" s="30">
        <v>796</v>
      </c>
      <c r="Q972" s="38" t="s">
        <v>43</v>
      </c>
      <c r="R972" s="47">
        <v>10</v>
      </c>
      <c r="S972" s="48">
        <v>1000</v>
      </c>
      <c r="T972" s="35">
        <f t="shared" si="47"/>
        <v>10000</v>
      </c>
      <c r="U972" s="36">
        <f t="shared" si="49"/>
        <v>11200.000000000002</v>
      </c>
      <c r="V972" s="61"/>
      <c r="W972" s="49">
        <v>2017</v>
      </c>
      <c r="X972" s="31"/>
      <c r="Y972" s="303"/>
    </row>
    <row r="973" spans="1:25" ht="50.1" customHeight="1">
      <c r="A973" s="30" t="s">
        <v>3217</v>
      </c>
      <c r="B973" s="41" t="s">
        <v>32</v>
      </c>
      <c r="C973" s="42" t="s">
        <v>3218</v>
      </c>
      <c r="D973" s="311" t="s">
        <v>3047</v>
      </c>
      <c r="E973" s="43" t="s">
        <v>3219</v>
      </c>
      <c r="F973" s="44" t="s">
        <v>3220</v>
      </c>
      <c r="G973" s="30" t="s">
        <v>188</v>
      </c>
      <c r="H973" s="46">
        <v>0</v>
      </c>
      <c r="I973" s="30">
        <v>590000000</v>
      </c>
      <c r="J973" s="31" t="s">
        <v>37</v>
      </c>
      <c r="K973" s="41" t="s">
        <v>2923</v>
      </c>
      <c r="L973" s="37" t="s">
        <v>50</v>
      </c>
      <c r="M973" s="41" t="s">
        <v>58</v>
      </c>
      <c r="N973" s="43" t="s">
        <v>2924</v>
      </c>
      <c r="O973" s="30" t="s">
        <v>91</v>
      </c>
      <c r="P973" s="30">
        <v>796</v>
      </c>
      <c r="Q973" s="38" t="s">
        <v>43</v>
      </c>
      <c r="R973" s="47">
        <v>10</v>
      </c>
      <c r="S973" s="48">
        <v>250</v>
      </c>
      <c r="T973" s="35">
        <f t="shared" si="47"/>
        <v>2500</v>
      </c>
      <c r="U973" s="36">
        <f t="shared" si="49"/>
        <v>2800.0000000000005</v>
      </c>
      <c r="V973" s="61"/>
      <c r="W973" s="49">
        <v>2017</v>
      </c>
      <c r="X973" s="31"/>
      <c r="Y973" s="303"/>
    </row>
    <row r="974" spans="1:25" ht="50.1" customHeight="1">
      <c r="A974" s="30" t="s">
        <v>3221</v>
      </c>
      <c r="B974" s="30" t="s">
        <v>32</v>
      </c>
      <c r="C974" s="31" t="s">
        <v>3222</v>
      </c>
      <c r="D974" s="310" t="s">
        <v>3047</v>
      </c>
      <c r="E974" s="31" t="s">
        <v>3223</v>
      </c>
      <c r="F974" s="32" t="s">
        <v>3224</v>
      </c>
      <c r="G974" s="30" t="s">
        <v>188</v>
      </c>
      <c r="H974" s="30">
        <v>0</v>
      </c>
      <c r="I974" s="30">
        <v>590000000</v>
      </c>
      <c r="J974" s="31" t="s">
        <v>37</v>
      </c>
      <c r="K974" s="31" t="s">
        <v>2923</v>
      </c>
      <c r="L974" s="37" t="s">
        <v>50</v>
      </c>
      <c r="M974" s="30" t="s">
        <v>58</v>
      </c>
      <c r="N974" s="31" t="s">
        <v>2924</v>
      </c>
      <c r="O974" s="30" t="s">
        <v>91</v>
      </c>
      <c r="P974" s="30">
        <v>796</v>
      </c>
      <c r="Q974" s="30" t="s">
        <v>43</v>
      </c>
      <c r="R974" s="34">
        <v>10</v>
      </c>
      <c r="S974" s="35">
        <v>250</v>
      </c>
      <c r="T974" s="35">
        <f t="shared" si="47"/>
        <v>2500</v>
      </c>
      <c r="U974" s="36">
        <f t="shared" si="49"/>
        <v>2800.0000000000005</v>
      </c>
      <c r="V974" s="40"/>
      <c r="W974" s="30">
        <v>2017</v>
      </c>
      <c r="X974" s="31"/>
      <c r="Y974" s="303"/>
    </row>
    <row r="975" spans="1:25" ht="50.1" customHeight="1">
      <c r="A975" s="30" t="s">
        <v>3225</v>
      </c>
      <c r="B975" s="41" t="s">
        <v>32</v>
      </c>
      <c r="C975" s="42" t="s">
        <v>3226</v>
      </c>
      <c r="D975" s="311" t="s">
        <v>3047</v>
      </c>
      <c r="E975" s="43" t="s">
        <v>3227</v>
      </c>
      <c r="F975" s="44" t="s">
        <v>3228</v>
      </c>
      <c r="G975" s="30" t="s">
        <v>188</v>
      </c>
      <c r="H975" s="46">
        <v>0</v>
      </c>
      <c r="I975" s="30">
        <v>590000000</v>
      </c>
      <c r="J975" s="31" t="s">
        <v>37</v>
      </c>
      <c r="K975" s="41" t="s">
        <v>2923</v>
      </c>
      <c r="L975" s="37" t="s">
        <v>50</v>
      </c>
      <c r="M975" s="41" t="s">
        <v>58</v>
      </c>
      <c r="N975" s="43" t="s">
        <v>2924</v>
      </c>
      <c r="O975" s="30" t="s">
        <v>91</v>
      </c>
      <c r="P975" s="30">
        <v>796</v>
      </c>
      <c r="Q975" s="38" t="s">
        <v>43</v>
      </c>
      <c r="R975" s="47">
        <v>24</v>
      </c>
      <c r="S975" s="48">
        <v>1300</v>
      </c>
      <c r="T975" s="35">
        <f t="shared" si="47"/>
        <v>31200</v>
      </c>
      <c r="U975" s="36">
        <f t="shared" si="49"/>
        <v>34944</v>
      </c>
      <c r="V975" s="61"/>
      <c r="W975" s="49">
        <v>2017</v>
      </c>
      <c r="X975" s="31"/>
      <c r="Y975" s="303"/>
    </row>
    <row r="976" spans="1:25" ht="50.1" customHeight="1">
      <c r="A976" s="30" t="s">
        <v>3229</v>
      </c>
      <c r="B976" s="41" t="s">
        <v>32</v>
      </c>
      <c r="C976" s="42" t="s">
        <v>3230</v>
      </c>
      <c r="D976" s="311" t="s">
        <v>3047</v>
      </c>
      <c r="E976" s="43" t="s">
        <v>3231</v>
      </c>
      <c r="F976" s="44" t="s">
        <v>3232</v>
      </c>
      <c r="G976" s="30" t="s">
        <v>188</v>
      </c>
      <c r="H976" s="46">
        <v>0</v>
      </c>
      <c r="I976" s="30">
        <v>590000000</v>
      </c>
      <c r="J976" s="31" t="s">
        <v>37</v>
      </c>
      <c r="K976" s="41" t="s">
        <v>2923</v>
      </c>
      <c r="L976" s="37" t="s">
        <v>50</v>
      </c>
      <c r="M976" s="41" t="s">
        <v>58</v>
      </c>
      <c r="N976" s="43" t="s">
        <v>2924</v>
      </c>
      <c r="O976" s="30" t="s">
        <v>91</v>
      </c>
      <c r="P976" s="30">
        <v>796</v>
      </c>
      <c r="Q976" s="38" t="s">
        <v>43</v>
      </c>
      <c r="R976" s="47">
        <v>12</v>
      </c>
      <c r="S976" s="48">
        <v>4400</v>
      </c>
      <c r="T976" s="35">
        <f t="shared" si="47"/>
        <v>52800</v>
      </c>
      <c r="U976" s="36">
        <f t="shared" si="49"/>
        <v>59136.000000000007</v>
      </c>
      <c r="V976" s="61"/>
      <c r="W976" s="49">
        <v>2017</v>
      </c>
      <c r="X976" s="31"/>
      <c r="Y976" s="303"/>
    </row>
    <row r="977" spans="1:66" ht="50.1" customHeight="1">
      <c r="A977" s="30" t="s">
        <v>3233</v>
      </c>
      <c r="B977" s="41" t="s">
        <v>32</v>
      </c>
      <c r="C977" s="42" t="s">
        <v>3230</v>
      </c>
      <c r="D977" s="311" t="s">
        <v>3047</v>
      </c>
      <c r="E977" s="43" t="s">
        <v>3231</v>
      </c>
      <c r="F977" s="44" t="s">
        <v>3234</v>
      </c>
      <c r="G977" s="30" t="s">
        <v>188</v>
      </c>
      <c r="H977" s="46">
        <v>0</v>
      </c>
      <c r="I977" s="30">
        <v>590000000</v>
      </c>
      <c r="J977" s="31" t="s">
        <v>37</v>
      </c>
      <c r="K977" s="41" t="s">
        <v>2923</v>
      </c>
      <c r="L977" s="37" t="s">
        <v>50</v>
      </c>
      <c r="M977" s="41" t="s">
        <v>58</v>
      </c>
      <c r="N977" s="43" t="s">
        <v>2924</v>
      </c>
      <c r="O977" s="30" t="s">
        <v>91</v>
      </c>
      <c r="P977" s="30">
        <v>796</v>
      </c>
      <c r="Q977" s="38" t="s">
        <v>43</v>
      </c>
      <c r="R977" s="47">
        <v>10</v>
      </c>
      <c r="S977" s="48">
        <v>7500</v>
      </c>
      <c r="T977" s="35">
        <f t="shared" si="47"/>
        <v>75000</v>
      </c>
      <c r="U977" s="36">
        <f t="shared" si="49"/>
        <v>84000.000000000015</v>
      </c>
      <c r="V977" s="61"/>
      <c r="W977" s="49">
        <v>2017</v>
      </c>
      <c r="X977" s="31"/>
      <c r="Y977" s="303"/>
    </row>
    <row r="978" spans="1:66" ht="50.1" customHeight="1">
      <c r="A978" s="30" t="s">
        <v>3235</v>
      </c>
      <c r="B978" s="41" t="s">
        <v>32</v>
      </c>
      <c r="C978" s="42" t="s">
        <v>3236</v>
      </c>
      <c r="D978" s="311" t="s">
        <v>3047</v>
      </c>
      <c r="E978" s="43" t="s">
        <v>3237</v>
      </c>
      <c r="F978" s="44" t="s">
        <v>3238</v>
      </c>
      <c r="G978" s="30" t="s">
        <v>188</v>
      </c>
      <c r="H978" s="46">
        <v>0</v>
      </c>
      <c r="I978" s="30">
        <v>590000000</v>
      </c>
      <c r="J978" s="31" t="s">
        <v>37</v>
      </c>
      <c r="K978" s="41" t="s">
        <v>2923</v>
      </c>
      <c r="L978" s="37" t="s">
        <v>50</v>
      </c>
      <c r="M978" s="41" t="s">
        <v>58</v>
      </c>
      <c r="N978" s="43" t="s">
        <v>2924</v>
      </c>
      <c r="O978" s="30" t="s">
        <v>91</v>
      </c>
      <c r="P978" s="30">
        <v>796</v>
      </c>
      <c r="Q978" s="38" t="s">
        <v>43</v>
      </c>
      <c r="R978" s="47">
        <v>20</v>
      </c>
      <c r="S978" s="48">
        <v>700</v>
      </c>
      <c r="T978" s="35">
        <f t="shared" si="47"/>
        <v>14000</v>
      </c>
      <c r="U978" s="36">
        <f t="shared" si="49"/>
        <v>15680.000000000002</v>
      </c>
      <c r="V978" s="61"/>
      <c r="W978" s="49">
        <v>2017</v>
      </c>
      <c r="X978" s="31"/>
      <c r="Y978" s="303"/>
    </row>
    <row r="979" spans="1:66" ht="50.1" customHeight="1">
      <c r="A979" s="30" t="s">
        <v>3239</v>
      </c>
      <c r="B979" s="41" t="s">
        <v>32</v>
      </c>
      <c r="C979" s="42" t="s">
        <v>3240</v>
      </c>
      <c r="D979" s="311" t="s">
        <v>3047</v>
      </c>
      <c r="E979" s="43" t="s">
        <v>3241</v>
      </c>
      <c r="F979" s="44" t="s">
        <v>3242</v>
      </c>
      <c r="G979" s="30" t="s">
        <v>188</v>
      </c>
      <c r="H979" s="46">
        <v>0</v>
      </c>
      <c r="I979" s="30">
        <v>590000000</v>
      </c>
      <c r="J979" s="31" t="s">
        <v>37</v>
      </c>
      <c r="K979" s="41" t="s">
        <v>2923</v>
      </c>
      <c r="L979" s="37" t="s">
        <v>50</v>
      </c>
      <c r="M979" s="41" t="s">
        <v>58</v>
      </c>
      <c r="N979" s="43" t="s">
        <v>2924</v>
      </c>
      <c r="O979" s="30" t="s">
        <v>91</v>
      </c>
      <c r="P979" s="30">
        <v>796</v>
      </c>
      <c r="Q979" s="38" t="s">
        <v>43</v>
      </c>
      <c r="R979" s="47">
        <v>10</v>
      </c>
      <c r="S979" s="48">
        <v>400</v>
      </c>
      <c r="T979" s="35">
        <f t="shared" si="47"/>
        <v>4000</v>
      </c>
      <c r="U979" s="36">
        <f t="shared" si="49"/>
        <v>4480</v>
      </c>
      <c r="V979" s="61"/>
      <c r="W979" s="49">
        <v>2017</v>
      </c>
      <c r="X979" s="31"/>
      <c r="Y979" s="303"/>
    </row>
    <row r="980" spans="1:66" ht="50.1" customHeight="1">
      <c r="A980" s="30" t="s">
        <v>3243</v>
      </c>
      <c r="B980" s="30" t="s">
        <v>32</v>
      </c>
      <c r="C980" s="31" t="s">
        <v>3240</v>
      </c>
      <c r="D980" s="310" t="s">
        <v>3047</v>
      </c>
      <c r="E980" s="31" t="s">
        <v>3241</v>
      </c>
      <c r="F980" s="32" t="s">
        <v>3244</v>
      </c>
      <c r="G980" s="30" t="s">
        <v>188</v>
      </c>
      <c r="H980" s="30">
        <v>0</v>
      </c>
      <c r="I980" s="30">
        <v>590000000</v>
      </c>
      <c r="J980" s="31" t="s">
        <v>37</v>
      </c>
      <c r="K980" s="31" t="s">
        <v>2923</v>
      </c>
      <c r="L980" s="37" t="s">
        <v>50</v>
      </c>
      <c r="M980" s="30" t="s">
        <v>58</v>
      </c>
      <c r="N980" s="31" t="s">
        <v>2924</v>
      </c>
      <c r="O980" s="30" t="s">
        <v>91</v>
      </c>
      <c r="P980" s="30">
        <v>796</v>
      </c>
      <c r="Q980" s="30" t="s">
        <v>43</v>
      </c>
      <c r="R980" s="34">
        <v>10</v>
      </c>
      <c r="S980" s="35">
        <v>600</v>
      </c>
      <c r="T980" s="35">
        <f t="shared" si="47"/>
        <v>6000</v>
      </c>
      <c r="U980" s="36">
        <f t="shared" si="49"/>
        <v>6720.0000000000009</v>
      </c>
      <c r="V980" s="40"/>
      <c r="W980" s="30">
        <v>2017</v>
      </c>
      <c r="X980" s="31"/>
      <c r="Y980" s="303"/>
    </row>
    <row r="981" spans="1:66" ht="50.1" customHeight="1">
      <c r="A981" s="30" t="s">
        <v>3245</v>
      </c>
      <c r="B981" s="30" t="s">
        <v>32</v>
      </c>
      <c r="C981" s="31" t="s">
        <v>3240</v>
      </c>
      <c r="D981" s="310" t="s">
        <v>3047</v>
      </c>
      <c r="E981" s="31" t="s">
        <v>3241</v>
      </c>
      <c r="F981" s="32" t="s">
        <v>3246</v>
      </c>
      <c r="G981" s="30" t="s">
        <v>188</v>
      </c>
      <c r="H981" s="30">
        <v>0</v>
      </c>
      <c r="I981" s="30">
        <v>590000000</v>
      </c>
      <c r="J981" s="31" t="s">
        <v>37</v>
      </c>
      <c r="K981" s="31" t="s">
        <v>2923</v>
      </c>
      <c r="L981" s="37" t="s">
        <v>50</v>
      </c>
      <c r="M981" s="30" t="s">
        <v>58</v>
      </c>
      <c r="N981" s="31" t="s">
        <v>2924</v>
      </c>
      <c r="O981" s="30" t="s">
        <v>91</v>
      </c>
      <c r="P981" s="30">
        <v>796</v>
      </c>
      <c r="Q981" s="30" t="s">
        <v>43</v>
      </c>
      <c r="R981" s="34">
        <v>10</v>
      </c>
      <c r="S981" s="35">
        <v>500</v>
      </c>
      <c r="T981" s="35">
        <f t="shared" si="47"/>
        <v>5000</v>
      </c>
      <c r="U981" s="36">
        <f t="shared" si="49"/>
        <v>5600.0000000000009</v>
      </c>
      <c r="V981" s="40"/>
      <c r="W981" s="30">
        <v>2017</v>
      </c>
      <c r="X981" s="31"/>
      <c r="Y981" s="303"/>
    </row>
    <row r="982" spans="1:66" ht="50.1" customHeight="1">
      <c r="A982" s="31" t="s">
        <v>3247</v>
      </c>
      <c r="B982" s="31" t="s">
        <v>32</v>
      </c>
      <c r="C982" s="56" t="s">
        <v>3248</v>
      </c>
      <c r="D982" s="310" t="s">
        <v>3047</v>
      </c>
      <c r="E982" s="56" t="s">
        <v>3249</v>
      </c>
      <c r="F982" s="56" t="s">
        <v>3250</v>
      </c>
      <c r="G982" s="31" t="s">
        <v>188</v>
      </c>
      <c r="H982" s="31">
        <v>0</v>
      </c>
      <c r="I982" s="30">
        <v>590000000</v>
      </c>
      <c r="J982" s="31" t="s">
        <v>50</v>
      </c>
      <c r="K982" s="31" t="s">
        <v>139</v>
      </c>
      <c r="L982" s="31" t="s">
        <v>80</v>
      </c>
      <c r="M982" s="31" t="s">
        <v>81</v>
      </c>
      <c r="N982" s="31" t="s">
        <v>140</v>
      </c>
      <c r="O982" s="45" t="s">
        <v>182</v>
      </c>
      <c r="P982" s="31">
        <v>796</v>
      </c>
      <c r="Q982" s="31" t="s">
        <v>43</v>
      </c>
      <c r="R982" s="47">
        <v>12</v>
      </c>
      <c r="S982" s="64">
        <v>25600</v>
      </c>
      <c r="T982" s="58">
        <v>0</v>
      </c>
      <c r="U982" s="59">
        <f t="shared" si="49"/>
        <v>0</v>
      </c>
      <c r="V982" s="78"/>
      <c r="W982" s="31">
        <v>2017</v>
      </c>
      <c r="X982" s="43" t="s">
        <v>2900</v>
      </c>
      <c r="Y982" s="303"/>
    </row>
    <row r="983" spans="1:66" ht="50.1" customHeight="1">
      <c r="A983" s="31" t="s">
        <v>3251</v>
      </c>
      <c r="B983" s="71" t="s">
        <v>32</v>
      </c>
      <c r="C983" s="56" t="s">
        <v>3248</v>
      </c>
      <c r="D983" s="310" t="s">
        <v>3047</v>
      </c>
      <c r="E983" s="56" t="s">
        <v>3249</v>
      </c>
      <c r="F983" s="44" t="s">
        <v>3252</v>
      </c>
      <c r="G983" s="31" t="s">
        <v>89</v>
      </c>
      <c r="H983" s="43">
        <v>0</v>
      </c>
      <c r="I983" s="30">
        <v>590000000</v>
      </c>
      <c r="J983" s="45" t="s">
        <v>300</v>
      </c>
      <c r="K983" s="43" t="s">
        <v>211</v>
      </c>
      <c r="L983" s="43" t="s">
        <v>302</v>
      </c>
      <c r="M983" s="43" t="s">
        <v>2897</v>
      </c>
      <c r="N983" s="43" t="s">
        <v>140</v>
      </c>
      <c r="O983" s="43" t="s">
        <v>276</v>
      </c>
      <c r="P983" s="43">
        <v>796</v>
      </c>
      <c r="Q983" s="43" t="s">
        <v>43</v>
      </c>
      <c r="R983" s="47">
        <v>14</v>
      </c>
      <c r="S983" s="64">
        <v>21800</v>
      </c>
      <c r="T983" s="48">
        <f>R983*S983</f>
        <v>305200</v>
      </c>
      <c r="U983" s="48">
        <f>T983*1.12</f>
        <v>341824.00000000006</v>
      </c>
      <c r="V983" s="126"/>
      <c r="W983" s="38">
        <v>2017</v>
      </c>
      <c r="X983" s="43"/>
      <c r="Y983" s="303"/>
    </row>
    <row r="984" spans="1:66" ht="50.1" customHeight="1">
      <c r="A984" s="30" t="s">
        <v>3253</v>
      </c>
      <c r="B984" s="41" t="s">
        <v>32</v>
      </c>
      <c r="C984" s="42" t="s">
        <v>3254</v>
      </c>
      <c r="D984" s="311" t="s">
        <v>3047</v>
      </c>
      <c r="E984" s="43" t="s">
        <v>3255</v>
      </c>
      <c r="F984" s="44" t="s">
        <v>3256</v>
      </c>
      <c r="G984" s="30" t="s">
        <v>188</v>
      </c>
      <c r="H984" s="46">
        <v>0</v>
      </c>
      <c r="I984" s="30">
        <v>590000000</v>
      </c>
      <c r="J984" s="31" t="s">
        <v>37</v>
      </c>
      <c r="K984" s="41" t="s">
        <v>2923</v>
      </c>
      <c r="L984" s="37" t="s">
        <v>50</v>
      </c>
      <c r="M984" s="41" t="s">
        <v>58</v>
      </c>
      <c r="N984" s="43" t="s">
        <v>2924</v>
      </c>
      <c r="O984" s="30" t="s">
        <v>91</v>
      </c>
      <c r="P984" s="30">
        <v>796</v>
      </c>
      <c r="Q984" s="38" t="s">
        <v>43</v>
      </c>
      <c r="R984" s="47">
        <v>12</v>
      </c>
      <c r="S984" s="48">
        <v>600</v>
      </c>
      <c r="T984" s="35">
        <f t="shared" si="47"/>
        <v>7200</v>
      </c>
      <c r="U984" s="36">
        <f t="shared" si="49"/>
        <v>8064.0000000000009</v>
      </c>
      <c r="V984" s="61"/>
      <c r="W984" s="49">
        <v>2017</v>
      </c>
      <c r="X984" s="31"/>
      <c r="Y984" s="303"/>
    </row>
    <row r="985" spans="1:66" ht="50.1" customHeight="1">
      <c r="A985" s="30" t="s">
        <v>3257</v>
      </c>
      <c r="B985" s="43" t="s">
        <v>32</v>
      </c>
      <c r="C985" s="43" t="s">
        <v>3258</v>
      </c>
      <c r="D985" s="312" t="s">
        <v>3259</v>
      </c>
      <c r="E985" s="43" t="s">
        <v>3260</v>
      </c>
      <c r="F985" s="43" t="s">
        <v>3261</v>
      </c>
      <c r="G985" s="31" t="s">
        <v>36</v>
      </c>
      <c r="H985" s="43">
        <v>30</v>
      </c>
      <c r="I985" s="30">
        <v>590000000</v>
      </c>
      <c r="J985" s="31" t="s">
        <v>50</v>
      </c>
      <c r="K985" s="31" t="s">
        <v>429</v>
      </c>
      <c r="L985" s="31" t="s">
        <v>39</v>
      </c>
      <c r="M985" s="31" t="s">
        <v>58</v>
      </c>
      <c r="N985" s="43" t="s">
        <v>918</v>
      </c>
      <c r="O985" s="31" t="s">
        <v>919</v>
      </c>
      <c r="P985" s="31">
        <v>796</v>
      </c>
      <c r="Q985" s="43" t="s">
        <v>43</v>
      </c>
      <c r="R985" s="47">
        <v>16</v>
      </c>
      <c r="S985" s="48">
        <v>322500</v>
      </c>
      <c r="T985" s="48">
        <f t="shared" si="47"/>
        <v>5160000</v>
      </c>
      <c r="U985" s="65">
        <f t="shared" si="49"/>
        <v>5779200.0000000009</v>
      </c>
      <c r="V985" s="98"/>
      <c r="W985" s="31">
        <v>2017</v>
      </c>
      <c r="X985" s="66"/>
      <c r="Y985" s="303"/>
    </row>
    <row r="986" spans="1:66" ht="50.1" customHeight="1">
      <c r="A986" s="30" t="s">
        <v>3262</v>
      </c>
      <c r="B986" s="43" t="s">
        <v>32</v>
      </c>
      <c r="C986" s="43" t="s">
        <v>3258</v>
      </c>
      <c r="D986" s="312" t="s">
        <v>3259</v>
      </c>
      <c r="E986" s="43" t="s">
        <v>3260</v>
      </c>
      <c r="F986" s="43" t="s">
        <v>3263</v>
      </c>
      <c r="G986" s="31" t="s">
        <v>36</v>
      </c>
      <c r="H986" s="43">
        <v>30</v>
      </c>
      <c r="I986" s="30">
        <v>590000000</v>
      </c>
      <c r="J986" s="31" t="s">
        <v>50</v>
      </c>
      <c r="K986" s="31" t="s">
        <v>429</v>
      </c>
      <c r="L986" s="31" t="s">
        <v>39</v>
      </c>
      <c r="M986" s="31" t="s">
        <v>58</v>
      </c>
      <c r="N986" s="43" t="s">
        <v>523</v>
      </c>
      <c r="O986" s="31" t="s">
        <v>919</v>
      </c>
      <c r="P986" s="31">
        <v>796</v>
      </c>
      <c r="Q986" s="43" t="s">
        <v>43</v>
      </c>
      <c r="R986" s="47">
        <v>8</v>
      </c>
      <c r="S986" s="48">
        <f>T986/R986</f>
        <v>1441000</v>
      </c>
      <c r="T986" s="48">
        <f>1477000*4+1405000*4</f>
        <v>11528000</v>
      </c>
      <c r="U986" s="65">
        <f t="shared" si="49"/>
        <v>12911360.000000002</v>
      </c>
      <c r="V986" s="98"/>
      <c r="W986" s="31">
        <v>2017</v>
      </c>
      <c r="X986" s="66"/>
      <c r="Y986" s="303"/>
    </row>
    <row r="987" spans="1:66" ht="50.1" customHeight="1">
      <c r="A987" s="30" t="s">
        <v>3264</v>
      </c>
      <c r="B987" s="43" t="s">
        <v>32</v>
      </c>
      <c r="C987" s="43" t="s">
        <v>3265</v>
      </c>
      <c r="D987" s="312" t="s">
        <v>3266</v>
      </c>
      <c r="E987" s="43" t="s">
        <v>3267</v>
      </c>
      <c r="F987" s="43" t="s">
        <v>3268</v>
      </c>
      <c r="G987" s="43" t="s">
        <v>36</v>
      </c>
      <c r="H987" s="43">
        <v>0</v>
      </c>
      <c r="I987" s="30">
        <v>590000000</v>
      </c>
      <c r="J987" s="43" t="s">
        <v>50</v>
      </c>
      <c r="K987" s="43" t="s">
        <v>576</v>
      </c>
      <c r="L987" s="43" t="s">
        <v>80</v>
      </c>
      <c r="M987" s="43" t="s">
        <v>40</v>
      </c>
      <c r="N987" s="43" t="s">
        <v>99</v>
      </c>
      <c r="O987" s="43" t="s">
        <v>83</v>
      </c>
      <c r="P987" s="43">
        <v>166</v>
      </c>
      <c r="Q987" s="43" t="s">
        <v>100</v>
      </c>
      <c r="R987" s="55">
        <v>170</v>
      </c>
      <c r="S987" s="55">
        <v>900</v>
      </c>
      <c r="T987" s="35">
        <f t="shared" ref="T987:T1029" si="51">R987*S987</f>
        <v>153000</v>
      </c>
      <c r="U987" s="36">
        <f t="shared" si="49"/>
        <v>171360.00000000003</v>
      </c>
      <c r="V987" s="98"/>
      <c r="W987" s="43">
        <v>2017</v>
      </c>
      <c r="X987" s="43"/>
      <c r="Y987" s="303"/>
    </row>
    <row r="988" spans="1:66" ht="50.1" customHeight="1">
      <c r="A988" s="30" t="s">
        <v>3269</v>
      </c>
      <c r="B988" s="31" t="s">
        <v>32</v>
      </c>
      <c r="C988" s="31" t="s">
        <v>3270</v>
      </c>
      <c r="D988" s="310" t="s">
        <v>3271</v>
      </c>
      <c r="E988" s="56" t="s">
        <v>3272</v>
      </c>
      <c r="F988" s="56" t="s">
        <v>3273</v>
      </c>
      <c r="G988" s="31" t="s">
        <v>36</v>
      </c>
      <c r="H988" s="31">
        <v>0</v>
      </c>
      <c r="I988" s="30">
        <v>590000000</v>
      </c>
      <c r="J988" s="31" t="s">
        <v>50</v>
      </c>
      <c r="K988" s="31" t="s">
        <v>3274</v>
      </c>
      <c r="L988" s="31" t="s">
        <v>39</v>
      </c>
      <c r="M988" s="30" t="s">
        <v>81</v>
      </c>
      <c r="N988" s="31" t="s">
        <v>3275</v>
      </c>
      <c r="O988" s="30" t="s">
        <v>91</v>
      </c>
      <c r="P988" s="31">
        <v>168</v>
      </c>
      <c r="Q988" s="53" t="s">
        <v>114</v>
      </c>
      <c r="R988" s="122">
        <v>13</v>
      </c>
      <c r="S988" s="122">
        <v>713000</v>
      </c>
      <c r="T988" s="58">
        <f t="shared" si="51"/>
        <v>9269000</v>
      </c>
      <c r="U988" s="59">
        <f t="shared" si="49"/>
        <v>10381280.000000002</v>
      </c>
      <c r="V988" s="31"/>
      <c r="W988" s="45">
        <v>2017</v>
      </c>
      <c r="X988" s="31"/>
      <c r="Y988" s="303"/>
    </row>
    <row r="989" spans="1:66" s="293" customFormat="1" ht="50.1" customHeight="1">
      <c r="A989" s="31" t="s">
        <v>3276</v>
      </c>
      <c r="B989" s="31" t="s">
        <v>32</v>
      </c>
      <c r="C989" s="56" t="s">
        <v>3277</v>
      </c>
      <c r="D989" s="56" t="s">
        <v>3271</v>
      </c>
      <c r="E989" s="56" t="s">
        <v>3278</v>
      </c>
      <c r="F989" s="56" t="s">
        <v>44</v>
      </c>
      <c r="G989" s="31" t="s">
        <v>36</v>
      </c>
      <c r="H989" s="31">
        <v>0</v>
      </c>
      <c r="I989" s="31">
        <v>590000000</v>
      </c>
      <c r="J989" s="31" t="s">
        <v>37</v>
      </c>
      <c r="K989" s="45" t="s">
        <v>105</v>
      </c>
      <c r="L989" s="31" t="s">
        <v>39</v>
      </c>
      <c r="M989" s="31" t="s">
        <v>58</v>
      </c>
      <c r="N989" s="31" t="s">
        <v>106</v>
      </c>
      <c r="O989" s="31" t="s">
        <v>107</v>
      </c>
      <c r="P989" s="100">
        <v>168</v>
      </c>
      <c r="Q989" s="31" t="s">
        <v>114</v>
      </c>
      <c r="R989" s="382">
        <v>5</v>
      </c>
      <c r="S989" s="64">
        <v>230000</v>
      </c>
      <c r="T989" s="64">
        <v>0</v>
      </c>
      <c r="U989" s="392">
        <f>T989*1.12</f>
        <v>0</v>
      </c>
      <c r="V989" s="31"/>
      <c r="W989" s="45">
        <v>2017</v>
      </c>
      <c r="X989" s="45">
        <v>11.19</v>
      </c>
      <c r="Y989" s="350"/>
      <c r="Z989" s="290"/>
      <c r="AA989" s="304"/>
      <c r="AB989" s="290"/>
      <c r="AC989" s="291"/>
      <c r="AD989" s="291"/>
      <c r="AE989" s="291"/>
      <c r="AF989" s="291"/>
      <c r="AG989" s="291"/>
      <c r="AH989" s="291"/>
      <c r="AI989" s="291"/>
      <c r="AJ989" s="291"/>
      <c r="AK989" s="291"/>
      <c r="AL989" s="291"/>
      <c r="AM989" s="291"/>
      <c r="AN989" s="291"/>
      <c r="AO989" s="291"/>
      <c r="AP989" s="292"/>
      <c r="AQ989" s="292"/>
      <c r="AR989" s="292"/>
      <c r="AS989" s="292"/>
      <c r="AT989" s="292"/>
      <c r="AU989" s="292"/>
      <c r="AV989" s="292"/>
      <c r="AW989" s="292"/>
      <c r="AX989" s="292"/>
      <c r="AY989" s="292"/>
      <c r="AZ989" s="292"/>
      <c r="BA989" s="292"/>
      <c r="BB989" s="292"/>
      <c r="BC989" s="292"/>
      <c r="BD989" s="292"/>
      <c r="BE989" s="292"/>
      <c r="BF989" s="292"/>
      <c r="BG989" s="292"/>
      <c r="BH989" s="292"/>
      <c r="BI989" s="292"/>
      <c r="BJ989" s="292"/>
      <c r="BK989" s="292"/>
      <c r="BL989" s="292"/>
      <c r="BM989" s="292"/>
      <c r="BN989" s="292"/>
    </row>
    <row r="990" spans="1:66" s="293" customFormat="1" ht="50.1" customHeight="1">
      <c r="A990" s="30" t="s">
        <v>7595</v>
      </c>
      <c r="B990" s="31" t="s">
        <v>32</v>
      </c>
      <c r="C990" s="56" t="s">
        <v>3277</v>
      </c>
      <c r="D990" s="56" t="s">
        <v>3271</v>
      </c>
      <c r="E990" s="56" t="s">
        <v>3278</v>
      </c>
      <c r="F990" s="56" t="s">
        <v>44</v>
      </c>
      <c r="G990" s="30" t="s">
        <v>36</v>
      </c>
      <c r="H990" s="30">
        <v>0</v>
      </c>
      <c r="I990" s="30">
        <v>590000000</v>
      </c>
      <c r="J990" s="31" t="s">
        <v>37</v>
      </c>
      <c r="K990" s="45" t="s">
        <v>1223</v>
      </c>
      <c r="L990" s="31" t="s">
        <v>39</v>
      </c>
      <c r="M990" s="30" t="s">
        <v>58</v>
      </c>
      <c r="N990" s="31" t="s">
        <v>106</v>
      </c>
      <c r="O990" s="31" t="s">
        <v>107</v>
      </c>
      <c r="P990" s="100">
        <v>168</v>
      </c>
      <c r="Q990" s="31" t="s">
        <v>114</v>
      </c>
      <c r="R990" s="393">
        <v>5</v>
      </c>
      <c r="S990" s="114">
        <v>285000</v>
      </c>
      <c r="T990" s="114">
        <f>R990*S990</f>
        <v>1425000</v>
      </c>
      <c r="U990" s="114">
        <f>T990*1.12</f>
        <v>1596000.0000000002</v>
      </c>
      <c r="V990" s="30"/>
      <c r="W990" s="45">
        <v>2017</v>
      </c>
      <c r="X990" s="126"/>
      <c r="Y990" s="350"/>
      <c r="Z990" s="290"/>
      <c r="AA990" s="304"/>
      <c r="AB990" s="290"/>
      <c r="AC990" s="291"/>
      <c r="AD990" s="291"/>
      <c r="AE990" s="291"/>
      <c r="AF990" s="291"/>
      <c r="AG990" s="291"/>
      <c r="AH990" s="291"/>
      <c r="AI990" s="291"/>
      <c r="AJ990" s="291"/>
      <c r="AK990" s="291"/>
      <c r="AL990" s="291"/>
      <c r="AM990" s="291"/>
      <c r="AN990" s="291"/>
      <c r="AO990" s="291"/>
      <c r="AP990" s="292"/>
      <c r="AQ990" s="292"/>
      <c r="AR990" s="292"/>
      <c r="AS990" s="292"/>
      <c r="AT990" s="292"/>
      <c r="AU990" s="292"/>
      <c r="AV990" s="292"/>
      <c r="AW990" s="292"/>
      <c r="AX990" s="292"/>
      <c r="AY990" s="292"/>
      <c r="AZ990" s="292"/>
      <c r="BA990" s="292"/>
      <c r="BB990" s="292"/>
      <c r="BC990" s="292"/>
      <c r="BD990" s="292"/>
      <c r="BE990" s="292"/>
      <c r="BF990" s="292"/>
      <c r="BG990" s="292"/>
      <c r="BH990" s="292"/>
      <c r="BI990" s="292"/>
      <c r="BJ990" s="292"/>
      <c r="BK990" s="292"/>
      <c r="BL990" s="292"/>
      <c r="BM990" s="292"/>
      <c r="BN990" s="292"/>
    </row>
    <row r="991" spans="1:66" ht="50.1" customHeight="1">
      <c r="A991" s="30" t="s">
        <v>3279</v>
      </c>
      <c r="B991" s="31" t="s">
        <v>32</v>
      </c>
      <c r="C991" s="31" t="s">
        <v>3280</v>
      </c>
      <c r="D991" s="310" t="s">
        <v>3271</v>
      </c>
      <c r="E991" s="56" t="s">
        <v>3281</v>
      </c>
      <c r="F991" s="56" t="s">
        <v>3282</v>
      </c>
      <c r="G991" s="31" t="s">
        <v>36</v>
      </c>
      <c r="H991" s="31">
        <v>0</v>
      </c>
      <c r="I991" s="30">
        <v>590000000</v>
      </c>
      <c r="J991" s="31" t="s">
        <v>50</v>
      </c>
      <c r="K991" s="31" t="s">
        <v>3274</v>
      </c>
      <c r="L991" s="31" t="s">
        <v>39</v>
      </c>
      <c r="M991" s="30" t="s">
        <v>81</v>
      </c>
      <c r="N991" s="31" t="s">
        <v>3275</v>
      </c>
      <c r="O991" s="30" t="s">
        <v>91</v>
      </c>
      <c r="P991" s="31">
        <v>168</v>
      </c>
      <c r="Q991" s="53" t="s">
        <v>114</v>
      </c>
      <c r="R991" s="122">
        <v>47</v>
      </c>
      <c r="S991" s="122">
        <v>671500</v>
      </c>
      <c r="T991" s="58">
        <f t="shared" si="51"/>
        <v>31560500</v>
      </c>
      <c r="U991" s="59">
        <f t="shared" si="49"/>
        <v>35347760</v>
      </c>
      <c r="V991" s="31"/>
      <c r="W991" s="45">
        <v>2017</v>
      </c>
      <c r="X991" s="31"/>
      <c r="Y991" s="303"/>
    </row>
    <row r="992" spans="1:66" ht="50.1" customHeight="1">
      <c r="A992" s="30" t="s">
        <v>3283</v>
      </c>
      <c r="B992" s="30" t="s">
        <v>32</v>
      </c>
      <c r="C992" s="31" t="s">
        <v>3284</v>
      </c>
      <c r="D992" s="310" t="s">
        <v>3285</v>
      </c>
      <c r="E992" s="31" t="s">
        <v>3286</v>
      </c>
      <c r="F992" s="32">
        <v>300</v>
      </c>
      <c r="G992" s="30" t="s">
        <v>36</v>
      </c>
      <c r="H992" s="30" t="s">
        <v>2264</v>
      </c>
      <c r="I992" s="30">
        <v>590000000</v>
      </c>
      <c r="J992" s="31" t="s">
        <v>37</v>
      </c>
      <c r="K992" s="31" t="s">
        <v>682</v>
      </c>
      <c r="L992" s="37" t="s">
        <v>50</v>
      </c>
      <c r="M992" s="30" t="s">
        <v>58</v>
      </c>
      <c r="N992" s="31" t="s">
        <v>3287</v>
      </c>
      <c r="O992" s="30" t="s">
        <v>91</v>
      </c>
      <c r="P992" s="30">
        <v>796</v>
      </c>
      <c r="Q992" s="30" t="s">
        <v>43</v>
      </c>
      <c r="R992" s="34">
        <v>200</v>
      </c>
      <c r="S992" s="35">
        <v>57.5</v>
      </c>
      <c r="T992" s="35">
        <f t="shared" si="51"/>
        <v>11500</v>
      </c>
      <c r="U992" s="36">
        <f t="shared" si="49"/>
        <v>12880.000000000002</v>
      </c>
      <c r="V992" s="30"/>
      <c r="W992" s="30">
        <v>2017</v>
      </c>
      <c r="X992" s="31"/>
      <c r="Y992" s="303"/>
    </row>
    <row r="993" spans="1:25" ht="50.1" customHeight="1">
      <c r="A993" s="30" t="s">
        <v>3288</v>
      </c>
      <c r="B993" s="30" t="s">
        <v>32</v>
      </c>
      <c r="C993" s="31" t="s">
        <v>3289</v>
      </c>
      <c r="D993" s="314" t="s">
        <v>3290</v>
      </c>
      <c r="E993" s="32" t="s">
        <v>3291</v>
      </c>
      <c r="F993" s="32" t="s">
        <v>3292</v>
      </c>
      <c r="G993" s="30" t="s">
        <v>36</v>
      </c>
      <c r="H993" s="30">
        <v>0</v>
      </c>
      <c r="I993" s="30">
        <v>590000000</v>
      </c>
      <c r="J993" s="31" t="s">
        <v>50</v>
      </c>
      <c r="K993" s="30" t="s">
        <v>3200</v>
      </c>
      <c r="L993" s="30" t="s">
        <v>80</v>
      </c>
      <c r="M993" s="30" t="s">
        <v>81</v>
      </c>
      <c r="N993" s="30" t="s">
        <v>140</v>
      </c>
      <c r="O993" s="45" t="s">
        <v>182</v>
      </c>
      <c r="P993" s="30">
        <v>796</v>
      </c>
      <c r="Q993" s="30" t="s">
        <v>43</v>
      </c>
      <c r="R993" s="34">
        <v>8</v>
      </c>
      <c r="S993" s="39">
        <v>18000</v>
      </c>
      <c r="T993" s="58">
        <f t="shared" si="51"/>
        <v>144000</v>
      </c>
      <c r="U993" s="59">
        <f t="shared" si="49"/>
        <v>161280.00000000003</v>
      </c>
      <c r="V993" s="30"/>
      <c r="W993" s="30">
        <v>2017</v>
      </c>
      <c r="X993" s="60"/>
      <c r="Y993" s="303"/>
    </row>
    <row r="994" spans="1:25" ht="50.1" customHeight="1">
      <c r="A994" s="30" t="s">
        <v>3293</v>
      </c>
      <c r="B994" s="41" t="s">
        <v>32</v>
      </c>
      <c r="C994" s="43" t="s">
        <v>3294</v>
      </c>
      <c r="D994" s="313" t="s">
        <v>3295</v>
      </c>
      <c r="E994" s="45" t="s">
        <v>3296</v>
      </c>
      <c r="F994" s="51"/>
      <c r="G994" s="45" t="s">
        <v>447</v>
      </c>
      <c r="H994" s="46">
        <v>0</v>
      </c>
      <c r="I994" s="30">
        <v>590000000</v>
      </c>
      <c r="J994" s="31" t="s">
        <v>37</v>
      </c>
      <c r="K994" s="41" t="s">
        <v>3297</v>
      </c>
      <c r="L994" s="31" t="s">
        <v>39</v>
      </c>
      <c r="M994" s="52" t="s">
        <v>58</v>
      </c>
      <c r="N994" s="43" t="s">
        <v>389</v>
      </c>
      <c r="O994" s="30" t="s">
        <v>91</v>
      </c>
      <c r="P994" s="53">
        <v>168</v>
      </c>
      <c r="Q994" s="53" t="s">
        <v>114</v>
      </c>
      <c r="R994" s="54">
        <v>20</v>
      </c>
      <c r="S994" s="35">
        <v>24800</v>
      </c>
      <c r="T994" s="35">
        <f t="shared" si="51"/>
        <v>496000</v>
      </c>
      <c r="U994" s="36">
        <f t="shared" si="49"/>
        <v>555520</v>
      </c>
      <c r="V994" s="49"/>
      <c r="W994" s="49">
        <v>2017</v>
      </c>
      <c r="X994" s="31"/>
      <c r="Y994" s="303"/>
    </row>
    <row r="995" spans="1:25" ht="50.1" customHeight="1">
      <c r="A995" s="30" t="s">
        <v>3298</v>
      </c>
      <c r="B995" s="30" t="s">
        <v>32</v>
      </c>
      <c r="C995" s="31" t="s">
        <v>3299</v>
      </c>
      <c r="D995" s="314" t="s">
        <v>3300</v>
      </c>
      <c r="E995" s="32" t="s">
        <v>3301</v>
      </c>
      <c r="F995" s="32" t="s">
        <v>3302</v>
      </c>
      <c r="G995" s="30" t="s">
        <v>36</v>
      </c>
      <c r="H995" s="30">
        <v>0</v>
      </c>
      <c r="I995" s="30">
        <v>590000000</v>
      </c>
      <c r="J995" s="31" t="s">
        <v>50</v>
      </c>
      <c r="K995" s="30" t="s">
        <v>3200</v>
      </c>
      <c r="L995" s="30" t="s">
        <v>80</v>
      </c>
      <c r="M995" s="30" t="s">
        <v>81</v>
      </c>
      <c r="N995" s="30" t="s">
        <v>140</v>
      </c>
      <c r="O995" s="45" t="s">
        <v>182</v>
      </c>
      <c r="P995" s="30">
        <v>796</v>
      </c>
      <c r="Q995" s="30" t="s">
        <v>43</v>
      </c>
      <c r="R995" s="34">
        <v>8</v>
      </c>
      <c r="S995" s="39">
        <v>29000</v>
      </c>
      <c r="T995" s="58">
        <f t="shared" si="51"/>
        <v>232000</v>
      </c>
      <c r="U995" s="59">
        <f t="shared" si="49"/>
        <v>259840.00000000003</v>
      </c>
      <c r="V995" s="30"/>
      <c r="W995" s="30">
        <v>2017</v>
      </c>
      <c r="X995" s="60"/>
      <c r="Y995" s="303"/>
    </row>
    <row r="996" spans="1:25" ht="50.1" customHeight="1">
      <c r="A996" s="30" t="s">
        <v>3303</v>
      </c>
      <c r="B996" s="30" t="s">
        <v>32</v>
      </c>
      <c r="C996" s="31" t="s">
        <v>3299</v>
      </c>
      <c r="D996" s="314" t="s">
        <v>3300</v>
      </c>
      <c r="E996" s="32" t="s">
        <v>3301</v>
      </c>
      <c r="F996" s="32" t="s">
        <v>3304</v>
      </c>
      <c r="G996" s="30" t="s">
        <v>36</v>
      </c>
      <c r="H996" s="30">
        <v>0</v>
      </c>
      <c r="I996" s="30">
        <v>590000000</v>
      </c>
      <c r="J996" s="31" t="s">
        <v>50</v>
      </c>
      <c r="K996" s="30" t="s">
        <v>1011</v>
      </c>
      <c r="L996" s="30" t="s">
        <v>80</v>
      </c>
      <c r="M996" s="30" t="s">
        <v>81</v>
      </c>
      <c r="N996" s="30" t="s">
        <v>140</v>
      </c>
      <c r="O996" s="45" t="s">
        <v>182</v>
      </c>
      <c r="P996" s="30">
        <v>796</v>
      </c>
      <c r="Q996" s="30" t="s">
        <v>43</v>
      </c>
      <c r="R996" s="34">
        <v>4</v>
      </c>
      <c r="S996" s="39">
        <v>14000</v>
      </c>
      <c r="T996" s="58">
        <f t="shared" si="51"/>
        <v>56000</v>
      </c>
      <c r="U996" s="59">
        <f t="shared" si="49"/>
        <v>62720.000000000007</v>
      </c>
      <c r="V996" s="30"/>
      <c r="W996" s="30">
        <v>2017</v>
      </c>
      <c r="X996" s="60"/>
      <c r="Y996" s="303"/>
    </row>
    <row r="997" spans="1:25" ht="50.1" customHeight="1">
      <c r="A997" s="30" t="s">
        <v>3305</v>
      </c>
      <c r="B997" s="31" t="s">
        <v>32</v>
      </c>
      <c r="C997" s="56" t="s">
        <v>3306</v>
      </c>
      <c r="D997" s="310" t="s">
        <v>3307</v>
      </c>
      <c r="E997" s="56" t="s">
        <v>3308</v>
      </c>
      <c r="F997" s="56" t="s">
        <v>3309</v>
      </c>
      <c r="G997" s="31" t="s">
        <v>36</v>
      </c>
      <c r="H997" s="31">
        <v>0</v>
      </c>
      <c r="I997" s="30">
        <v>590000000</v>
      </c>
      <c r="J997" s="31" t="s">
        <v>37</v>
      </c>
      <c r="K997" s="31" t="s">
        <v>189</v>
      </c>
      <c r="L997" s="31" t="s">
        <v>39</v>
      </c>
      <c r="M997" s="31" t="s">
        <v>58</v>
      </c>
      <c r="N997" s="31" t="s">
        <v>273</v>
      </c>
      <c r="O997" s="31" t="s">
        <v>182</v>
      </c>
      <c r="P997" s="31">
        <v>796</v>
      </c>
      <c r="Q997" s="31" t="s">
        <v>43</v>
      </c>
      <c r="R997" s="34">
        <v>132</v>
      </c>
      <c r="S997" s="114">
        <v>2300</v>
      </c>
      <c r="T997" s="35">
        <v>0</v>
      </c>
      <c r="U997" s="36">
        <f t="shared" si="49"/>
        <v>0</v>
      </c>
      <c r="V997" s="30"/>
      <c r="W997" s="30">
        <v>2017</v>
      </c>
      <c r="X997" s="43" t="s">
        <v>3310</v>
      </c>
      <c r="Y997" s="303"/>
    </row>
    <row r="998" spans="1:25" ht="50.1" customHeight="1">
      <c r="A998" s="31" t="s">
        <v>3311</v>
      </c>
      <c r="B998" s="31" t="s">
        <v>32</v>
      </c>
      <c r="C998" s="56" t="s">
        <v>3306</v>
      </c>
      <c r="D998" s="310" t="s">
        <v>3307</v>
      </c>
      <c r="E998" s="56" t="s">
        <v>3308</v>
      </c>
      <c r="F998" s="56" t="s">
        <v>3309</v>
      </c>
      <c r="G998" s="45" t="s">
        <v>188</v>
      </c>
      <c r="H998" s="45">
        <v>0</v>
      </c>
      <c r="I998" s="30">
        <v>590000000</v>
      </c>
      <c r="J998" s="45" t="s">
        <v>50</v>
      </c>
      <c r="K998" s="43" t="s">
        <v>275</v>
      </c>
      <c r="L998" s="45" t="s">
        <v>50</v>
      </c>
      <c r="M998" s="45" t="s">
        <v>58</v>
      </c>
      <c r="N998" s="43" t="s">
        <v>41</v>
      </c>
      <c r="O998" s="43" t="s">
        <v>276</v>
      </c>
      <c r="P998" s="31">
        <v>796</v>
      </c>
      <c r="Q998" s="43" t="s">
        <v>43</v>
      </c>
      <c r="R998" s="47">
        <v>132</v>
      </c>
      <c r="S998" s="64">
        <v>2300</v>
      </c>
      <c r="T998" s="48">
        <f>R998*S998</f>
        <v>303600</v>
      </c>
      <c r="U998" s="65">
        <f>T998*1.12</f>
        <v>340032.00000000006</v>
      </c>
      <c r="V998" s="43"/>
      <c r="W998" s="31">
        <v>2017</v>
      </c>
      <c r="X998" s="43"/>
      <c r="Y998" s="303"/>
    </row>
    <row r="999" spans="1:25" ht="50.1" customHeight="1">
      <c r="A999" s="30" t="s">
        <v>3312</v>
      </c>
      <c r="B999" s="30" t="s">
        <v>32</v>
      </c>
      <c r="C999" s="31" t="s">
        <v>3313</v>
      </c>
      <c r="D999" s="314" t="s">
        <v>3314</v>
      </c>
      <c r="E999" s="32" t="s">
        <v>3315</v>
      </c>
      <c r="F999" s="32" t="s">
        <v>3316</v>
      </c>
      <c r="G999" s="30" t="s">
        <v>36</v>
      </c>
      <c r="H999" s="30">
        <v>0</v>
      </c>
      <c r="I999" s="30">
        <v>590000000</v>
      </c>
      <c r="J999" s="31" t="s">
        <v>50</v>
      </c>
      <c r="K999" s="30" t="s">
        <v>3200</v>
      </c>
      <c r="L999" s="30" t="s">
        <v>80</v>
      </c>
      <c r="M999" s="30" t="s">
        <v>81</v>
      </c>
      <c r="N999" s="30" t="s">
        <v>140</v>
      </c>
      <c r="O999" s="45" t="s">
        <v>182</v>
      </c>
      <c r="P999" s="30">
        <v>796</v>
      </c>
      <c r="Q999" s="30" t="s">
        <v>43</v>
      </c>
      <c r="R999" s="34">
        <v>8</v>
      </c>
      <c r="S999" s="39">
        <v>600</v>
      </c>
      <c r="T999" s="58">
        <f t="shared" si="51"/>
        <v>4800</v>
      </c>
      <c r="U999" s="59">
        <f t="shared" si="49"/>
        <v>5376.0000000000009</v>
      </c>
      <c r="V999" s="30"/>
      <c r="W999" s="30">
        <v>2017</v>
      </c>
      <c r="X999" s="60"/>
      <c r="Y999" s="303"/>
    </row>
    <row r="1000" spans="1:25" ht="50.1" customHeight="1">
      <c r="A1000" s="30" t="s">
        <v>3317</v>
      </c>
      <c r="B1000" s="30" t="s">
        <v>32</v>
      </c>
      <c r="C1000" s="31" t="s">
        <v>3313</v>
      </c>
      <c r="D1000" s="314" t="s">
        <v>3314</v>
      </c>
      <c r="E1000" s="32" t="s">
        <v>3315</v>
      </c>
      <c r="F1000" s="32" t="s">
        <v>3318</v>
      </c>
      <c r="G1000" s="30" t="s">
        <v>36</v>
      </c>
      <c r="H1000" s="30">
        <v>0</v>
      </c>
      <c r="I1000" s="30">
        <v>590000000</v>
      </c>
      <c r="J1000" s="31" t="s">
        <v>50</v>
      </c>
      <c r="K1000" s="30" t="s">
        <v>139</v>
      </c>
      <c r="L1000" s="30" t="s">
        <v>80</v>
      </c>
      <c r="M1000" s="30" t="s">
        <v>81</v>
      </c>
      <c r="N1000" s="30" t="s">
        <v>140</v>
      </c>
      <c r="O1000" s="45" t="s">
        <v>182</v>
      </c>
      <c r="P1000" s="30">
        <v>796</v>
      </c>
      <c r="Q1000" s="30" t="s">
        <v>43</v>
      </c>
      <c r="R1000" s="34">
        <v>19</v>
      </c>
      <c r="S1000" s="39">
        <v>600</v>
      </c>
      <c r="T1000" s="58">
        <f t="shared" si="51"/>
        <v>11400</v>
      </c>
      <c r="U1000" s="59">
        <f t="shared" si="49"/>
        <v>12768.000000000002</v>
      </c>
      <c r="V1000" s="30"/>
      <c r="W1000" s="30">
        <v>2017</v>
      </c>
      <c r="X1000" s="60"/>
      <c r="Y1000" s="303"/>
    </row>
    <row r="1001" spans="1:25" ht="50.1" customHeight="1">
      <c r="A1001" s="30" t="s">
        <v>3319</v>
      </c>
      <c r="B1001" s="30" t="s">
        <v>32</v>
      </c>
      <c r="C1001" s="31" t="s">
        <v>3320</v>
      </c>
      <c r="D1001" s="314" t="s">
        <v>3314</v>
      </c>
      <c r="E1001" s="32" t="s">
        <v>3321</v>
      </c>
      <c r="F1001" s="32" t="s">
        <v>3322</v>
      </c>
      <c r="G1001" s="30" t="s">
        <v>36</v>
      </c>
      <c r="H1001" s="30">
        <v>0</v>
      </c>
      <c r="I1001" s="30">
        <v>590000000</v>
      </c>
      <c r="J1001" s="31" t="s">
        <v>50</v>
      </c>
      <c r="K1001" s="30" t="s">
        <v>3200</v>
      </c>
      <c r="L1001" s="30" t="s">
        <v>80</v>
      </c>
      <c r="M1001" s="30" t="s">
        <v>81</v>
      </c>
      <c r="N1001" s="30" t="s">
        <v>140</v>
      </c>
      <c r="O1001" s="45" t="s">
        <v>182</v>
      </c>
      <c r="P1001" s="30">
        <v>796</v>
      </c>
      <c r="Q1001" s="30" t="s">
        <v>43</v>
      </c>
      <c r="R1001" s="34">
        <v>8</v>
      </c>
      <c r="S1001" s="39">
        <v>600</v>
      </c>
      <c r="T1001" s="58">
        <f t="shared" si="51"/>
        <v>4800</v>
      </c>
      <c r="U1001" s="59">
        <f t="shared" si="49"/>
        <v>5376.0000000000009</v>
      </c>
      <c r="V1001" s="30"/>
      <c r="W1001" s="30">
        <v>2017</v>
      </c>
      <c r="X1001" s="60"/>
      <c r="Y1001" s="303"/>
    </row>
    <row r="1002" spans="1:25" ht="50.1" customHeight="1">
      <c r="A1002" s="30" t="s">
        <v>3323</v>
      </c>
      <c r="B1002" s="30" t="s">
        <v>32</v>
      </c>
      <c r="C1002" s="31" t="s">
        <v>3324</v>
      </c>
      <c r="D1002" s="314" t="s">
        <v>3314</v>
      </c>
      <c r="E1002" s="32" t="s">
        <v>321</v>
      </c>
      <c r="F1002" s="32" t="s">
        <v>3325</v>
      </c>
      <c r="G1002" s="30" t="s">
        <v>36</v>
      </c>
      <c r="H1002" s="30">
        <v>0</v>
      </c>
      <c r="I1002" s="30">
        <v>590000000</v>
      </c>
      <c r="J1002" s="31" t="s">
        <v>50</v>
      </c>
      <c r="K1002" s="30" t="s">
        <v>3326</v>
      </c>
      <c r="L1002" s="30" t="s">
        <v>80</v>
      </c>
      <c r="M1002" s="30" t="s">
        <v>81</v>
      </c>
      <c r="N1002" s="30" t="s">
        <v>140</v>
      </c>
      <c r="O1002" s="45" t="s">
        <v>182</v>
      </c>
      <c r="P1002" s="30">
        <v>796</v>
      </c>
      <c r="Q1002" s="30" t="s">
        <v>43</v>
      </c>
      <c r="R1002" s="34">
        <v>20</v>
      </c>
      <c r="S1002" s="39">
        <v>815</v>
      </c>
      <c r="T1002" s="58">
        <f t="shared" si="51"/>
        <v>16300</v>
      </c>
      <c r="U1002" s="59">
        <f t="shared" si="49"/>
        <v>18256</v>
      </c>
      <c r="V1002" s="30"/>
      <c r="W1002" s="30">
        <v>2017</v>
      </c>
      <c r="X1002" s="60"/>
      <c r="Y1002" s="303"/>
    </row>
    <row r="1003" spans="1:25" ht="50.1" customHeight="1">
      <c r="A1003" s="30" t="s">
        <v>3327</v>
      </c>
      <c r="B1003" s="30" t="s">
        <v>32</v>
      </c>
      <c r="C1003" s="31" t="s">
        <v>3324</v>
      </c>
      <c r="D1003" s="314" t="s">
        <v>3314</v>
      </c>
      <c r="E1003" s="32" t="s">
        <v>321</v>
      </c>
      <c r="F1003" s="32" t="s">
        <v>3328</v>
      </c>
      <c r="G1003" s="30" t="s">
        <v>36</v>
      </c>
      <c r="H1003" s="30">
        <v>0</v>
      </c>
      <c r="I1003" s="30">
        <v>590000000</v>
      </c>
      <c r="J1003" s="31" t="s">
        <v>50</v>
      </c>
      <c r="K1003" s="30" t="s">
        <v>3326</v>
      </c>
      <c r="L1003" s="30" t="s">
        <v>80</v>
      </c>
      <c r="M1003" s="30" t="s">
        <v>81</v>
      </c>
      <c r="N1003" s="30" t="s">
        <v>140</v>
      </c>
      <c r="O1003" s="45" t="s">
        <v>182</v>
      </c>
      <c r="P1003" s="30">
        <v>796</v>
      </c>
      <c r="Q1003" s="30" t="s">
        <v>43</v>
      </c>
      <c r="R1003" s="34">
        <v>10</v>
      </c>
      <c r="S1003" s="39">
        <v>815</v>
      </c>
      <c r="T1003" s="58">
        <f t="shared" si="51"/>
        <v>8150</v>
      </c>
      <c r="U1003" s="59">
        <f t="shared" si="49"/>
        <v>9128</v>
      </c>
      <c r="V1003" s="30"/>
      <c r="W1003" s="30">
        <v>2017</v>
      </c>
      <c r="X1003" s="60"/>
      <c r="Y1003" s="303"/>
    </row>
    <row r="1004" spans="1:25" ht="50.1" customHeight="1">
      <c r="A1004" s="31" t="s">
        <v>3329</v>
      </c>
      <c r="B1004" s="31" t="s">
        <v>32</v>
      </c>
      <c r="C1004" s="56" t="s">
        <v>3324</v>
      </c>
      <c r="D1004" s="310" t="s">
        <v>3314</v>
      </c>
      <c r="E1004" s="56" t="s">
        <v>321</v>
      </c>
      <c r="F1004" s="56" t="s">
        <v>3330</v>
      </c>
      <c r="G1004" s="31" t="s">
        <v>36</v>
      </c>
      <c r="H1004" s="31">
        <v>0</v>
      </c>
      <c r="I1004" s="31">
        <v>590000000</v>
      </c>
      <c r="J1004" s="31" t="s">
        <v>50</v>
      </c>
      <c r="K1004" s="31" t="s">
        <v>1265</v>
      </c>
      <c r="L1004" s="31" t="s">
        <v>80</v>
      </c>
      <c r="M1004" s="31" t="s">
        <v>81</v>
      </c>
      <c r="N1004" s="31" t="s">
        <v>140</v>
      </c>
      <c r="O1004" s="45" t="s">
        <v>182</v>
      </c>
      <c r="P1004" s="31">
        <v>796</v>
      </c>
      <c r="Q1004" s="31" t="s">
        <v>43</v>
      </c>
      <c r="R1004" s="47">
        <v>8</v>
      </c>
      <c r="S1004" s="64">
        <v>10500</v>
      </c>
      <c r="T1004" s="58">
        <v>0</v>
      </c>
      <c r="U1004" s="59">
        <f t="shared" si="49"/>
        <v>0</v>
      </c>
      <c r="V1004" s="31"/>
      <c r="W1004" s="31">
        <v>2017</v>
      </c>
      <c r="X1004" s="43" t="s">
        <v>2479</v>
      </c>
      <c r="Y1004" s="303"/>
    </row>
    <row r="1005" spans="1:25" ht="50.1" customHeight="1">
      <c r="A1005" s="45" t="s">
        <v>3331</v>
      </c>
      <c r="B1005" s="71" t="s">
        <v>32</v>
      </c>
      <c r="C1005" s="56" t="s">
        <v>3324</v>
      </c>
      <c r="D1005" s="310" t="s">
        <v>3314</v>
      </c>
      <c r="E1005" s="56" t="s">
        <v>321</v>
      </c>
      <c r="F1005" s="44" t="s">
        <v>3332</v>
      </c>
      <c r="G1005" s="43" t="s">
        <v>36</v>
      </c>
      <c r="H1005" s="162">
        <v>0</v>
      </c>
      <c r="I1005" s="81">
        <v>590000000</v>
      </c>
      <c r="J1005" s="45" t="s">
        <v>300</v>
      </c>
      <c r="K1005" s="43" t="s">
        <v>788</v>
      </c>
      <c r="L1005" s="43" t="s">
        <v>302</v>
      </c>
      <c r="M1005" s="43" t="s">
        <v>81</v>
      </c>
      <c r="N1005" s="31" t="s">
        <v>140</v>
      </c>
      <c r="O1005" s="45" t="s">
        <v>182</v>
      </c>
      <c r="P1005" s="38">
        <v>796</v>
      </c>
      <c r="Q1005" s="43" t="s">
        <v>43</v>
      </c>
      <c r="R1005" s="47">
        <v>8</v>
      </c>
      <c r="S1005" s="64">
        <v>14200</v>
      </c>
      <c r="T1005" s="58">
        <f t="shared" ref="T1005" si="52">R1005*S1005</f>
        <v>113600</v>
      </c>
      <c r="U1005" s="59">
        <f t="shared" si="49"/>
        <v>127232.00000000001</v>
      </c>
      <c r="V1005" s="126"/>
      <c r="W1005" s="45">
        <v>2017</v>
      </c>
      <c r="X1005" s="43"/>
      <c r="Y1005" s="303"/>
    </row>
    <row r="1006" spans="1:25" ht="50.1" customHeight="1">
      <c r="A1006" s="30" t="s">
        <v>3333</v>
      </c>
      <c r="B1006" s="30" t="s">
        <v>32</v>
      </c>
      <c r="C1006" s="31" t="s">
        <v>3334</v>
      </c>
      <c r="D1006" s="314" t="s">
        <v>3335</v>
      </c>
      <c r="E1006" s="32" t="s">
        <v>3336</v>
      </c>
      <c r="F1006" s="32" t="s">
        <v>3337</v>
      </c>
      <c r="G1006" s="30" t="s">
        <v>36</v>
      </c>
      <c r="H1006" s="30">
        <v>0</v>
      </c>
      <c r="I1006" s="30">
        <v>590000000</v>
      </c>
      <c r="J1006" s="31" t="s">
        <v>50</v>
      </c>
      <c r="K1006" s="30" t="s">
        <v>557</v>
      </c>
      <c r="L1006" s="30" t="s">
        <v>80</v>
      </c>
      <c r="M1006" s="30" t="s">
        <v>81</v>
      </c>
      <c r="N1006" s="30" t="s">
        <v>140</v>
      </c>
      <c r="O1006" s="45" t="s">
        <v>182</v>
      </c>
      <c r="P1006" s="30">
        <v>796</v>
      </c>
      <c r="Q1006" s="30" t="s">
        <v>43</v>
      </c>
      <c r="R1006" s="34">
        <v>3</v>
      </c>
      <c r="S1006" s="39">
        <v>23600</v>
      </c>
      <c r="T1006" s="58">
        <f t="shared" si="51"/>
        <v>70800</v>
      </c>
      <c r="U1006" s="59">
        <f t="shared" si="49"/>
        <v>79296.000000000015</v>
      </c>
      <c r="V1006" s="30"/>
      <c r="W1006" s="30">
        <v>2017</v>
      </c>
      <c r="X1006" s="60"/>
      <c r="Y1006" s="303"/>
    </row>
    <row r="1007" spans="1:25" ht="50.1" customHeight="1">
      <c r="A1007" s="30" t="s">
        <v>3338</v>
      </c>
      <c r="B1007" s="30" t="s">
        <v>32</v>
      </c>
      <c r="C1007" s="31" t="s">
        <v>3334</v>
      </c>
      <c r="D1007" s="314" t="s">
        <v>3335</v>
      </c>
      <c r="E1007" s="32" t="s">
        <v>3336</v>
      </c>
      <c r="F1007" s="32" t="s">
        <v>3339</v>
      </c>
      <c r="G1007" s="30" t="s">
        <v>36</v>
      </c>
      <c r="H1007" s="30">
        <v>0</v>
      </c>
      <c r="I1007" s="30">
        <v>590000000</v>
      </c>
      <c r="J1007" s="31" t="s">
        <v>50</v>
      </c>
      <c r="K1007" s="30" t="s">
        <v>557</v>
      </c>
      <c r="L1007" s="30" t="s">
        <v>80</v>
      </c>
      <c r="M1007" s="30" t="s">
        <v>81</v>
      </c>
      <c r="N1007" s="30" t="s">
        <v>140</v>
      </c>
      <c r="O1007" s="45" t="s">
        <v>182</v>
      </c>
      <c r="P1007" s="30">
        <v>796</v>
      </c>
      <c r="Q1007" s="30" t="s">
        <v>43</v>
      </c>
      <c r="R1007" s="34">
        <v>3</v>
      </c>
      <c r="S1007" s="39">
        <v>73000</v>
      </c>
      <c r="T1007" s="58">
        <f t="shared" si="51"/>
        <v>219000</v>
      </c>
      <c r="U1007" s="59">
        <f t="shared" si="49"/>
        <v>245280.00000000003</v>
      </c>
      <c r="V1007" s="30"/>
      <c r="W1007" s="30">
        <v>2017</v>
      </c>
      <c r="X1007" s="60"/>
      <c r="Y1007" s="303"/>
    </row>
    <row r="1008" spans="1:25" ht="50.1" customHeight="1">
      <c r="A1008" s="31" t="s">
        <v>3340</v>
      </c>
      <c r="B1008" s="31" t="s">
        <v>32</v>
      </c>
      <c r="C1008" s="56" t="s">
        <v>3341</v>
      </c>
      <c r="D1008" s="310" t="s">
        <v>3342</v>
      </c>
      <c r="E1008" s="56" t="s">
        <v>3343</v>
      </c>
      <c r="F1008" s="56" t="s">
        <v>3344</v>
      </c>
      <c r="G1008" s="31" t="s">
        <v>188</v>
      </c>
      <c r="H1008" s="31">
        <v>0</v>
      </c>
      <c r="I1008" s="31">
        <v>590000000</v>
      </c>
      <c r="J1008" s="31" t="s">
        <v>50</v>
      </c>
      <c r="K1008" s="31" t="s">
        <v>1020</v>
      </c>
      <c r="L1008" s="31" t="s">
        <v>80</v>
      </c>
      <c r="M1008" s="31" t="s">
        <v>81</v>
      </c>
      <c r="N1008" s="31" t="s">
        <v>569</v>
      </c>
      <c r="O1008" s="45" t="s">
        <v>182</v>
      </c>
      <c r="P1008" s="31">
        <v>796</v>
      </c>
      <c r="Q1008" s="31" t="s">
        <v>43</v>
      </c>
      <c r="R1008" s="64">
        <v>10</v>
      </c>
      <c r="S1008" s="64">
        <v>440000</v>
      </c>
      <c r="T1008" s="35">
        <v>0</v>
      </c>
      <c r="U1008" s="35">
        <f>T1008*1.12</f>
        <v>0</v>
      </c>
      <c r="V1008" s="31"/>
      <c r="W1008" s="31">
        <v>2017</v>
      </c>
      <c r="X1008" s="31" t="s">
        <v>3345</v>
      </c>
      <c r="Y1008" s="303"/>
    </row>
    <row r="1009" spans="1:25" ht="50.1" customHeight="1">
      <c r="A1009" s="43" t="s">
        <v>3346</v>
      </c>
      <c r="B1009" s="152" t="s">
        <v>32</v>
      </c>
      <c r="C1009" s="44" t="s">
        <v>3341</v>
      </c>
      <c r="D1009" s="312" t="s">
        <v>3342</v>
      </c>
      <c r="E1009" s="44" t="s">
        <v>3343</v>
      </c>
      <c r="F1009" s="44" t="s">
        <v>3344</v>
      </c>
      <c r="G1009" s="43" t="s">
        <v>188</v>
      </c>
      <c r="H1009" s="162">
        <v>0</v>
      </c>
      <c r="I1009" s="81">
        <v>590000000</v>
      </c>
      <c r="J1009" s="45" t="s">
        <v>300</v>
      </c>
      <c r="K1009" s="43" t="s">
        <v>3347</v>
      </c>
      <c r="L1009" s="119" t="s">
        <v>302</v>
      </c>
      <c r="M1009" s="43" t="s">
        <v>81</v>
      </c>
      <c r="N1009" s="43" t="s">
        <v>140</v>
      </c>
      <c r="O1009" s="43" t="s">
        <v>2489</v>
      </c>
      <c r="P1009" s="38">
        <v>796</v>
      </c>
      <c r="Q1009" s="43" t="s">
        <v>43</v>
      </c>
      <c r="R1009" s="114">
        <v>10</v>
      </c>
      <c r="S1009" s="114">
        <v>432225</v>
      </c>
      <c r="T1009" s="35">
        <f>R1009*S1009</f>
        <v>4322250</v>
      </c>
      <c r="U1009" s="35">
        <f>T1009*1.12</f>
        <v>4840920</v>
      </c>
      <c r="V1009" s="38"/>
      <c r="W1009" s="45">
        <v>2017</v>
      </c>
      <c r="X1009" s="38"/>
      <c r="Y1009" s="303"/>
    </row>
    <row r="1010" spans="1:25" ht="50.1" customHeight="1">
      <c r="A1010" s="30" t="s">
        <v>3348</v>
      </c>
      <c r="B1010" s="30" t="s">
        <v>32</v>
      </c>
      <c r="C1010" s="31" t="s">
        <v>3349</v>
      </c>
      <c r="D1010" s="314" t="s">
        <v>3350</v>
      </c>
      <c r="E1010" s="32" t="s">
        <v>3351</v>
      </c>
      <c r="F1010" s="32" t="s">
        <v>3352</v>
      </c>
      <c r="G1010" s="30" t="s">
        <v>36</v>
      </c>
      <c r="H1010" s="30">
        <v>0</v>
      </c>
      <c r="I1010" s="30">
        <v>590000000</v>
      </c>
      <c r="J1010" s="31" t="s">
        <v>50</v>
      </c>
      <c r="K1010" s="30" t="s">
        <v>3326</v>
      </c>
      <c r="L1010" s="30" t="s">
        <v>80</v>
      </c>
      <c r="M1010" s="30" t="s">
        <v>81</v>
      </c>
      <c r="N1010" s="30" t="s">
        <v>140</v>
      </c>
      <c r="O1010" s="45" t="s">
        <v>182</v>
      </c>
      <c r="P1010" s="30">
        <v>796</v>
      </c>
      <c r="Q1010" s="30" t="s">
        <v>43</v>
      </c>
      <c r="R1010" s="34">
        <v>32</v>
      </c>
      <c r="S1010" s="39">
        <v>150</v>
      </c>
      <c r="T1010" s="58">
        <f t="shared" si="51"/>
        <v>4800</v>
      </c>
      <c r="U1010" s="59">
        <f t="shared" si="49"/>
        <v>5376.0000000000009</v>
      </c>
      <c r="V1010" s="30"/>
      <c r="W1010" s="30">
        <v>2017</v>
      </c>
      <c r="X1010" s="60"/>
      <c r="Y1010" s="303"/>
    </row>
    <row r="1011" spans="1:25" ht="50.1" customHeight="1">
      <c r="A1011" s="30" t="s">
        <v>3353</v>
      </c>
      <c r="B1011" s="30" t="s">
        <v>32</v>
      </c>
      <c r="C1011" s="31" t="s">
        <v>3349</v>
      </c>
      <c r="D1011" s="314" t="s">
        <v>3350</v>
      </c>
      <c r="E1011" s="32" t="s">
        <v>3351</v>
      </c>
      <c r="F1011" s="32" t="s">
        <v>3354</v>
      </c>
      <c r="G1011" s="30" t="s">
        <v>36</v>
      </c>
      <c r="H1011" s="30">
        <v>0</v>
      </c>
      <c r="I1011" s="30">
        <v>590000000</v>
      </c>
      <c r="J1011" s="31" t="s">
        <v>50</v>
      </c>
      <c r="K1011" s="30" t="s">
        <v>189</v>
      </c>
      <c r="L1011" s="30" t="s">
        <v>80</v>
      </c>
      <c r="M1011" s="30" t="s">
        <v>81</v>
      </c>
      <c r="N1011" s="30" t="s">
        <v>140</v>
      </c>
      <c r="O1011" s="45" t="s">
        <v>182</v>
      </c>
      <c r="P1011" s="30">
        <v>796</v>
      </c>
      <c r="Q1011" s="30" t="s">
        <v>43</v>
      </c>
      <c r="R1011" s="34">
        <v>35</v>
      </c>
      <c r="S1011" s="39">
        <v>110</v>
      </c>
      <c r="T1011" s="58">
        <f t="shared" si="51"/>
        <v>3850</v>
      </c>
      <c r="U1011" s="59">
        <f t="shared" si="49"/>
        <v>4312</v>
      </c>
      <c r="V1011" s="30"/>
      <c r="W1011" s="30">
        <v>2017</v>
      </c>
      <c r="X1011" s="60"/>
      <c r="Y1011" s="303"/>
    </row>
    <row r="1012" spans="1:25" ht="50.1" customHeight="1">
      <c r="A1012" s="30" t="s">
        <v>3355</v>
      </c>
      <c r="B1012" s="30" t="s">
        <v>32</v>
      </c>
      <c r="C1012" s="31" t="s">
        <v>3349</v>
      </c>
      <c r="D1012" s="314" t="s">
        <v>3350</v>
      </c>
      <c r="E1012" s="32" t="s">
        <v>3351</v>
      </c>
      <c r="F1012" s="32" t="s">
        <v>3356</v>
      </c>
      <c r="G1012" s="30" t="s">
        <v>36</v>
      </c>
      <c r="H1012" s="30">
        <v>0</v>
      </c>
      <c r="I1012" s="30">
        <v>590000000</v>
      </c>
      <c r="J1012" s="31" t="s">
        <v>50</v>
      </c>
      <c r="K1012" s="30" t="s">
        <v>189</v>
      </c>
      <c r="L1012" s="30" t="s">
        <v>80</v>
      </c>
      <c r="M1012" s="30" t="s">
        <v>81</v>
      </c>
      <c r="N1012" s="30" t="s">
        <v>140</v>
      </c>
      <c r="O1012" s="45" t="s">
        <v>182</v>
      </c>
      <c r="P1012" s="30">
        <v>796</v>
      </c>
      <c r="Q1012" s="30" t="s">
        <v>43</v>
      </c>
      <c r="R1012" s="34">
        <v>844</v>
      </c>
      <c r="S1012" s="39">
        <v>50</v>
      </c>
      <c r="T1012" s="58">
        <f t="shared" si="51"/>
        <v>42200</v>
      </c>
      <c r="U1012" s="59">
        <f t="shared" si="49"/>
        <v>47264.000000000007</v>
      </c>
      <c r="V1012" s="30"/>
      <c r="W1012" s="30">
        <v>2017</v>
      </c>
      <c r="X1012" s="60"/>
      <c r="Y1012" s="303"/>
    </row>
    <row r="1013" spans="1:25" ht="50.1" customHeight="1">
      <c r="A1013" s="30" t="s">
        <v>3357</v>
      </c>
      <c r="B1013" s="41" t="s">
        <v>32</v>
      </c>
      <c r="C1013" s="42" t="s">
        <v>3358</v>
      </c>
      <c r="D1013" s="311" t="s">
        <v>3359</v>
      </c>
      <c r="E1013" s="43" t="s">
        <v>3360</v>
      </c>
      <c r="F1013" s="44" t="s">
        <v>3361</v>
      </c>
      <c r="G1013" s="45" t="s">
        <v>36</v>
      </c>
      <c r="H1013" s="46">
        <v>0</v>
      </c>
      <c r="I1013" s="30">
        <v>590000000</v>
      </c>
      <c r="J1013" s="31" t="s">
        <v>37</v>
      </c>
      <c r="K1013" s="41" t="s">
        <v>3362</v>
      </c>
      <c r="L1013" s="31" t="s">
        <v>39</v>
      </c>
      <c r="M1013" s="41" t="s">
        <v>40</v>
      </c>
      <c r="N1013" s="43" t="s">
        <v>175</v>
      </c>
      <c r="O1013" s="30" t="s">
        <v>73</v>
      </c>
      <c r="P1013" s="38">
        <v>166</v>
      </c>
      <c r="Q1013" s="38" t="s">
        <v>100</v>
      </c>
      <c r="R1013" s="55">
        <v>5</v>
      </c>
      <c r="S1013" s="48">
        <v>15230</v>
      </c>
      <c r="T1013" s="35">
        <f t="shared" si="51"/>
        <v>76150</v>
      </c>
      <c r="U1013" s="36">
        <f t="shared" ref="U1013:U1036" si="53">T1013*1.12</f>
        <v>85288.000000000015</v>
      </c>
      <c r="V1013" s="41"/>
      <c r="W1013" s="49">
        <v>2017</v>
      </c>
      <c r="X1013" s="31"/>
      <c r="Y1013" s="303"/>
    </row>
    <row r="1014" spans="1:25" ht="50.1" customHeight="1">
      <c r="A1014" s="30" t="s">
        <v>3363</v>
      </c>
      <c r="B1014" s="41" t="s">
        <v>32</v>
      </c>
      <c r="C1014" s="42" t="s">
        <v>3364</v>
      </c>
      <c r="D1014" s="311" t="s">
        <v>3365</v>
      </c>
      <c r="E1014" s="43" t="s">
        <v>3366</v>
      </c>
      <c r="F1014" s="44" t="s">
        <v>3367</v>
      </c>
      <c r="G1014" s="45" t="s">
        <v>36</v>
      </c>
      <c r="H1014" s="46">
        <v>0</v>
      </c>
      <c r="I1014" s="30">
        <v>590000000</v>
      </c>
      <c r="J1014" s="31" t="s">
        <v>37</v>
      </c>
      <c r="K1014" s="41" t="s">
        <v>3368</v>
      </c>
      <c r="L1014" s="31" t="s">
        <v>39</v>
      </c>
      <c r="M1014" s="41" t="s">
        <v>40</v>
      </c>
      <c r="N1014" s="43" t="s">
        <v>528</v>
      </c>
      <c r="O1014" s="30" t="s">
        <v>73</v>
      </c>
      <c r="P1014" s="30">
        <v>796</v>
      </c>
      <c r="Q1014" s="38" t="s">
        <v>43</v>
      </c>
      <c r="R1014" s="47">
        <v>12</v>
      </c>
      <c r="S1014" s="48">
        <v>280</v>
      </c>
      <c r="T1014" s="35">
        <f t="shared" si="51"/>
        <v>3360</v>
      </c>
      <c r="U1014" s="36">
        <f t="shared" si="53"/>
        <v>3763.2000000000003</v>
      </c>
      <c r="V1014" s="41"/>
      <c r="W1014" s="49">
        <v>2017</v>
      </c>
      <c r="X1014" s="31"/>
      <c r="Y1014" s="303"/>
    </row>
    <row r="1015" spans="1:25" ht="50.1" customHeight="1">
      <c r="A1015" s="30" t="s">
        <v>3369</v>
      </c>
      <c r="B1015" s="30" t="s">
        <v>32</v>
      </c>
      <c r="C1015" s="31" t="s">
        <v>3364</v>
      </c>
      <c r="D1015" s="310" t="s">
        <v>3365</v>
      </c>
      <c r="E1015" s="31" t="s">
        <v>3366</v>
      </c>
      <c r="F1015" s="32" t="s">
        <v>3370</v>
      </c>
      <c r="G1015" s="30" t="s">
        <v>36</v>
      </c>
      <c r="H1015" s="30">
        <v>0</v>
      </c>
      <c r="I1015" s="30">
        <v>590000000</v>
      </c>
      <c r="J1015" s="31" t="s">
        <v>37</v>
      </c>
      <c r="K1015" s="41" t="s">
        <v>3368</v>
      </c>
      <c r="L1015" s="31" t="s">
        <v>39</v>
      </c>
      <c r="M1015" s="30" t="s">
        <v>40</v>
      </c>
      <c r="N1015" s="43" t="s">
        <v>528</v>
      </c>
      <c r="O1015" s="30" t="s">
        <v>73</v>
      </c>
      <c r="P1015" s="30">
        <v>796</v>
      </c>
      <c r="Q1015" s="30" t="s">
        <v>43</v>
      </c>
      <c r="R1015" s="34">
        <v>12</v>
      </c>
      <c r="S1015" s="35">
        <v>280</v>
      </c>
      <c r="T1015" s="35">
        <f t="shared" si="51"/>
        <v>3360</v>
      </c>
      <c r="U1015" s="36">
        <f t="shared" si="53"/>
        <v>3763.2000000000003</v>
      </c>
      <c r="V1015" s="30"/>
      <c r="W1015" s="30">
        <v>2017</v>
      </c>
      <c r="X1015" s="31"/>
      <c r="Y1015" s="303"/>
    </row>
    <row r="1016" spans="1:25" ht="50.1" customHeight="1">
      <c r="A1016" s="30" t="s">
        <v>3371</v>
      </c>
      <c r="B1016" s="41" t="s">
        <v>32</v>
      </c>
      <c r="C1016" s="42" t="s">
        <v>3364</v>
      </c>
      <c r="D1016" s="311" t="s">
        <v>3365</v>
      </c>
      <c r="E1016" s="43" t="s">
        <v>3366</v>
      </c>
      <c r="F1016" s="44" t="s">
        <v>3372</v>
      </c>
      <c r="G1016" s="45" t="s">
        <v>36</v>
      </c>
      <c r="H1016" s="46">
        <v>0</v>
      </c>
      <c r="I1016" s="30">
        <v>590000000</v>
      </c>
      <c r="J1016" s="31" t="s">
        <v>37</v>
      </c>
      <c r="K1016" s="41" t="s">
        <v>3368</v>
      </c>
      <c r="L1016" s="31" t="s">
        <v>39</v>
      </c>
      <c r="M1016" s="41" t="s">
        <v>40</v>
      </c>
      <c r="N1016" s="43" t="s">
        <v>528</v>
      </c>
      <c r="O1016" s="30" t="s">
        <v>73</v>
      </c>
      <c r="P1016" s="30">
        <v>796</v>
      </c>
      <c r="Q1016" s="38" t="s">
        <v>43</v>
      </c>
      <c r="R1016" s="47">
        <v>24</v>
      </c>
      <c r="S1016" s="48">
        <v>285</v>
      </c>
      <c r="T1016" s="35">
        <f t="shared" si="51"/>
        <v>6840</v>
      </c>
      <c r="U1016" s="36">
        <f t="shared" si="53"/>
        <v>7660.8000000000011</v>
      </c>
      <c r="V1016" s="41"/>
      <c r="W1016" s="49">
        <v>2017</v>
      </c>
      <c r="X1016" s="31"/>
      <c r="Y1016" s="303"/>
    </row>
    <row r="1017" spans="1:25" ht="50.1" customHeight="1">
      <c r="A1017" s="30" t="s">
        <v>3373</v>
      </c>
      <c r="B1017" s="30" t="s">
        <v>32</v>
      </c>
      <c r="C1017" s="31" t="s">
        <v>3374</v>
      </c>
      <c r="D1017" s="310" t="s">
        <v>3375</v>
      </c>
      <c r="E1017" s="31" t="s">
        <v>3376</v>
      </c>
      <c r="F1017" s="32" t="s">
        <v>3377</v>
      </c>
      <c r="G1017" s="30" t="s">
        <v>188</v>
      </c>
      <c r="H1017" s="30">
        <v>0</v>
      </c>
      <c r="I1017" s="30">
        <v>590000000</v>
      </c>
      <c r="J1017" s="31" t="s">
        <v>37</v>
      </c>
      <c r="K1017" s="31" t="s">
        <v>401</v>
      </c>
      <c r="L1017" s="31" t="s">
        <v>39</v>
      </c>
      <c r="M1017" s="30" t="s">
        <v>58</v>
      </c>
      <c r="N1017" s="31" t="s">
        <v>175</v>
      </c>
      <c r="O1017" s="30" t="s">
        <v>73</v>
      </c>
      <c r="P1017" s="30" t="s">
        <v>433</v>
      </c>
      <c r="Q1017" s="30" t="s">
        <v>100</v>
      </c>
      <c r="R1017" s="39">
        <v>20.5</v>
      </c>
      <c r="S1017" s="35">
        <v>4240</v>
      </c>
      <c r="T1017" s="35">
        <f t="shared" si="51"/>
        <v>86920</v>
      </c>
      <c r="U1017" s="36">
        <f t="shared" si="53"/>
        <v>97350.400000000009</v>
      </c>
      <c r="V1017" s="30"/>
      <c r="W1017" s="30">
        <v>2017</v>
      </c>
      <c r="X1017" s="31"/>
      <c r="Y1017" s="303"/>
    </row>
    <row r="1018" spans="1:25" ht="50.1" customHeight="1">
      <c r="A1018" s="30" t="s">
        <v>3378</v>
      </c>
      <c r="B1018" s="41" t="s">
        <v>32</v>
      </c>
      <c r="C1018" s="42" t="s">
        <v>3379</v>
      </c>
      <c r="D1018" s="311" t="s">
        <v>3375</v>
      </c>
      <c r="E1018" s="43" t="s">
        <v>3380</v>
      </c>
      <c r="F1018" s="44" t="s">
        <v>3381</v>
      </c>
      <c r="G1018" s="45" t="s">
        <v>188</v>
      </c>
      <c r="H1018" s="46">
        <v>0</v>
      </c>
      <c r="I1018" s="30">
        <v>590000000</v>
      </c>
      <c r="J1018" s="31" t="s">
        <v>37</v>
      </c>
      <c r="K1018" s="41" t="s">
        <v>401</v>
      </c>
      <c r="L1018" s="31" t="s">
        <v>39</v>
      </c>
      <c r="M1018" s="41" t="s">
        <v>58</v>
      </c>
      <c r="N1018" s="43" t="s">
        <v>175</v>
      </c>
      <c r="O1018" s="30" t="s">
        <v>73</v>
      </c>
      <c r="P1018" s="38" t="s">
        <v>433</v>
      </c>
      <c r="Q1018" s="38" t="s">
        <v>100</v>
      </c>
      <c r="R1018" s="55">
        <v>20</v>
      </c>
      <c r="S1018" s="48">
        <v>4070</v>
      </c>
      <c r="T1018" s="35">
        <f t="shared" si="51"/>
        <v>81400</v>
      </c>
      <c r="U1018" s="36">
        <f t="shared" si="53"/>
        <v>91168.000000000015</v>
      </c>
      <c r="V1018" s="41"/>
      <c r="W1018" s="49">
        <v>2017</v>
      </c>
      <c r="X1018" s="31"/>
      <c r="Y1018" s="303"/>
    </row>
    <row r="1019" spans="1:25" ht="50.1" customHeight="1">
      <c r="A1019" s="30" t="s">
        <v>3382</v>
      </c>
      <c r="B1019" s="30" t="s">
        <v>32</v>
      </c>
      <c r="C1019" s="31" t="s">
        <v>3383</v>
      </c>
      <c r="D1019" s="310" t="s">
        <v>3375</v>
      </c>
      <c r="E1019" s="31" t="s">
        <v>3384</v>
      </c>
      <c r="F1019" s="32" t="s">
        <v>3385</v>
      </c>
      <c r="G1019" s="30" t="s">
        <v>188</v>
      </c>
      <c r="H1019" s="30">
        <v>0</v>
      </c>
      <c r="I1019" s="30">
        <v>590000000</v>
      </c>
      <c r="J1019" s="31" t="s">
        <v>37</v>
      </c>
      <c r="K1019" s="31" t="s">
        <v>401</v>
      </c>
      <c r="L1019" s="31" t="s">
        <v>39</v>
      </c>
      <c r="M1019" s="30" t="s">
        <v>58</v>
      </c>
      <c r="N1019" s="31" t="s">
        <v>175</v>
      </c>
      <c r="O1019" s="30" t="s">
        <v>73</v>
      </c>
      <c r="P1019" s="30" t="s">
        <v>433</v>
      </c>
      <c r="Q1019" s="30" t="s">
        <v>100</v>
      </c>
      <c r="R1019" s="39">
        <v>20</v>
      </c>
      <c r="S1019" s="35">
        <v>3790</v>
      </c>
      <c r="T1019" s="35">
        <f t="shared" si="51"/>
        <v>75800</v>
      </c>
      <c r="U1019" s="36">
        <f t="shared" si="53"/>
        <v>84896.000000000015</v>
      </c>
      <c r="V1019" s="30"/>
      <c r="W1019" s="30">
        <v>2017</v>
      </c>
      <c r="X1019" s="31"/>
      <c r="Y1019" s="303"/>
    </row>
    <row r="1020" spans="1:25" ht="50.1" customHeight="1">
      <c r="A1020" s="30" t="s">
        <v>3386</v>
      </c>
      <c r="B1020" s="41" t="s">
        <v>32</v>
      </c>
      <c r="C1020" s="42" t="s">
        <v>3387</v>
      </c>
      <c r="D1020" s="311" t="s">
        <v>3375</v>
      </c>
      <c r="E1020" s="43" t="s">
        <v>3388</v>
      </c>
      <c r="F1020" s="44" t="s">
        <v>3389</v>
      </c>
      <c r="G1020" s="45" t="s">
        <v>188</v>
      </c>
      <c r="H1020" s="46">
        <v>0</v>
      </c>
      <c r="I1020" s="30">
        <v>590000000</v>
      </c>
      <c r="J1020" s="31" t="s">
        <v>37</v>
      </c>
      <c r="K1020" s="41" t="s">
        <v>401</v>
      </c>
      <c r="L1020" s="31" t="s">
        <v>39</v>
      </c>
      <c r="M1020" s="41" t="s">
        <v>58</v>
      </c>
      <c r="N1020" s="43" t="s">
        <v>175</v>
      </c>
      <c r="O1020" s="30" t="s">
        <v>73</v>
      </c>
      <c r="P1020" s="38" t="s">
        <v>433</v>
      </c>
      <c r="Q1020" s="38" t="s">
        <v>100</v>
      </c>
      <c r="R1020" s="55">
        <v>20</v>
      </c>
      <c r="S1020" s="48">
        <v>3460</v>
      </c>
      <c r="T1020" s="35">
        <f t="shared" si="51"/>
        <v>69200</v>
      </c>
      <c r="U1020" s="36">
        <f t="shared" si="53"/>
        <v>77504.000000000015</v>
      </c>
      <c r="V1020" s="41"/>
      <c r="W1020" s="49">
        <v>2017</v>
      </c>
      <c r="X1020" s="31"/>
      <c r="Y1020" s="303"/>
    </row>
    <row r="1021" spans="1:25" ht="50.1" customHeight="1">
      <c r="A1021" s="30" t="s">
        <v>3390</v>
      </c>
      <c r="B1021" s="30" t="s">
        <v>32</v>
      </c>
      <c r="C1021" s="31" t="s">
        <v>3391</v>
      </c>
      <c r="D1021" s="310" t="s">
        <v>3375</v>
      </c>
      <c r="E1021" s="31" t="s">
        <v>3392</v>
      </c>
      <c r="F1021" s="32" t="s">
        <v>3393</v>
      </c>
      <c r="G1021" s="30" t="s">
        <v>188</v>
      </c>
      <c r="H1021" s="30">
        <v>0</v>
      </c>
      <c r="I1021" s="30">
        <v>590000000</v>
      </c>
      <c r="J1021" s="31" t="s">
        <v>37</v>
      </c>
      <c r="K1021" s="31" t="s">
        <v>401</v>
      </c>
      <c r="L1021" s="31" t="s">
        <v>39</v>
      </c>
      <c r="M1021" s="30" t="s">
        <v>58</v>
      </c>
      <c r="N1021" s="31" t="s">
        <v>175</v>
      </c>
      <c r="O1021" s="30" t="s">
        <v>73</v>
      </c>
      <c r="P1021" s="30" t="s">
        <v>433</v>
      </c>
      <c r="Q1021" s="30" t="s">
        <v>100</v>
      </c>
      <c r="R1021" s="39">
        <v>20</v>
      </c>
      <c r="S1021" s="35">
        <v>3330</v>
      </c>
      <c r="T1021" s="35">
        <f t="shared" si="51"/>
        <v>66600</v>
      </c>
      <c r="U1021" s="36">
        <f t="shared" si="53"/>
        <v>74592</v>
      </c>
      <c r="V1021" s="30"/>
      <c r="W1021" s="30">
        <v>2017</v>
      </c>
      <c r="X1021" s="31"/>
      <c r="Y1021" s="303"/>
    </row>
    <row r="1022" spans="1:25" ht="50.1" customHeight="1">
      <c r="A1022" s="30" t="s">
        <v>3394</v>
      </c>
      <c r="B1022" s="41" t="s">
        <v>32</v>
      </c>
      <c r="C1022" s="42" t="s">
        <v>3395</v>
      </c>
      <c r="D1022" s="311" t="s">
        <v>3375</v>
      </c>
      <c r="E1022" s="43" t="s">
        <v>3396</v>
      </c>
      <c r="F1022" s="44" t="s">
        <v>3397</v>
      </c>
      <c r="G1022" s="45" t="s">
        <v>188</v>
      </c>
      <c r="H1022" s="46">
        <v>0</v>
      </c>
      <c r="I1022" s="30">
        <v>590000000</v>
      </c>
      <c r="J1022" s="31" t="s">
        <v>37</v>
      </c>
      <c r="K1022" s="41" t="s">
        <v>401</v>
      </c>
      <c r="L1022" s="31" t="s">
        <v>39</v>
      </c>
      <c r="M1022" s="41" t="s">
        <v>58</v>
      </c>
      <c r="N1022" s="43" t="s">
        <v>175</v>
      </c>
      <c r="O1022" s="30" t="s">
        <v>73</v>
      </c>
      <c r="P1022" s="38" t="s">
        <v>433</v>
      </c>
      <c r="Q1022" s="38" t="s">
        <v>100</v>
      </c>
      <c r="R1022" s="55">
        <v>20</v>
      </c>
      <c r="S1022" s="48">
        <v>3280</v>
      </c>
      <c r="T1022" s="35">
        <f t="shared" si="51"/>
        <v>65600</v>
      </c>
      <c r="U1022" s="36">
        <f t="shared" si="53"/>
        <v>73472</v>
      </c>
      <c r="V1022" s="41"/>
      <c r="W1022" s="49">
        <v>2017</v>
      </c>
      <c r="X1022" s="31"/>
      <c r="Y1022" s="303"/>
    </row>
    <row r="1023" spans="1:25" ht="50.1" customHeight="1">
      <c r="A1023" s="30" t="s">
        <v>3398</v>
      </c>
      <c r="B1023" s="30" t="s">
        <v>32</v>
      </c>
      <c r="C1023" s="31" t="s">
        <v>3399</v>
      </c>
      <c r="D1023" s="310" t="s">
        <v>3375</v>
      </c>
      <c r="E1023" s="31" t="s">
        <v>3400</v>
      </c>
      <c r="F1023" s="32" t="s">
        <v>3401</v>
      </c>
      <c r="G1023" s="30" t="s">
        <v>188</v>
      </c>
      <c r="H1023" s="30">
        <v>0</v>
      </c>
      <c r="I1023" s="30">
        <v>590000000</v>
      </c>
      <c r="J1023" s="31" t="s">
        <v>37</v>
      </c>
      <c r="K1023" s="31" t="s">
        <v>401</v>
      </c>
      <c r="L1023" s="31" t="s">
        <v>39</v>
      </c>
      <c r="M1023" s="30" t="s">
        <v>58</v>
      </c>
      <c r="N1023" s="31" t="s">
        <v>175</v>
      </c>
      <c r="O1023" s="30" t="s">
        <v>73</v>
      </c>
      <c r="P1023" s="30" t="s">
        <v>433</v>
      </c>
      <c r="Q1023" s="30" t="s">
        <v>100</v>
      </c>
      <c r="R1023" s="39">
        <v>19.45</v>
      </c>
      <c r="S1023" s="35">
        <v>3550</v>
      </c>
      <c r="T1023" s="35">
        <f t="shared" si="51"/>
        <v>69047.5</v>
      </c>
      <c r="U1023" s="36">
        <f t="shared" si="53"/>
        <v>77333.200000000012</v>
      </c>
      <c r="V1023" s="30"/>
      <c r="W1023" s="30">
        <v>2017</v>
      </c>
      <c r="X1023" s="31"/>
      <c r="Y1023" s="303"/>
    </row>
    <row r="1024" spans="1:25" ht="50.1" customHeight="1">
      <c r="A1024" s="30" t="s">
        <v>3402</v>
      </c>
      <c r="B1024" s="41" t="s">
        <v>32</v>
      </c>
      <c r="C1024" s="42" t="s">
        <v>3403</v>
      </c>
      <c r="D1024" s="311" t="s">
        <v>3375</v>
      </c>
      <c r="E1024" s="43" t="s">
        <v>3404</v>
      </c>
      <c r="F1024" s="44" t="s">
        <v>3405</v>
      </c>
      <c r="G1024" s="45" t="s">
        <v>188</v>
      </c>
      <c r="H1024" s="46">
        <v>0</v>
      </c>
      <c r="I1024" s="30">
        <v>590000000</v>
      </c>
      <c r="J1024" s="31" t="s">
        <v>37</v>
      </c>
      <c r="K1024" s="41" t="s">
        <v>401</v>
      </c>
      <c r="L1024" s="31" t="s">
        <v>39</v>
      </c>
      <c r="M1024" s="41" t="s">
        <v>58</v>
      </c>
      <c r="N1024" s="43" t="s">
        <v>175</v>
      </c>
      <c r="O1024" s="30" t="s">
        <v>73</v>
      </c>
      <c r="P1024" s="38" t="s">
        <v>433</v>
      </c>
      <c r="Q1024" s="38" t="s">
        <v>100</v>
      </c>
      <c r="R1024" s="55">
        <v>20</v>
      </c>
      <c r="S1024" s="48">
        <v>3220</v>
      </c>
      <c r="T1024" s="35">
        <f t="shared" si="51"/>
        <v>64400</v>
      </c>
      <c r="U1024" s="36">
        <f t="shared" si="53"/>
        <v>72128</v>
      </c>
      <c r="V1024" s="41"/>
      <c r="W1024" s="49">
        <v>2017</v>
      </c>
      <c r="X1024" s="31"/>
      <c r="Y1024" s="303"/>
    </row>
    <row r="1025" spans="1:25" ht="50.1" customHeight="1">
      <c r="A1025" s="30" t="s">
        <v>3406</v>
      </c>
      <c r="B1025" s="41" t="s">
        <v>32</v>
      </c>
      <c r="C1025" s="42" t="s">
        <v>3407</v>
      </c>
      <c r="D1025" s="311" t="s">
        <v>3375</v>
      </c>
      <c r="E1025" s="43" t="s">
        <v>3408</v>
      </c>
      <c r="F1025" s="44" t="s">
        <v>3409</v>
      </c>
      <c r="G1025" s="45" t="s">
        <v>188</v>
      </c>
      <c r="H1025" s="46">
        <v>0</v>
      </c>
      <c r="I1025" s="30">
        <v>590000000</v>
      </c>
      <c r="J1025" s="31" t="s">
        <v>37</v>
      </c>
      <c r="K1025" s="41" t="s">
        <v>401</v>
      </c>
      <c r="L1025" s="31" t="s">
        <v>39</v>
      </c>
      <c r="M1025" s="41" t="s">
        <v>58</v>
      </c>
      <c r="N1025" s="43" t="s">
        <v>175</v>
      </c>
      <c r="O1025" s="30" t="s">
        <v>73</v>
      </c>
      <c r="P1025" s="38" t="s">
        <v>433</v>
      </c>
      <c r="Q1025" s="38" t="s">
        <v>100</v>
      </c>
      <c r="R1025" s="55">
        <v>19</v>
      </c>
      <c r="S1025" s="48">
        <v>3320</v>
      </c>
      <c r="T1025" s="35">
        <f t="shared" si="51"/>
        <v>63080</v>
      </c>
      <c r="U1025" s="36">
        <f t="shared" si="53"/>
        <v>70649.600000000006</v>
      </c>
      <c r="V1025" s="41"/>
      <c r="W1025" s="49">
        <v>2017</v>
      </c>
      <c r="X1025" s="31"/>
      <c r="Y1025" s="303"/>
    </row>
    <row r="1026" spans="1:25" ht="50.1" customHeight="1">
      <c r="A1026" s="30" t="s">
        <v>3410</v>
      </c>
      <c r="B1026" s="30" t="s">
        <v>32</v>
      </c>
      <c r="C1026" s="31" t="s">
        <v>3411</v>
      </c>
      <c r="D1026" s="310" t="s">
        <v>3375</v>
      </c>
      <c r="E1026" s="31" t="s">
        <v>3412</v>
      </c>
      <c r="F1026" s="32" t="s">
        <v>3413</v>
      </c>
      <c r="G1026" s="30" t="s">
        <v>188</v>
      </c>
      <c r="H1026" s="30">
        <v>0</v>
      </c>
      <c r="I1026" s="30">
        <v>590000000</v>
      </c>
      <c r="J1026" s="31" t="s">
        <v>37</v>
      </c>
      <c r="K1026" s="31" t="s">
        <v>401</v>
      </c>
      <c r="L1026" s="31" t="s">
        <v>39</v>
      </c>
      <c r="M1026" s="30" t="s">
        <v>58</v>
      </c>
      <c r="N1026" s="31" t="s">
        <v>175</v>
      </c>
      <c r="O1026" s="30" t="s">
        <v>73</v>
      </c>
      <c r="P1026" s="30" t="s">
        <v>433</v>
      </c>
      <c r="Q1026" s="30" t="s">
        <v>100</v>
      </c>
      <c r="R1026" s="39">
        <v>19</v>
      </c>
      <c r="S1026" s="35">
        <v>3780</v>
      </c>
      <c r="T1026" s="35">
        <f t="shared" si="51"/>
        <v>71820</v>
      </c>
      <c r="U1026" s="36">
        <f t="shared" si="53"/>
        <v>80438.400000000009</v>
      </c>
      <c r="V1026" s="30"/>
      <c r="W1026" s="30">
        <v>2017</v>
      </c>
      <c r="X1026" s="31"/>
      <c r="Y1026" s="303"/>
    </row>
    <row r="1027" spans="1:25" ht="50.1" customHeight="1">
      <c r="A1027" s="30" t="s">
        <v>3414</v>
      </c>
      <c r="B1027" s="41" t="s">
        <v>32</v>
      </c>
      <c r="C1027" s="42" t="s">
        <v>3415</v>
      </c>
      <c r="D1027" s="311" t="s">
        <v>3375</v>
      </c>
      <c r="E1027" s="43" t="s">
        <v>3416</v>
      </c>
      <c r="F1027" s="44" t="s">
        <v>3417</v>
      </c>
      <c r="G1027" s="45" t="s">
        <v>188</v>
      </c>
      <c r="H1027" s="46">
        <v>0</v>
      </c>
      <c r="I1027" s="30">
        <v>590000000</v>
      </c>
      <c r="J1027" s="31" t="s">
        <v>37</v>
      </c>
      <c r="K1027" s="41" t="s">
        <v>401</v>
      </c>
      <c r="L1027" s="31" t="s">
        <v>39</v>
      </c>
      <c r="M1027" s="41" t="s">
        <v>58</v>
      </c>
      <c r="N1027" s="43" t="s">
        <v>175</v>
      </c>
      <c r="O1027" s="30" t="s">
        <v>73</v>
      </c>
      <c r="P1027" s="38" t="s">
        <v>433</v>
      </c>
      <c r="Q1027" s="38" t="s">
        <v>100</v>
      </c>
      <c r="R1027" s="55">
        <v>20</v>
      </c>
      <c r="S1027" s="48">
        <v>3340</v>
      </c>
      <c r="T1027" s="35">
        <f t="shared" si="51"/>
        <v>66800</v>
      </c>
      <c r="U1027" s="36">
        <f t="shared" si="53"/>
        <v>74816</v>
      </c>
      <c r="V1027" s="41"/>
      <c r="W1027" s="49">
        <v>2017</v>
      </c>
      <c r="X1027" s="31"/>
      <c r="Y1027" s="303"/>
    </row>
    <row r="1028" spans="1:25" ht="50.1" customHeight="1">
      <c r="A1028" s="30" t="s">
        <v>3418</v>
      </c>
      <c r="B1028" s="30" t="s">
        <v>32</v>
      </c>
      <c r="C1028" s="31" t="s">
        <v>3419</v>
      </c>
      <c r="D1028" s="310" t="s">
        <v>3375</v>
      </c>
      <c r="E1028" s="31" t="s">
        <v>3420</v>
      </c>
      <c r="F1028" s="32" t="s">
        <v>3421</v>
      </c>
      <c r="G1028" s="30" t="s">
        <v>188</v>
      </c>
      <c r="H1028" s="30">
        <v>0</v>
      </c>
      <c r="I1028" s="30">
        <v>590000000</v>
      </c>
      <c r="J1028" s="31" t="s">
        <v>37</v>
      </c>
      <c r="K1028" s="31" t="s">
        <v>401</v>
      </c>
      <c r="L1028" s="31" t="s">
        <v>39</v>
      </c>
      <c r="M1028" s="30" t="s">
        <v>58</v>
      </c>
      <c r="N1028" s="31" t="s">
        <v>175</v>
      </c>
      <c r="O1028" s="30" t="s">
        <v>73</v>
      </c>
      <c r="P1028" s="30" t="s">
        <v>433</v>
      </c>
      <c r="Q1028" s="30" t="s">
        <v>100</v>
      </c>
      <c r="R1028" s="39">
        <v>21</v>
      </c>
      <c r="S1028" s="35">
        <v>40</v>
      </c>
      <c r="T1028" s="35">
        <f t="shared" si="51"/>
        <v>840</v>
      </c>
      <c r="U1028" s="36">
        <f t="shared" si="53"/>
        <v>940.80000000000007</v>
      </c>
      <c r="V1028" s="30"/>
      <c r="W1028" s="30">
        <v>2017</v>
      </c>
      <c r="X1028" s="31"/>
      <c r="Y1028" s="303"/>
    </row>
    <row r="1029" spans="1:25" ht="50.1" customHeight="1">
      <c r="A1029" s="30" t="s">
        <v>3422</v>
      </c>
      <c r="B1029" s="30" t="s">
        <v>32</v>
      </c>
      <c r="C1029" s="88" t="s">
        <v>3423</v>
      </c>
      <c r="D1029" s="310" t="s">
        <v>3375</v>
      </c>
      <c r="E1029" s="31" t="s">
        <v>3424</v>
      </c>
      <c r="F1029" s="32"/>
      <c r="G1029" s="30" t="s">
        <v>188</v>
      </c>
      <c r="H1029" s="30">
        <v>0</v>
      </c>
      <c r="I1029" s="30">
        <v>590000000</v>
      </c>
      <c r="J1029" s="31" t="s">
        <v>37</v>
      </c>
      <c r="K1029" s="31" t="s">
        <v>401</v>
      </c>
      <c r="L1029" s="31" t="s">
        <v>39</v>
      </c>
      <c r="M1029" s="30" t="s">
        <v>58</v>
      </c>
      <c r="N1029" s="43" t="s">
        <v>528</v>
      </c>
      <c r="O1029" s="30" t="s">
        <v>73</v>
      </c>
      <c r="P1029" s="30" t="s">
        <v>822</v>
      </c>
      <c r="Q1029" s="30" t="s">
        <v>823</v>
      </c>
      <c r="R1029" s="89">
        <v>50</v>
      </c>
      <c r="S1029" s="35">
        <v>3090</v>
      </c>
      <c r="T1029" s="35">
        <f t="shared" si="51"/>
        <v>154500</v>
      </c>
      <c r="U1029" s="35">
        <f t="shared" si="53"/>
        <v>173040.00000000003</v>
      </c>
      <c r="V1029" s="30"/>
      <c r="W1029" s="30">
        <v>2017</v>
      </c>
      <c r="X1029" s="31"/>
      <c r="Y1029" s="303"/>
    </row>
    <row r="1030" spans="1:25" ht="50.1" customHeight="1">
      <c r="A1030" s="30" t="s">
        <v>3425</v>
      </c>
      <c r="B1030" s="43" t="s">
        <v>32</v>
      </c>
      <c r="C1030" s="43" t="s">
        <v>3426</v>
      </c>
      <c r="D1030" s="312" t="s">
        <v>3375</v>
      </c>
      <c r="E1030" s="43" t="s">
        <v>3427</v>
      </c>
      <c r="F1030" s="43" t="s">
        <v>3428</v>
      </c>
      <c r="G1030" s="43" t="s">
        <v>36</v>
      </c>
      <c r="H1030" s="43">
        <v>0</v>
      </c>
      <c r="I1030" s="30">
        <v>590000000</v>
      </c>
      <c r="J1030" s="43" t="s">
        <v>50</v>
      </c>
      <c r="K1030" s="43" t="s">
        <v>576</v>
      </c>
      <c r="L1030" s="43" t="s">
        <v>80</v>
      </c>
      <c r="M1030" s="43" t="s">
        <v>40</v>
      </c>
      <c r="N1030" s="43" t="s">
        <v>99</v>
      </c>
      <c r="O1030" s="43" t="s">
        <v>83</v>
      </c>
      <c r="P1030" s="41" t="s">
        <v>822</v>
      </c>
      <c r="Q1030" s="43" t="s">
        <v>823</v>
      </c>
      <c r="R1030" s="55">
        <v>5</v>
      </c>
      <c r="S1030" s="55">
        <v>130</v>
      </c>
      <c r="T1030" s="55">
        <f>S1030*R1030</f>
        <v>650</v>
      </c>
      <c r="U1030" s="65">
        <f t="shared" si="53"/>
        <v>728.00000000000011</v>
      </c>
      <c r="V1030" s="98"/>
      <c r="W1030" s="43">
        <v>2017</v>
      </c>
      <c r="X1030" s="43"/>
      <c r="Y1030" s="303"/>
    </row>
    <row r="1031" spans="1:25" ht="50.1" customHeight="1">
      <c r="A1031" s="30" t="s">
        <v>3429</v>
      </c>
      <c r="B1031" s="128" t="s">
        <v>32</v>
      </c>
      <c r="C1031" s="67" t="s">
        <v>3430</v>
      </c>
      <c r="D1031" s="315" t="s">
        <v>3375</v>
      </c>
      <c r="E1031" s="67" t="s">
        <v>3431</v>
      </c>
      <c r="F1031" s="67" t="s">
        <v>3432</v>
      </c>
      <c r="G1031" s="128" t="s">
        <v>36</v>
      </c>
      <c r="H1031" s="85">
        <v>0</v>
      </c>
      <c r="I1031" s="30">
        <v>590000000</v>
      </c>
      <c r="J1031" s="67" t="s">
        <v>50</v>
      </c>
      <c r="K1031" s="67" t="s">
        <v>576</v>
      </c>
      <c r="L1031" s="67" t="s">
        <v>80</v>
      </c>
      <c r="M1031" s="128" t="s">
        <v>40</v>
      </c>
      <c r="N1031" s="67" t="s">
        <v>99</v>
      </c>
      <c r="O1031" s="67" t="s">
        <v>83</v>
      </c>
      <c r="P1031" s="67" t="s">
        <v>822</v>
      </c>
      <c r="Q1031" s="67" t="s">
        <v>823</v>
      </c>
      <c r="R1031" s="55">
        <v>5</v>
      </c>
      <c r="S1031" s="55">
        <v>190</v>
      </c>
      <c r="T1031" s="35">
        <f t="shared" ref="T1031:T1036" si="54">R1031*S1031</f>
        <v>950</v>
      </c>
      <c r="U1031" s="36">
        <f t="shared" si="53"/>
        <v>1064</v>
      </c>
      <c r="V1031" s="67"/>
      <c r="W1031" s="41">
        <v>2017</v>
      </c>
      <c r="X1031" s="67"/>
      <c r="Y1031" s="303"/>
    </row>
    <row r="1032" spans="1:25" ht="50.1" customHeight="1">
      <c r="A1032" s="30" t="s">
        <v>3433</v>
      </c>
      <c r="B1032" s="43" t="s">
        <v>32</v>
      </c>
      <c r="C1032" s="43" t="s">
        <v>3434</v>
      </c>
      <c r="D1032" s="312" t="s">
        <v>3375</v>
      </c>
      <c r="E1032" s="43" t="s">
        <v>3435</v>
      </c>
      <c r="F1032" s="43" t="s">
        <v>3436</v>
      </c>
      <c r="G1032" s="67" t="s">
        <v>36</v>
      </c>
      <c r="H1032" s="63">
        <v>0</v>
      </c>
      <c r="I1032" s="30">
        <v>590000000</v>
      </c>
      <c r="J1032" s="67" t="s">
        <v>50</v>
      </c>
      <c r="K1032" s="67" t="s">
        <v>576</v>
      </c>
      <c r="L1032" s="67" t="s">
        <v>80</v>
      </c>
      <c r="M1032" s="67" t="s">
        <v>40</v>
      </c>
      <c r="N1032" s="67" t="s">
        <v>99</v>
      </c>
      <c r="O1032" s="67" t="s">
        <v>83</v>
      </c>
      <c r="P1032" s="67" t="s">
        <v>822</v>
      </c>
      <c r="Q1032" s="67" t="s">
        <v>823</v>
      </c>
      <c r="R1032" s="129">
        <v>50</v>
      </c>
      <c r="S1032" s="55">
        <v>190</v>
      </c>
      <c r="T1032" s="35">
        <f t="shared" si="54"/>
        <v>9500</v>
      </c>
      <c r="U1032" s="36">
        <f t="shared" si="53"/>
        <v>10640.000000000002</v>
      </c>
      <c r="V1032" s="43"/>
      <c r="W1032" s="43">
        <v>2017</v>
      </c>
      <c r="X1032" s="43"/>
      <c r="Y1032" s="303"/>
    </row>
    <row r="1033" spans="1:25" ht="50.1" customHeight="1">
      <c r="A1033" s="30" t="s">
        <v>3437</v>
      </c>
      <c r="B1033" s="43" t="s">
        <v>32</v>
      </c>
      <c r="C1033" s="43" t="s">
        <v>3438</v>
      </c>
      <c r="D1033" s="312" t="s">
        <v>3375</v>
      </c>
      <c r="E1033" s="43" t="s">
        <v>3439</v>
      </c>
      <c r="F1033" s="43" t="s">
        <v>3440</v>
      </c>
      <c r="G1033" s="67" t="s">
        <v>36</v>
      </c>
      <c r="H1033" s="63">
        <v>0</v>
      </c>
      <c r="I1033" s="30">
        <v>590000000</v>
      </c>
      <c r="J1033" s="67" t="s">
        <v>50</v>
      </c>
      <c r="K1033" s="67" t="s">
        <v>576</v>
      </c>
      <c r="L1033" s="67" t="s">
        <v>80</v>
      </c>
      <c r="M1033" s="67" t="s">
        <v>40</v>
      </c>
      <c r="N1033" s="67" t="s">
        <v>99</v>
      </c>
      <c r="O1033" s="67" t="s">
        <v>83</v>
      </c>
      <c r="P1033" s="67" t="s">
        <v>822</v>
      </c>
      <c r="Q1033" s="67" t="s">
        <v>823</v>
      </c>
      <c r="R1033" s="55">
        <v>15</v>
      </c>
      <c r="S1033" s="55">
        <v>500</v>
      </c>
      <c r="T1033" s="35">
        <f t="shared" si="54"/>
        <v>7500</v>
      </c>
      <c r="U1033" s="36">
        <f t="shared" si="53"/>
        <v>8400</v>
      </c>
      <c r="V1033" s="70"/>
      <c r="W1033" s="70">
        <v>2017</v>
      </c>
      <c r="X1033" s="70"/>
      <c r="Y1033" s="303"/>
    </row>
    <row r="1034" spans="1:25" ht="50.1" customHeight="1">
      <c r="A1034" s="30" t="s">
        <v>3441</v>
      </c>
      <c r="B1034" s="43" t="s">
        <v>32</v>
      </c>
      <c r="C1034" s="101" t="s">
        <v>3442</v>
      </c>
      <c r="D1034" s="312" t="s">
        <v>3375</v>
      </c>
      <c r="E1034" s="43" t="s">
        <v>3443</v>
      </c>
      <c r="F1034" s="43" t="s">
        <v>3444</v>
      </c>
      <c r="G1034" s="67" t="s">
        <v>36</v>
      </c>
      <c r="H1034" s="63">
        <v>0</v>
      </c>
      <c r="I1034" s="30">
        <v>590000000</v>
      </c>
      <c r="J1034" s="67" t="s">
        <v>50</v>
      </c>
      <c r="K1034" s="67" t="s">
        <v>576</v>
      </c>
      <c r="L1034" s="67" t="s">
        <v>80</v>
      </c>
      <c r="M1034" s="67" t="s">
        <v>40</v>
      </c>
      <c r="N1034" s="67" t="s">
        <v>99</v>
      </c>
      <c r="O1034" s="67" t="s">
        <v>83</v>
      </c>
      <c r="P1034" s="67" t="s">
        <v>822</v>
      </c>
      <c r="Q1034" s="67" t="s">
        <v>823</v>
      </c>
      <c r="R1034" s="129">
        <v>10</v>
      </c>
      <c r="S1034" s="55">
        <v>490</v>
      </c>
      <c r="T1034" s="35">
        <f t="shared" si="54"/>
        <v>4900</v>
      </c>
      <c r="U1034" s="36">
        <f t="shared" si="53"/>
        <v>5488.0000000000009</v>
      </c>
      <c r="V1034" s="43"/>
      <c r="W1034" s="43">
        <v>2017</v>
      </c>
      <c r="X1034" s="43"/>
      <c r="Y1034" s="303"/>
    </row>
    <row r="1035" spans="1:25" ht="50.1" customHeight="1">
      <c r="A1035" s="30" t="s">
        <v>3445</v>
      </c>
      <c r="B1035" s="30" t="s">
        <v>32</v>
      </c>
      <c r="C1035" s="31" t="s">
        <v>3446</v>
      </c>
      <c r="D1035" s="310" t="s">
        <v>3375</v>
      </c>
      <c r="E1035" s="31" t="s">
        <v>3447</v>
      </c>
      <c r="F1035" s="32" t="s">
        <v>873</v>
      </c>
      <c r="G1035" s="30" t="s">
        <v>188</v>
      </c>
      <c r="H1035" s="30">
        <v>0</v>
      </c>
      <c r="I1035" s="30">
        <v>590000000</v>
      </c>
      <c r="J1035" s="31" t="s">
        <v>37</v>
      </c>
      <c r="K1035" s="31" t="s">
        <v>211</v>
      </c>
      <c r="L1035" s="31" t="s">
        <v>39</v>
      </c>
      <c r="M1035" s="30" t="s">
        <v>58</v>
      </c>
      <c r="N1035" s="43" t="s">
        <v>528</v>
      </c>
      <c r="O1035" s="30" t="s">
        <v>73</v>
      </c>
      <c r="P1035" s="30" t="s">
        <v>822</v>
      </c>
      <c r="Q1035" s="30" t="s">
        <v>823</v>
      </c>
      <c r="R1035" s="39">
        <v>1000</v>
      </c>
      <c r="S1035" s="35">
        <v>17</v>
      </c>
      <c r="T1035" s="35">
        <f t="shared" si="54"/>
        <v>17000</v>
      </c>
      <c r="U1035" s="36">
        <f t="shared" si="53"/>
        <v>19040</v>
      </c>
      <c r="V1035" s="40"/>
      <c r="W1035" s="30">
        <v>2017</v>
      </c>
      <c r="X1035" s="31"/>
      <c r="Y1035" s="303"/>
    </row>
    <row r="1036" spans="1:25" ht="50.1" customHeight="1">
      <c r="A1036" s="30" t="s">
        <v>3448</v>
      </c>
      <c r="B1036" s="91" t="s">
        <v>32</v>
      </c>
      <c r="C1036" s="31" t="s">
        <v>3449</v>
      </c>
      <c r="D1036" s="310" t="s">
        <v>3375</v>
      </c>
      <c r="E1036" s="31" t="s">
        <v>3450</v>
      </c>
      <c r="F1036" s="32"/>
      <c r="G1036" s="91" t="s">
        <v>188</v>
      </c>
      <c r="H1036" s="91">
        <v>0</v>
      </c>
      <c r="I1036" s="30">
        <v>590000000</v>
      </c>
      <c r="J1036" s="31" t="s">
        <v>37</v>
      </c>
      <c r="K1036" s="31" t="s">
        <v>211</v>
      </c>
      <c r="L1036" s="31" t="s">
        <v>39</v>
      </c>
      <c r="M1036" s="91" t="s">
        <v>58</v>
      </c>
      <c r="N1036" s="43" t="s">
        <v>528</v>
      </c>
      <c r="O1036" s="30" t="s">
        <v>73</v>
      </c>
      <c r="P1036" s="30" t="s">
        <v>880</v>
      </c>
      <c r="Q1036" s="30" t="s">
        <v>881</v>
      </c>
      <c r="R1036" s="39">
        <v>1000</v>
      </c>
      <c r="S1036" s="35">
        <v>28.000000000000004</v>
      </c>
      <c r="T1036" s="35">
        <f t="shared" si="54"/>
        <v>28000.000000000004</v>
      </c>
      <c r="U1036" s="36">
        <f t="shared" si="53"/>
        <v>31360.000000000007</v>
      </c>
      <c r="V1036" s="30"/>
      <c r="W1036" s="30">
        <v>2017</v>
      </c>
      <c r="X1036" s="31"/>
      <c r="Y1036" s="303"/>
    </row>
    <row r="1037" spans="1:25" ht="50.1" customHeight="1">
      <c r="A1037" s="30" t="s">
        <v>3451</v>
      </c>
      <c r="B1037" s="43" t="s">
        <v>32</v>
      </c>
      <c r="C1037" s="130" t="s">
        <v>3452</v>
      </c>
      <c r="D1037" s="316" t="s">
        <v>3453</v>
      </c>
      <c r="E1037" s="131" t="s">
        <v>3454</v>
      </c>
      <c r="F1037" s="132"/>
      <c r="G1037" s="31" t="s">
        <v>36</v>
      </c>
      <c r="H1037" s="43">
        <v>0</v>
      </c>
      <c r="I1037" s="30">
        <v>590000000</v>
      </c>
      <c r="J1037" s="31" t="s">
        <v>50</v>
      </c>
      <c r="K1037" s="31" t="s">
        <v>1548</v>
      </c>
      <c r="L1037" s="31" t="s">
        <v>39</v>
      </c>
      <c r="M1037" s="31" t="s">
        <v>58</v>
      </c>
      <c r="N1037" s="71" t="s">
        <v>3455</v>
      </c>
      <c r="O1037" s="71" t="s">
        <v>3456</v>
      </c>
      <c r="P1037" s="43" t="s">
        <v>3457</v>
      </c>
      <c r="Q1037" s="43" t="s">
        <v>114</v>
      </c>
      <c r="R1037" s="133">
        <v>1300</v>
      </c>
      <c r="S1037" s="134">
        <v>600000</v>
      </c>
      <c r="T1037" s="58">
        <v>17000000</v>
      </c>
      <c r="U1037" s="65">
        <v>19040000</v>
      </c>
      <c r="V1037" s="31"/>
      <c r="W1037" s="31">
        <v>2017</v>
      </c>
      <c r="X1037" s="66"/>
      <c r="Y1037" s="303"/>
    </row>
    <row r="1038" spans="1:25" ht="50.1" customHeight="1">
      <c r="A1038" s="30" t="s">
        <v>3458</v>
      </c>
      <c r="B1038" s="31" t="s">
        <v>32</v>
      </c>
      <c r="C1038" s="74" t="s">
        <v>3459</v>
      </c>
      <c r="D1038" s="312" t="s">
        <v>3453</v>
      </c>
      <c r="E1038" s="43" t="s">
        <v>3460</v>
      </c>
      <c r="F1038" s="43"/>
      <c r="G1038" s="43" t="s">
        <v>36</v>
      </c>
      <c r="H1038" s="43">
        <v>0</v>
      </c>
      <c r="I1038" s="30">
        <v>590000000</v>
      </c>
      <c r="J1038" s="31" t="s">
        <v>50</v>
      </c>
      <c r="K1038" s="31" t="s">
        <v>429</v>
      </c>
      <c r="L1038" s="31" t="s">
        <v>430</v>
      </c>
      <c r="M1038" s="43" t="s">
        <v>58</v>
      </c>
      <c r="N1038" s="71" t="s">
        <v>431</v>
      </c>
      <c r="O1038" s="31" t="s">
        <v>432</v>
      </c>
      <c r="P1038" s="38">
        <v>168</v>
      </c>
      <c r="Q1038" s="43" t="s">
        <v>114</v>
      </c>
      <c r="R1038" s="72">
        <v>0.05</v>
      </c>
      <c r="S1038" s="72">
        <v>650000</v>
      </c>
      <c r="T1038" s="35">
        <f>S1038*R1038</f>
        <v>32500</v>
      </c>
      <c r="U1038" s="36">
        <f>T1038*1.12</f>
        <v>36400</v>
      </c>
      <c r="V1038" s="38"/>
      <c r="W1038" s="31">
        <v>2017</v>
      </c>
      <c r="X1038" s="66"/>
      <c r="Y1038" s="303"/>
    </row>
    <row r="1039" spans="1:25" ht="50.1" customHeight="1">
      <c r="A1039" s="30" t="s">
        <v>3461</v>
      </c>
      <c r="B1039" s="31" t="s">
        <v>32</v>
      </c>
      <c r="C1039" s="56" t="s">
        <v>3462</v>
      </c>
      <c r="D1039" s="312" t="s">
        <v>3453</v>
      </c>
      <c r="E1039" s="44" t="s">
        <v>3463</v>
      </c>
      <c r="F1039" s="44" t="s">
        <v>3464</v>
      </c>
      <c r="G1039" s="43" t="s">
        <v>36</v>
      </c>
      <c r="H1039" s="43">
        <v>0</v>
      </c>
      <c r="I1039" s="30">
        <v>590000000</v>
      </c>
      <c r="J1039" s="31" t="s">
        <v>50</v>
      </c>
      <c r="K1039" s="31" t="s">
        <v>429</v>
      </c>
      <c r="L1039" s="31" t="s">
        <v>430</v>
      </c>
      <c r="M1039" s="43" t="s">
        <v>58</v>
      </c>
      <c r="N1039" s="71" t="s">
        <v>3465</v>
      </c>
      <c r="O1039" s="31" t="s">
        <v>1550</v>
      </c>
      <c r="P1039" s="43">
        <v>168</v>
      </c>
      <c r="Q1039" s="63" t="s">
        <v>114</v>
      </c>
      <c r="R1039" s="135">
        <v>9000</v>
      </c>
      <c r="S1039" s="64">
        <v>1200</v>
      </c>
      <c r="T1039" s="58">
        <v>0</v>
      </c>
      <c r="U1039" s="59">
        <f>T1039*1.12</f>
        <v>0</v>
      </c>
      <c r="V1039" s="78"/>
      <c r="W1039" s="31">
        <v>2017</v>
      </c>
      <c r="X1039" s="63" t="s">
        <v>3466</v>
      </c>
      <c r="Y1039" s="303"/>
    </row>
    <row r="1040" spans="1:25" ht="50.1" customHeight="1">
      <c r="A1040" s="30" t="s">
        <v>3467</v>
      </c>
      <c r="B1040" s="31" t="s">
        <v>32</v>
      </c>
      <c r="C1040" s="56" t="s">
        <v>3462</v>
      </c>
      <c r="D1040" s="312" t="s">
        <v>3453</v>
      </c>
      <c r="E1040" s="44" t="s">
        <v>3463</v>
      </c>
      <c r="F1040" s="44" t="s">
        <v>3464</v>
      </c>
      <c r="G1040" s="43" t="s">
        <v>36</v>
      </c>
      <c r="H1040" s="43">
        <v>0</v>
      </c>
      <c r="I1040" s="66">
        <v>590000000</v>
      </c>
      <c r="J1040" s="31" t="s">
        <v>50</v>
      </c>
      <c r="K1040" s="31" t="s">
        <v>1374</v>
      </c>
      <c r="L1040" s="31" t="s">
        <v>430</v>
      </c>
      <c r="M1040" s="43" t="s">
        <v>58</v>
      </c>
      <c r="N1040" s="71" t="s">
        <v>3468</v>
      </c>
      <c r="O1040" s="31" t="s">
        <v>1550</v>
      </c>
      <c r="P1040" s="43">
        <v>168</v>
      </c>
      <c r="Q1040" s="63" t="s">
        <v>114</v>
      </c>
      <c r="R1040" s="135">
        <v>5</v>
      </c>
      <c r="S1040" s="64">
        <v>1350000</v>
      </c>
      <c r="T1040" s="58">
        <f>S1040*R1040</f>
        <v>6750000</v>
      </c>
      <c r="U1040" s="59">
        <f>T1040*1.12</f>
        <v>7560000.0000000009</v>
      </c>
      <c r="V1040" s="78"/>
      <c r="W1040" s="31">
        <v>2017</v>
      </c>
      <c r="X1040" s="66"/>
      <c r="Y1040" s="303"/>
    </row>
    <row r="1041" spans="1:25" ht="50.1" customHeight="1">
      <c r="A1041" s="30" t="s">
        <v>3469</v>
      </c>
      <c r="B1041" s="43" t="s">
        <v>32</v>
      </c>
      <c r="C1041" s="136" t="s">
        <v>3470</v>
      </c>
      <c r="D1041" s="316" t="s">
        <v>3453</v>
      </c>
      <c r="E1041" s="136" t="s">
        <v>3471</v>
      </c>
      <c r="F1041" s="137"/>
      <c r="G1041" s="31" t="s">
        <v>36</v>
      </c>
      <c r="H1041" s="43">
        <v>0</v>
      </c>
      <c r="I1041" s="30">
        <v>590000000</v>
      </c>
      <c r="J1041" s="31" t="s">
        <v>50</v>
      </c>
      <c r="K1041" s="31" t="s">
        <v>79</v>
      </c>
      <c r="L1041" s="31" t="s">
        <v>39</v>
      </c>
      <c r="M1041" s="31" t="s">
        <v>58</v>
      </c>
      <c r="N1041" s="71" t="s">
        <v>3455</v>
      </c>
      <c r="O1041" s="71" t="s">
        <v>3456</v>
      </c>
      <c r="P1041" s="43">
        <v>166</v>
      </c>
      <c r="Q1041" s="43" t="s">
        <v>100</v>
      </c>
      <c r="R1041" s="135">
        <v>3000</v>
      </c>
      <c r="S1041" s="64">
        <v>320000</v>
      </c>
      <c r="T1041" s="58">
        <v>0</v>
      </c>
      <c r="U1041" s="59">
        <f>T1041*1.12</f>
        <v>0</v>
      </c>
      <c r="V1041" s="31"/>
      <c r="W1041" s="31">
        <v>2017</v>
      </c>
      <c r="X1041" s="43" t="s">
        <v>3472</v>
      </c>
      <c r="Y1041" s="303"/>
    </row>
    <row r="1042" spans="1:25" ht="50.1" customHeight="1">
      <c r="A1042" s="30" t="s">
        <v>3473</v>
      </c>
      <c r="B1042" s="43" t="s">
        <v>32</v>
      </c>
      <c r="C1042" s="136" t="s">
        <v>3470</v>
      </c>
      <c r="D1042" s="316" t="s">
        <v>3453</v>
      </c>
      <c r="E1042" s="136" t="s">
        <v>3471</v>
      </c>
      <c r="F1042" s="137"/>
      <c r="G1042" s="31" t="s">
        <v>36</v>
      </c>
      <c r="H1042" s="43">
        <v>0</v>
      </c>
      <c r="I1042" s="66">
        <v>590000000</v>
      </c>
      <c r="J1042" s="31" t="s">
        <v>50</v>
      </c>
      <c r="K1042" s="31" t="s">
        <v>1980</v>
      </c>
      <c r="L1042" s="31" t="s">
        <v>39</v>
      </c>
      <c r="M1042" s="31" t="s">
        <v>58</v>
      </c>
      <c r="N1042" s="71" t="s">
        <v>918</v>
      </c>
      <c r="O1042" s="31" t="s">
        <v>1550</v>
      </c>
      <c r="P1042" s="43">
        <v>166</v>
      </c>
      <c r="Q1042" s="43" t="s">
        <v>100</v>
      </c>
      <c r="R1042" s="135">
        <v>3000</v>
      </c>
      <c r="S1042" s="64">
        <v>600</v>
      </c>
      <c r="T1042" s="58">
        <f>S1042*R1042</f>
        <v>1800000</v>
      </c>
      <c r="U1042" s="59">
        <f>T1042*1.12</f>
        <v>2016000.0000000002</v>
      </c>
      <c r="V1042" s="31"/>
      <c r="W1042" s="31">
        <v>2017</v>
      </c>
      <c r="X1042" s="138"/>
      <c r="Y1042" s="303"/>
    </row>
    <row r="1043" spans="1:25" ht="50.1" customHeight="1">
      <c r="A1043" s="30" t="s">
        <v>3474</v>
      </c>
      <c r="B1043" s="31" t="s">
        <v>32</v>
      </c>
      <c r="C1043" s="31" t="s">
        <v>3475</v>
      </c>
      <c r="D1043" s="312" t="s">
        <v>3453</v>
      </c>
      <c r="E1043" s="43" t="s">
        <v>3476</v>
      </c>
      <c r="F1043" s="43" t="s">
        <v>3477</v>
      </c>
      <c r="G1043" s="43" t="s">
        <v>36</v>
      </c>
      <c r="H1043" s="43">
        <v>0</v>
      </c>
      <c r="I1043" s="30">
        <v>590000000</v>
      </c>
      <c r="J1043" s="31" t="s">
        <v>50</v>
      </c>
      <c r="K1043" s="31" t="s">
        <v>429</v>
      </c>
      <c r="L1043" s="31" t="s">
        <v>39</v>
      </c>
      <c r="M1043" s="43" t="s">
        <v>58</v>
      </c>
      <c r="N1043" s="71" t="s">
        <v>3465</v>
      </c>
      <c r="O1043" s="31" t="s">
        <v>1550</v>
      </c>
      <c r="P1043" s="43">
        <v>168</v>
      </c>
      <c r="Q1043" s="63" t="s">
        <v>114</v>
      </c>
      <c r="R1043" s="139">
        <v>9</v>
      </c>
      <c r="S1043" s="48">
        <v>1487000</v>
      </c>
      <c r="T1043" s="58">
        <f>S1043*R1043</f>
        <v>13383000</v>
      </c>
      <c r="U1043" s="58">
        <f t="shared" ref="U1043:U1106" si="55">T1043*1.12</f>
        <v>14988960.000000002</v>
      </c>
      <c r="V1043" s="31"/>
      <c r="W1043" s="31">
        <v>2017</v>
      </c>
      <c r="X1043" s="66"/>
      <c r="Y1043" s="303"/>
    </row>
    <row r="1044" spans="1:25" ht="50.1" customHeight="1">
      <c r="A1044" s="30" t="s">
        <v>3478</v>
      </c>
      <c r="B1044" s="31" t="s">
        <v>32</v>
      </c>
      <c r="C1044" s="31" t="s">
        <v>3475</v>
      </c>
      <c r="D1044" s="312" t="s">
        <v>3453</v>
      </c>
      <c r="E1044" s="43" t="s">
        <v>3476</v>
      </c>
      <c r="F1044" s="43"/>
      <c r="G1044" s="43" t="s">
        <v>36</v>
      </c>
      <c r="H1044" s="43">
        <v>0</v>
      </c>
      <c r="I1044" s="30">
        <v>590000000</v>
      </c>
      <c r="J1044" s="31" t="s">
        <v>50</v>
      </c>
      <c r="K1044" s="31" t="s">
        <v>1548</v>
      </c>
      <c r="L1044" s="31" t="s">
        <v>430</v>
      </c>
      <c r="M1044" s="43" t="s">
        <v>58</v>
      </c>
      <c r="N1044" s="71" t="s">
        <v>3465</v>
      </c>
      <c r="O1044" s="31" t="s">
        <v>1550</v>
      </c>
      <c r="P1044" s="43">
        <v>168</v>
      </c>
      <c r="Q1044" s="63" t="s">
        <v>114</v>
      </c>
      <c r="R1044" s="139">
        <v>20</v>
      </c>
      <c r="S1044" s="48">
        <v>1600000</v>
      </c>
      <c r="T1044" s="58">
        <f>S1044*R1044</f>
        <v>32000000</v>
      </c>
      <c r="U1044" s="58">
        <f t="shared" si="55"/>
        <v>35840000</v>
      </c>
      <c r="V1044" s="31"/>
      <c r="W1044" s="41" t="s">
        <v>1551</v>
      </c>
      <c r="X1044" s="38"/>
      <c r="Y1044" s="303"/>
    </row>
    <row r="1045" spans="1:25" ht="50.1" customHeight="1">
      <c r="A1045" s="30" t="s">
        <v>3479</v>
      </c>
      <c r="B1045" s="41" t="s">
        <v>32</v>
      </c>
      <c r="C1045" s="31" t="s">
        <v>3480</v>
      </c>
      <c r="D1045" s="310" t="s">
        <v>3481</v>
      </c>
      <c r="E1045" s="31" t="s">
        <v>3482</v>
      </c>
      <c r="F1045" s="32" t="s">
        <v>597</v>
      </c>
      <c r="G1045" s="30" t="s">
        <v>36</v>
      </c>
      <c r="H1045" s="30">
        <v>0</v>
      </c>
      <c r="I1045" s="30">
        <v>590000000</v>
      </c>
      <c r="J1045" s="31" t="s">
        <v>37</v>
      </c>
      <c r="K1045" s="31" t="s">
        <v>3483</v>
      </c>
      <c r="L1045" s="31" t="s">
        <v>39</v>
      </c>
      <c r="M1045" s="30" t="s">
        <v>58</v>
      </c>
      <c r="N1045" s="31" t="s">
        <v>41</v>
      </c>
      <c r="O1045" s="33" t="s">
        <v>42</v>
      </c>
      <c r="P1045" s="30">
        <v>796</v>
      </c>
      <c r="Q1045" s="30" t="s">
        <v>43</v>
      </c>
      <c r="R1045" s="34">
        <v>6</v>
      </c>
      <c r="S1045" s="35">
        <v>4000</v>
      </c>
      <c r="T1045" s="35">
        <f t="shared" ref="T1045:T1108" si="56">R1045*S1045</f>
        <v>24000</v>
      </c>
      <c r="U1045" s="35">
        <f t="shared" si="55"/>
        <v>26880.000000000004</v>
      </c>
      <c r="V1045" s="30"/>
      <c r="W1045" s="30">
        <v>2017</v>
      </c>
      <c r="X1045" s="31"/>
      <c r="Y1045" s="303"/>
    </row>
    <row r="1046" spans="1:25" ht="50.1" customHeight="1">
      <c r="A1046" s="30" t="s">
        <v>3484</v>
      </c>
      <c r="B1046" s="41" t="s">
        <v>32</v>
      </c>
      <c r="C1046" s="42" t="s">
        <v>3485</v>
      </c>
      <c r="D1046" s="311" t="s">
        <v>3481</v>
      </c>
      <c r="E1046" s="43" t="s">
        <v>3486</v>
      </c>
      <c r="F1046" s="44" t="s">
        <v>56</v>
      </c>
      <c r="G1046" s="45" t="s">
        <v>36</v>
      </c>
      <c r="H1046" s="46">
        <v>0</v>
      </c>
      <c r="I1046" s="30">
        <v>590000000</v>
      </c>
      <c r="J1046" s="31" t="s">
        <v>37</v>
      </c>
      <c r="K1046" s="41" t="s">
        <v>3483</v>
      </c>
      <c r="L1046" s="31" t="s">
        <v>39</v>
      </c>
      <c r="M1046" s="41" t="s">
        <v>58</v>
      </c>
      <c r="N1046" s="43" t="s">
        <v>41</v>
      </c>
      <c r="O1046" s="33" t="s">
        <v>42</v>
      </c>
      <c r="P1046" s="38">
        <v>839</v>
      </c>
      <c r="Q1046" s="38" t="s">
        <v>570</v>
      </c>
      <c r="R1046" s="55">
        <v>6</v>
      </c>
      <c r="S1046" s="48">
        <v>6500</v>
      </c>
      <c r="T1046" s="35">
        <f t="shared" si="56"/>
        <v>39000</v>
      </c>
      <c r="U1046" s="35">
        <f t="shared" si="55"/>
        <v>43680.000000000007</v>
      </c>
      <c r="V1046" s="41"/>
      <c r="W1046" s="49">
        <v>2017</v>
      </c>
      <c r="X1046" s="31"/>
      <c r="Y1046" s="303"/>
    </row>
    <row r="1047" spans="1:25" ht="50.1" customHeight="1">
      <c r="A1047" s="30" t="s">
        <v>3487</v>
      </c>
      <c r="B1047" s="30" t="s">
        <v>32</v>
      </c>
      <c r="C1047" s="31" t="s">
        <v>3488</v>
      </c>
      <c r="D1047" s="310" t="s">
        <v>3489</v>
      </c>
      <c r="E1047" s="31" t="s">
        <v>3490</v>
      </c>
      <c r="F1047" s="32" t="s">
        <v>3491</v>
      </c>
      <c r="G1047" s="30" t="s">
        <v>36</v>
      </c>
      <c r="H1047" s="30">
        <v>0</v>
      </c>
      <c r="I1047" s="30">
        <v>590000000</v>
      </c>
      <c r="J1047" s="31" t="s">
        <v>37</v>
      </c>
      <c r="K1047" s="31" t="s">
        <v>1548</v>
      </c>
      <c r="L1047" s="31" t="s">
        <v>39</v>
      </c>
      <c r="M1047" s="30" t="s">
        <v>58</v>
      </c>
      <c r="N1047" s="31" t="s">
        <v>261</v>
      </c>
      <c r="O1047" s="31" t="s">
        <v>107</v>
      </c>
      <c r="P1047" s="30">
        <v>166</v>
      </c>
      <c r="Q1047" s="30" t="s">
        <v>100</v>
      </c>
      <c r="R1047" s="39">
        <v>5000</v>
      </c>
      <c r="S1047" s="35">
        <v>125</v>
      </c>
      <c r="T1047" s="35">
        <f t="shared" si="56"/>
        <v>625000</v>
      </c>
      <c r="U1047" s="35">
        <f t="shared" si="55"/>
        <v>700000.00000000012</v>
      </c>
      <c r="V1047" s="30"/>
      <c r="W1047" s="30">
        <v>2017</v>
      </c>
      <c r="X1047" s="62"/>
      <c r="Y1047" s="303"/>
    </row>
    <row r="1048" spans="1:25" ht="50.1" customHeight="1">
      <c r="A1048" s="30" t="s">
        <v>3492</v>
      </c>
      <c r="B1048" s="41" t="s">
        <v>32</v>
      </c>
      <c r="C1048" s="31" t="s">
        <v>3493</v>
      </c>
      <c r="D1048" s="310" t="s">
        <v>3494</v>
      </c>
      <c r="E1048" s="31" t="s">
        <v>3495</v>
      </c>
      <c r="F1048" s="32" t="s">
        <v>3496</v>
      </c>
      <c r="G1048" s="30" t="s">
        <v>36</v>
      </c>
      <c r="H1048" s="30">
        <v>100</v>
      </c>
      <c r="I1048" s="30">
        <v>590000000</v>
      </c>
      <c r="J1048" s="31" t="s">
        <v>37</v>
      </c>
      <c r="K1048" s="31" t="s">
        <v>125</v>
      </c>
      <c r="L1048" s="31" t="s">
        <v>39</v>
      </c>
      <c r="M1048" s="30" t="s">
        <v>58</v>
      </c>
      <c r="N1048" s="31" t="s">
        <v>41</v>
      </c>
      <c r="O1048" s="33" t="s">
        <v>42</v>
      </c>
      <c r="P1048" s="30">
        <v>112</v>
      </c>
      <c r="Q1048" s="30" t="s">
        <v>126</v>
      </c>
      <c r="R1048" s="39">
        <v>30000</v>
      </c>
      <c r="S1048" s="35">
        <v>60</v>
      </c>
      <c r="T1048" s="35">
        <f t="shared" si="56"/>
        <v>1800000</v>
      </c>
      <c r="U1048" s="35">
        <f t="shared" si="55"/>
        <v>2016000.0000000002</v>
      </c>
      <c r="V1048" s="30"/>
      <c r="W1048" s="30">
        <v>2017</v>
      </c>
      <c r="X1048" s="31"/>
      <c r="Y1048" s="303"/>
    </row>
    <row r="1049" spans="1:25" ht="50.1" customHeight="1">
      <c r="A1049" s="30" t="s">
        <v>3497</v>
      </c>
      <c r="B1049" s="30" t="s">
        <v>32</v>
      </c>
      <c r="C1049" s="31" t="s">
        <v>3498</v>
      </c>
      <c r="D1049" s="310" t="s">
        <v>3499</v>
      </c>
      <c r="E1049" s="31" t="s">
        <v>3500</v>
      </c>
      <c r="F1049" s="32" t="s">
        <v>3501</v>
      </c>
      <c r="G1049" s="30" t="s">
        <v>36</v>
      </c>
      <c r="H1049" s="30">
        <v>0</v>
      </c>
      <c r="I1049" s="30">
        <v>590000000</v>
      </c>
      <c r="J1049" s="31" t="s">
        <v>37</v>
      </c>
      <c r="K1049" s="31" t="s">
        <v>3502</v>
      </c>
      <c r="L1049" s="31" t="s">
        <v>39</v>
      </c>
      <c r="M1049" s="30" t="s">
        <v>40</v>
      </c>
      <c r="N1049" s="31" t="s">
        <v>72</v>
      </c>
      <c r="O1049" s="30" t="s">
        <v>73</v>
      </c>
      <c r="P1049" s="30" t="s">
        <v>202</v>
      </c>
      <c r="Q1049" s="30" t="s">
        <v>203</v>
      </c>
      <c r="R1049" s="34">
        <v>2</v>
      </c>
      <c r="S1049" s="35">
        <v>1600</v>
      </c>
      <c r="T1049" s="35">
        <f t="shared" si="56"/>
        <v>3200</v>
      </c>
      <c r="U1049" s="35">
        <f t="shared" si="55"/>
        <v>3584.0000000000005</v>
      </c>
      <c r="V1049" s="30" t="s">
        <v>44</v>
      </c>
      <c r="W1049" s="30">
        <v>2017</v>
      </c>
      <c r="X1049" s="31"/>
      <c r="Y1049" s="303"/>
    </row>
    <row r="1050" spans="1:25" ht="50.1" customHeight="1">
      <c r="A1050" s="30" t="s">
        <v>3503</v>
      </c>
      <c r="B1050" s="30" t="s">
        <v>32</v>
      </c>
      <c r="C1050" s="31" t="s">
        <v>3504</v>
      </c>
      <c r="D1050" s="310" t="s">
        <v>3499</v>
      </c>
      <c r="E1050" s="31" t="s">
        <v>3505</v>
      </c>
      <c r="F1050" s="32" t="s">
        <v>3506</v>
      </c>
      <c r="G1050" s="30" t="s">
        <v>36</v>
      </c>
      <c r="H1050" s="30">
        <v>0</v>
      </c>
      <c r="I1050" s="30">
        <v>590000000</v>
      </c>
      <c r="J1050" s="31" t="s">
        <v>37</v>
      </c>
      <c r="K1050" s="31" t="s">
        <v>211</v>
      </c>
      <c r="L1050" s="31" t="s">
        <v>39</v>
      </c>
      <c r="M1050" s="30" t="s">
        <v>40</v>
      </c>
      <c r="N1050" s="31" t="s">
        <v>72</v>
      </c>
      <c r="O1050" s="30" t="s">
        <v>73</v>
      </c>
      <c r="P1050" s="30" t="s">
        <v>202</v>
      </c>
      <c r="Q1050" s="30" t="s">
        <v>203</v>
      </c>
      <c r="R1050" s="34">
        <v>1</v>
      </c>
      <c r="S1050" s="35">
        <v>4900</v>
      </c>
      <c r="T1050" s="35">
        <f t="shared" si="56"/>
        <v>4900</v>
      </c>
      <c r="U1050" s="35">
        <f t="shared" si="55"/>
        <v>5488.0000000000009</v>
      </c>
      <c r="V1050" s="30" t="s">
        <v>44</v>
      </c>
      <c r="W1050" s="30">
        <v>2017</v>
      </c>
      <c r="X1050" s="31"/>
      <c r="Y1050" s="303"/>
    </row>
    <row r="1051" spans="1:25" ht="50.1" customHeight="1">
      <c r="A1051" s="30" t="s">
        <v>3507</v>
      </c>
      <c r="B1051" s="30" t="s">
        <v>32</v>
      </c>
      <c r="C1051" s="31" t="s">
        <v>3508</v>
      </c>
      <c r="D1051" s="310" t="s">
        <v>3499</v>
      </c>
      <c r="E1051" s="31" t="s">
        <v>3509</v>
      </c>
      <c r="F1051" s="32" t="s">
        <v>3510</v>
      </c>
      <c r="G1051" s="30" t="s">
        <v>36</v>
      </c>
      <c r="H1051" s="30">
        <v>0</v>
      </c>
      <c r="I1051" s="30">
        <v>590000000</v>
      </c>
      <c r="J1051" s="31" t="s">
        <v>37</v>
      </c>
      <c r="K1051" s="31" t="s">
        <v>3502</v>
      </c>
      <c r="L1051" s="31" t="s">
        <v>39</v>
      </c>
      <c r="M1051" s="30" t="s">
        <v>40</v>
      </c>
      <c r="N1051" s="31" t="s">
        <v>72</v>
      </c>
      <c r="O1051" s="30" t="s">
        <v>73</v>
      </c>
      <c r="P1051" s="30">
        <v>778</v>
      </c>
      <c r="Q1051" s="30" t="s">
        <v>1037</v>
      </c>
      <c r="R1051" s="34">
        <v>2</v>
      </c>
      <c r="S1051" s="35">
        <v>5900</v>
      </c>
      <c r="T1051" s="35">
        <f t="shared" si="56"/>
        <v>11800</v>
      </c>
      <c r="U1051" s="35">
        <f t="shared" si="55"/>
        <v>13216.000000000002</v>
      </c>
      <c r="V1051" s="30" t="s">
        <v>44</v>
      </c>
      <c r="W1051" s="30">
        <v>2017</v>
      </c>
      <c r="X1051" s="31"/>
      <c r="Y1051" s="303"/>
    </row>
    <row r="1052" spans="1:25" ht="50.1" customHeight="1">
      <c r="A1052" s="30" t="s">
        <v>3511</v>
      </c>
      <c r="B1052" s="30" t="s">
        <v>32</v>
      </c>
      <c r="C1052" s="31" t="s">
        <v>3508</v>
      </c>
      <c r="D1052" s="310" t="s">
        <v>3499</v>
      </c>
      <c r="E1052" s="31" t="s">
        <v>3509</v>
      </c>
      <c r="F1052" s="32" t="s">
        <v>3501</v>
      </c>
      <c r="G1052" s="30" t="s">
        <v>36</v>
      </c>
      <c r="H1052" s="30">
        <v>0</v>
      </c>
      <c r="I1052" s="30">
        <v>590000000</v>
      </c>
      <c r="J1052" s="31" t="s">
        <v>37</v>
      </c>
      <c r="K1052" s="31" t="s">
        <v>201</v>
      </c>
      <c r="L1052" s="31" t="s">
        <v>39</v>
      </c>
      <c r="M1052" s="30" t="s">
        <v>40</v>
      </c>
      <c r="N1052" s="31" t="s">
        <v>72</v>
      </c>
      <c r="O1052" s="30" t="s">
        <v>73</v>
      </c>
      <c r="P1052" s="30" t="s">
        <v>1042</v>
      </c>
      <c r="Q1052" s="30" t="s">
        <v>1037</v>
      </c>
      <c r="R1052" s="34">
        <v>5</v>
      </c>
      <c r="S1052" s="35">
        <v>4700</v>
      </c>
      <c r="T1052" s="35">
        <f t="shared" si="56"/>
        <v>23500</v>
      </c>
      <c r="U1052" s="35">
        <f t="shared" si="55"/>
        <v>26320.000000000004</v>
      </c>
      <c r="V1052" s="30" t="s">
        <v>44</v>
      </c>
      <c r="W1052" s="30">
        <v>2017</v>
      </c>
      <c r="X1052" s="31"/>
      <c r="Y1052" s="303"/>
    </row>
    <row r="1053" spans="1:25" ht="50.1" customHeight="1">
      <c r="A1053" s="30" t="s">
        <v>3512</v>
      </c>
      <c r="B1053" s="61" t="s">
        <v>32</v>
      </c>
      <c r="C1053" s="42" t="s">
        <v>3513</v>
      </c>
      <c r="D1053" s="311" t="s">
        <v>3514</v>
      </c>
      <c r="E1053" s="43" t="s">
        <v>3515</v>
      </c>
      <c r="F1053" s="44" t="s">
        <v>44</v>
      </c>
      <c r="G1053" s="45" t="s">
        <v>36</v>
      </c>
      <c r="H1053" s="46">
        <v>0</v>
      </c>
      <c r="I1053" s="30">
        <v>590000000</v>
      </c>
      <c r="J1053" s="31" t="s">
        <v>37</v>
      </c>
      <c r="K1053" s="45" t="s">
        <v>105</v>
      </c>
      <c r="L1053" s="31" t="s">
        <v>39</v>
      </c>
      <c r="M1053" s="41" t="s">
        <v>58</v>
      </c>
      <c r="N1053" s="43" t="s">
        <v>106</v>
      </c>
      <c r="O1053" s="31" t="s">
        <v>107</v>
      </c>
      <c r="P1053" s="53">
        <v>168</v>
      </c>
      <c r="Q1053" s="38" t="s">
        <v>114</v>
      </c>
      <c r="R1053" s="55">
        <v>0.5</v>
      </c>
      <c r="S1053" s="48">
        <v>2858428.5714285714</v>
      </c>
      <c r="T1053" s="35">
        <f t="shared" si="56"/>
        <v>1429214.2857142857</v>
      </c>
      <c r="U1053" s="35">
        <f t="shared" si="55"/>
        <v>1600720</v>
      </c>
      <c r="V1053" s="41" t="s">
        <v>44</v>
      </c>
      <c r="W1053" s="45">
        <v>2017</v>
      </c>
      <c r="X1053" s="37"/>
      <c r="Y1053" s="303"/>
    </row>
    <row r="1054" spans="1:25" ht="50.1" customHeight="1">
      <c r="A1054" s="30" t="s">
        <v>3516</v>
      </c>
      <c r="B1054" s="41" t="s">
        <v>32</v>
      </c>
      <c r="C1054" s="42" t="s">
        <v>3517</v>
      </c>
      <c r="D1054" s="311" t="s">
        <v>3514</v>
      </c>
      <c r="E1054" s="43" t="s">
        <v>3518</v>
      </c>
      <c r="F1054" s="44" t="s">
        <v>44</v>
      </c>
      <c r="G1054" s="45" t="s">
        <v>36</v>
      </c>
      <c r="H1054" s="46">
        <v>0</v>
      </c>
      <c r="I1054" s="30">
        <v>590000000</v>
      </c>
      <c r="J1054" s="31" t="s">
        <v>37</v>
      </c>
      <c r="K1054" s="45" t="s">
        <v>105</v>
      </c>
      <c r="L1054" s="31" t="s">
        <v>39</v>
      </c>
      <c r="M1054" s="41" t="s">
        <v>58</v>
      </c>
      <c r="N1054" s="43" t="s">
        <v>106</v>
      </c>
      <c r="O1054" s="31" t="s">
        <v>107</v>
      </c>
      <c r="P1054" s="53">
        <v>168</v>
      </c>
      <c r="Q1054" s="38" t="s">
        <v>114</v>
      </c>
      <c r="R1054" s="55">
        <v>0.2</v>
      </c>
      <c r="S1054" s="48">
        <v>2858428.5714285714</v>
      </c>
      <c r="T1054" s="35">
        <f t="shared" si="56"/>
        <v>571685.71428571432</v>
      </c>
      <c r="U1054" s="35">
        <f t="shared" si="55"/>
        <v>640288.00000000012</v>
      </c>
      <c r="V1054" s="41" t="s">
        <v>44</v>
      </c>
      <c r="W1054" s="45">
        <v>2017</v>
      </c>
      <c r="X1054" s="37"/>
      <c r="Y1054" s="303"/>
    </row>
    <row r="1055" spans="1:25" ht="50.1" customHeight="1">
      <c r="A1055" s="30" t="s">
        <v>3519</v>
      </c>
      <c r="B1055" s="30" t="s">
        <v>32</v>
      </c>
      <c r="C1055" s="31" t="s">
        <v>3520</v>
      </c>
      <c r="D1055" s="310" t="s">
        <v>3514</v>
      </c>
      <c r="E1055" s="31" t="s">
        <v>3521</v>
      </c>
      <c r="F1055" s="32" t="s">
        <v>44</v>
      </c>
      <c r="G1055" s="30" t="s">
        <v>36</v>
      </c>
      <c r="H1055" s="30">
        <v>0</v>
      </c>
      <c r="I1055" s="30">
        <v>590000000</v>
      </c>
      <c r="J1055" s="31" t="s">
        <v>37</v>
      </c>
      <c r="K1055" s="45" t="s">
        <v>105</v>
      </c>
      <c r="L1055" s="31" t="s">
        <v>39</v>
      </c>
      <c r="M1055" s="30" t="s">
        <v>58</v>
      </c>
      <c r="N1055" s="31" t="s">
        <v>106</v>
      </c>
      <c r="O1055" s="31" t="s">
        <v>107</v>
      </c>
      <c r="P1055" s="53">
        <v>168</v>
      </c>
      <c r="Q1055" s="30" t="s">
        <v>114</v>
      </c>
      <c r="R1055" s="39">
        <v>0.2</v>
      </c>
      <c r="S1055" s="35">
        <v>2858428.5714285714</v>
      </c>
      <c r="T1055" s="35">
        <f t="shared" si="56"/>
        <v>571685.71428571432</v>
      </c>
      <c r="U1055" s="35">
        <f t="shared" si="55"/>
        <v>640288.00000000012</v>
      </c>
      <c r="V1055" s="30" t="s">
        <v>44</v>
      </c>
      <c r="W1055" s="45">
        <v>2017</v>
      </c>
      <c r="X1055" s="37"/>
      <c r="Y1055" s="303"/>
    </row>
    <row r="1056" spans="1:25" ht="50.1" customHeight="1">
      <c r="A1056" s="30" t="s">
        <v>3522</v>
      </c>
      <c r="B1056" s="41" t="s">
        <v>32</v>
      </c>
      <c r="C1056" s="42" t="s">
        <v>3523</v>
      </c>
      <c r="D1056" s="311" t="s">
        <v>3514</v>
      </c>
      <c r="E1056" s="43" t="s">
        <v>3524</v>
      </c>
      <c r="F1056" s="44" t="s">
        <v>44</v>
      </c>
      <c r="G1056" s="45" t="s">
        <v>36</v>
      </c>
      <c r="H1056" s="46">
        <v>0</v>
      </c>
      <c r="I1056" s="30">
        <v>590000000</v>
      </c>
      <c r="J1056" s="31" t="s">
        <v>37</v>
      </c>
      <c r="K1056" s="45" t="s">
        <v>105</v>
      </c>
      <c r="L1056" s="31" t="s">
        <v>39</v>
      </c>
      <c r="M1056" s="41" t="s">
        <v>58</v>
      </c>
      <c r="N1056" s="43" t="s">
        <v>106</v>
      </c>
      <c r="O1056" s="31" t="s">
        <v>107</v>
      </c>
      <c r="P1056" s="53">
        <v>168</v>
      </c>
      <c r="Q1056" s="38" t="s">
        <v>114</v>
      </c>
      <c r="R1056" s="55">
        <v>0.2</v>
      </c>
      <c r="S1056" s="48">
        <v>2858428.5714285714</v>
      </c>
      <c r="T1056" s="35">
        <f t="shared" si="56"/>
        <v>571685.71428571432</v>
      </c>
      <c r="U1056" s="35">
        <f t="shared" si="55"/>
        <v>640288.00000000012</v>
      </c>
      <c r="V1056" s="41" t="s">
        <v>44</v>
      </c>
      <c r="W1056" s="45">
        <v>2017</v>
      </c>
      <c r="X1056" s="37"/>
      <c r="Y1056" s="303"/>
    </row>
    <row r="1057" spans="1:25" ht="50.1" customHeight="1">
      <c r="A1057" s="30" t="s">
        <v>3525</v>
      </c>
      <c r="B1057" s="30" t="s">
        <v>32</v>
      </c>
      <c r="C1057" s="31" t="s">
        <v>3526</v>
      </c>
      <c r="D1057" s="310" t="s">
        <v>3514</v>
      </c>
      <c r="E1057" s="31" t="s">
        <v>3527</v>
      </c>
      <c r="F1057" s="32" t="s">
        <v>44</v>
      </c>
      <c r="G1057" s="30" t="s">
        <v>36</v>
      </c>
      <c r="H1057" s="30">
        <v>0</v>
      </c>
      <c r="I1057" s="30">
        <v>590000000</v>
      </c>
      <c r="J1057" s="31" t="s">
        <v>37</v>
      </c>
      <c r="K1057" s="45" t="s">
        <v>105</v>
      </c>
      <c r="L1057" s="31" t="s">
        <v>39</v>
      </c>
      <c r="M1057" s="30" t="s">
        <v>58</v>
      </c>
      <c r="N1057" s="31" t="s">
        <v>106</v>
      </c>
      <c r="O1057" s="31" t="s">
        <v>107</v>
      </c>
      <c r="P1057" s="53">
        <v>168</v>
      </c>
      <c r="Q1057" s="30" t="s">
        <v>114</v>
      </c>
      <c r="R1057" s="39">
        <v>0.2</v>
      </c>
      <c r="S1057" s="35">
        <v>2858428.5714285714</v>
      </c>
      <c r="T1057" s="35">
        <f t="shared" si="56"/>
        <v>571685.71428571432</v>
      </c>
      <c r="U1057" s="35">
        <f t="shared" si="55"/>
        <v>640288.00000000012</v>
      </c>
      <c r="V1057" s="30" t="s">
        <v>44</v>
      </c>
      <c r="W1057" s="45">
        <v>2017</v>
      </c>
      <c r="X1057" s="37"/>
      <c r="Y1057" s="303"/>
    </row>
    <row r="1058" spans="1:25" ht="50.1" customHeight="1">
      <c r="A1058" s="30" t="s">
        <v>3528</v>
      </c>
      <c r="B1058" s="41" t="s">
        <v>32</v>
      </c>
      <c r="C1058" s="42" t="s">
        <v>3529</v>
      </c>
      <c r="D1058" s="311" t="s">
        <v>3514</v>
      </c>
      <c r="E1058" s="43" t="s">
        <v>3530</v>
      </c>
      <c r="F1058" s="44" t="s">
        <v>44</v>
      </c>
      <c r="G1058" s="45" t="s">
        <v>36</v>
      </c>
      <c r="H1058" s="46">
        <v>0</v>
      </c>
      <c r="I1058" s="30">
        <v>590000000</v>
      </c>
      <c r="J1058" s="31" t="s">
        <v>37</v>
      </c>
      <c r="K1058" s="45" t="s">
        <v>105</v>
      </c>
      <c r="L1058" s="31" t="s">
        <v>39</v>
      </c>
      <c r="M1058" s="41" t="s">
        <v>58</v>
      </c>
      <c r="N1058" s="43" t="s">
        <v>106</v>
      </c>
      <c r="O1058" s="31" t="s">
        <v>107</v>
      </c>
      <c r="P1058" s="53">
        <v>168</v>
      </c>
      <c r="Q1058" s="38" t="s">
        <v>114</v>
      </c>
      <c r="R1058" s="55">
        <v>0.2</v>
      </c>
      <c r="S1058" s="48">
        <v>2858428.5714285714</v>
      </c>
      <c r="T1058" s="35">
        <f t="shared" si="56"/>
        <v>571685.71428571432</v>
      </c>
      <c r="U1058" s="35">
        <f t="shared" si="55"/>
        <v>640288.00000000012</v>
      </c>
      <c r="V1058" s="41" t="s">
        <v>44</v>
      </c>
      <c r="W1058" s="45">
        <v>2017</v>
      </c>
      <c r="X1058" s="37"/>
      <c r="Y1058" s="303"/>
    </row>
    <row r="1059" spans="1:25" ht="50.1" customHeight="1">
      <c r="A1059" s="30" t="s">
        <v>3531</v>
      </c>
      <c r="B1059" s="30" t="s">
        <v>32</v>
      </c>
      <c r="C1059" s="31" t="s">
        <v>3532</v>
      </c>
      <c r="D1059" s="310" t="s">
        <v>3514</v>
      </c>
      <c r="E1059" s="31" t="s">
        <v>3533</v>
      </c>
      <c r="F1059" s="32" t="s">
        <v>44</v>
      </c>
      <c r="G1059" s="30" t="s">
        <v>36</v>
      </c>
      <c r="H1059" s="30">
        <v>0</v>
      </c>
      <c r="I1059" s="30">
        <v>590000000</v>
      </c>
      <c r="J1059" s="31" t="s">
        <v>37</v>
      </c>
      <c r="K1059" s="45" t="s">
        <v>105</v>
      </c>
      <c r="L1059" s="31" t="s">
        <v>39</v>
      </c>
      <c r="M1059" s="30" t="s">
        <v>58</v>
      </c>
      <c r="N1059" s="31" t="s">
        <v>106</v>
      </c>
      <c r="O1059" s="31" t="s">
        <v>107</v>
      </c>
      <c r="P1059" s="53">
        <v>168</v>
      </c>
      <c r="Q1059" s="30" t="s">
        <v>114</v>
      </c>
      <c r="R1059" s="39">
        <v>0.2</v>
      </c>
      <c r="S1059" s="35">
        <v>2858428.5714285714</v>
      </c>
      <c r="T1059" s="35">
        <f t="shared" si="56"/>
        <v>571685.71428571432</v>
      </c>
      <c r="U1059" s="35">
        <f t="shared" si="55"/>
        <v>640288.00000000012</v>
      </c>
      <c r="V1059" s="30" t="s">
        <v>44</v>
      </c>
      <c r="W1059" s="45">
        <v>2017</v>
      </c>
      <c r="X1059" s="37"/>
      <c r="Y1059" s="303"/>
    </row>
    <row r="1060" spans="1:25" ht="50.1" customHeight="1">
      <c r="A1060" s="30" t="s">
        <v>3534</v>
      </c>
      <c r="B1060" s="30" t="s">
        <v>32</v>
      </c>
      <c r="C1060" s="31" t="s">
        <v>3535</v>
      </c>
      <c r="D1060" s="314" t="s">
        <v>3536</v>
      </c>
      <c r="E1060" s="32" t="s">
        <v>3537</v>
      </c>
      <c r="F1060" s="32" t="s">
        <v>3538</v>
      </c>
      <c r="G1060" s="30" t="s">
        <v>36</v>
      </c>
      <c r="H1060" s="30">
        <v>0</v>
      </c>
      <c r="I1060" s="30">
        <v>590000000</v>
      </c>
      <c r="J1060" s="31" t="s">
        <v>50</v>
      </c>
      <c r="K1060" s="30" t="s">
        <v>79</v>
      </c>
      <c r="L1060" s="30" t="s">
        <v>80</v>
      </c>
      <c r="M1060" s="30" t="s">
        <v>81</v>
      </c>
      <c r="N1060" s="30" t="s">
        <v>140</v>
      </c>
      <c r="O1060" s="45" t="s">
        <v>182</v>
      </c>
      <c r="P1060" s="30">
        <v>796</v>
      </c>
      <c r="Q1060" s="30" t="s">
        <v>43</v>
      </c>
      <c r="R1060" s="34">
        <v>1</v>
      </c>
      <c r="S1060" s="39">
        <v>9500</v>
      </c>
      <c r="T1060" s="58">
        <f t="shared" si="56"/>
        <v>9500</v>
      </c>
      <c r="U1060" s="58">
        <f t="shared" si="55"/>
        <v>10640.000000000002</v>
      </c>
      <c r="V1060" s="30"/>
      <c r="W1060" s="30">
        <v>2017</v>
      </c>
      <c r="X1060" s="60"/>
      <c r="Y1060" s="303"/>
    </row>
    <row r="1061" spans="1:25" ht="50.1" customHeight="1">
      <c r="A1061" s="30" t="s">
        <v>3539</v>
      </c>
      <c r="B1061" s="30" t="s">
        <v>32</v>
      </c>
      <c r="C1061" s="31" t="s">
        <v>3535</v>
      </c>
      <c r="D1061" s="314" t="s">
        <v>3536</v>
      </c>
      <c r="E1061" s="32" t="s">
        <v>3537</v>
      </c>
      <c r="F1061" s="32" t="s">
        <v>3540</v>
      </c>
      <c r="G1061" s="30" t="s">
        <v>36</v>
      </c>
      <c r="H1061" s="30">
        <v>0</v>
      </c>
      <c r="I1061" s="30">
        <v>590000000</v>
      </c>
      <c r="J1061" s="31" t="s">
        <v>50</v>
      </c>
      <c r="K1061" s="30" t="s">
        <v>79</v>
      </c>
      <c r="L1061" s="30" t="s">
        <v>80</v>
      </c>
      <c r="M1061" s="30" t="s">
        <v>81</v>
      </c>
      <c r="N1061" s="30" t="s">
        <v>140</v>
      </c>
      <c r="O1061" s="45" t="s">
        <v>182</v>
      </c>
      <c r="P1061" s="30">
        <v>796</v>
      </c>
      <c r="Q1061" s="30" t="s">
        <v>43</v>
      </c>
      <c r="R1061" s="34">
        <v>1</v>
      </c>
      <c r="S1061" s="39">
        <v>9500</v>
      </c>
      <c r="T1061" s="58">
        <f t="shared" si="56"/>
        <v>9500</v>
      </c>
      <c r="U1061" s="58">
        <f t="shared" si="55"/>
        <v>10640.000000000002</v>
      </c>
      <c r="V1061" s="30"/>
      <c r="W1061" s="30">
        <v>2017</v>
      </c>
      <c r="X1061" s="60"/>
      <c r="Y1061" s="303"/>
    </row>
    <row r="1062" spans="1:25" ht="50.1" customHeight="1">
      <c r="A1062" s="30" t="s">
        <v>3541</v>
      </c>
      <c r="B1062" s="30" t="s">
        <v>32</v>
      </c>
      <c r="C1062" s="31" t="s">
        <v>3542</v>
      </c>
      <c r="D1062" s="314" t="s">
        <v>3536</v>
      </c>
      <c r="E1062" s="32" t="s">
        <v>3543</v>
      </c>
      <c r="F1062" s="32" t="s">
        <v>3544</v>
      </c>
      <c r="G1062" s="30" t="s">
        <v>36</v>
      </c>
      <c r="H1062" s="66">
        <v>0</v>
      </c>
      <c r="I1062" s="30">
        <v>590000000</v>
      </c>
      <c r="J1062" s="31" t="s">
        <v>50</v>
      </c>
      <c r="K1062" s="30" t="s">
        <v>79</v>
      </c>
      <c r="L1062" s="30" t="s">
        <v>80</v>
      </c>
      <c r="M1062" s="30" t="s">
        <v>81</v>
      </c>
      <c r="N1062" s="30" t="s">
        <v>140</v>
      </c>
      <c r="O1062" s="45" t="s">
        <v>182</v>
      </c>
      <c r="P1062" s="30">
        <v>796</v>
      </c>
      <c r="Q1062" s="30" t="s">
        <v>43</v>
      </c>
      <c r="R1062" s="34">
        <v>1</v>
      </c>
      <c r="S1062" s="39">
        <v>5500</v>
      </c>
      <c r="T1062" s="58">
        <f t="shared" si="56"/>
        <v>5500</v>
      </c>
      <c r="U1062" s="58">
        <f t="shared" si="55"/>
        <v>6160.0000000000009</v>
      </c>
      <c r="V1062" s="30"/>
      <c r="W1062" s="30">
        <v>2017</v>
      </c>
      <c r="X1062" s="60"/>
      <c r="Y1062" s="303"/>
    </row>
    <row r="1063" spans="1:25" ht="50.1" customHeight="1">
      <c r="A1063" s="30" t="s">
        <v>3545</v>
      </c>
      <c r="B1063" s="41" t="s">
        <v>32</v>
      </c>
      <c r="C1063" s="42" t="s">
        <v>3546</v>
      </c>
      <c r="D1063" s="311" t="s">
        <v>3536</v>
      </c>
      <c r="E1063" s="43" t="s">
        <v>3547</v>
      </c>
      <c r="F1063" s="44" t="s">
        <v>3548</v>
      </c>
      <c r="G1063" s="45" t="s">
        <v>36</v>
      </c>
      <c r="H1063" s="46">
        <v>0</v>
      </c>
      <c r="I1063" s="30">
        <v>590000000</v>
      </c>
      <c r="J1063" s="31" t="s">
        <v>37</v>
      </c>
      <c r="K1063" s="31" t="s">
        <v>3549</v>
      </c>
      <c r="L1063" s="31" t="s">
        <v>39</v>
      </c>
      <c r="M1063" s="41" t="s">
        <v>40</v>
      </c>
      <c r="N1063" s="43" t="s">
        <v>175</v>
      </c>
      <c r="O1063" s="30" t="s">
        <v>73</v>
      </c>
      <c r="P1063" s="30">
        <v>796</v>
      </c>
      <c r="Q1063" s="38" t="s">
        <v>43</v>
      </c>
      <c r="R1063" s="47">
        <v>16</v>
      </c>
      <c r="S1063" s="48">
        <v>5750</v>
      </c>
      <c r="T1063" s="35">
        <f t="shared" si="56"/>
        <v>92000</v>
      </c>
      <c r="U1063" s="35">
        <f t="shared" si="55"/>
        <v>103040.00000000001</v>
      </c>
      <c r="V1063" s="41"/>
      <c r="W1063" s="49">
        <v>2017</v>
      </c>
      <c r="X1063" s="31"/>
      <c r="Y1063" s="303"/>
    </row>
    <row r="1064" spans="1:25" ht="50.1" customHeight="1">
      <c r="A1064" s="30" t="s">
        <v>3550</v>
      </c>
      <c r="B1064" s="30" t="s">
        <v>32</v>
      </c>
      <c r="C1064" s="31" t="s">
        <v>3551</v>
      </c>
      <c r="D1064" s="310" t="s">
        <v>3536</v>
      </c>
      <c r="E1064" s="31" t="s">
        <v>3552</v>
      </c>
      <c r="F1064" s="32"/>
      <c r="G1064" s="30" t="s">
        <v>36</v>
      </c>
      <c r="H1064" s="30">
        <v>0</v>
      </c>
      <c r="I1064" s="30">
        <v>590000000</v>
      </c>
      <c r="J1064" s="31" t="s">
        <v>37</v>
      </c>
      <c r="K1064" s="31" t="s">
        <v>3549</v>
      </c>
      <c r="L1064" s="31" t="s">
        <v>39</v>
      </c>
      <c r="M1064" s="30" t="s">
        <v>40</v>
      </c>
      <c r="N1064" s="31" t="s">
        <v>175</v>
      </c>
      <c r="O1064" s="30" t="s">
        <v>73</v>
      </c>
      <c r="P1064" s="30">
        <v>796</v>
      </c>
      <c r="Q1064" s="30" t="s">
        <v>43</v>
      </c>
      <c r="R1064" s="34">
        <v>8</v>
      </c>
      <c r="S1064" s="35">
        <v>8395</v>
      </c>
      <c r="T1064" s="35">
        <f t="shared" si="56"/>
        <v>67160</v>
      </c>
      <c r="U1064" s="35">
        <f t="shared" si="55"/>
        <v>75219.200000000012</v>
      </c>
      <c r="V1064" s="30"/>
      <c r="W1064" s="30">
        <v>2017</v>
      </c>
      <c r="X1064" s="31"/>
      <c r="Y1064" s="303"/>
    </row>
    <row r="1065" spans="1:25" ht="50.1" customHeight="1">
      <c r="A1065" s="30" t="s">
        <v>3553</v>
      </c>
      <c r="B1065" s="30" t="s">
        <v>32</v>
      </c>
      <c r="C1065" s="31" t="s">
        <v>3554</v>
      </c>
      <c r="D1065" s="310" t="s">
        <v>3536</v>
      </c>
      <c r="E1065" s="31" t="s">
        <v>3555</v>
      </c>
      <c r="F1065" s="32" t="s">
        <v>3556</v>
      </c>
      <c r="G1065" s="30" t="s">
        <v>36</v>
      </c>
      <c r="H1065" s="30">
        <v>0</v>
      </c>
      <c r="I1065" s="30">
        <v>590000000</v>
      </c>
      <c r="J1065" s="31" t="s">
        <v>37</v>
      </c>
      <c r="K1065" s="31" t="s">
        <v>3549</v>
      </c>
      <c r="L1065" s="31" t="s">
        <v>39</v>
      </c>
      <c r="M1065" s="30" t="s">
        <v>40</v>
      </c>
      <c r="N1065" s="31" t="s">
        <v>175</v>
      </c>
      <c r="O1065" s="30" t="s">
        <v>73</v>
      </c>
      <c r="P1065" s="30">
        <v>796</v>
      </c>
      <c r="Q1065" s="30" t="s">
        <v>43</v>
      </c>
      <c r="R1065" s="34">
        <v>4</v>
      </c>
      <c r="S1065" s="35">
        <v>44800</v>
      </c>
      <c r="T1065" s="35">
        <f t="shared" si="56"/>
        <v>179200</v>
      </c>
      <c r="U1065" s="35">
        <f t="shared" si="55"/>
        <v>200704.00000000003</v>
      </c>
      <c r="V1065" s="30"/>
      <c r="W1065" s="30">
        <v>2017</v>
      </c>
      <c r="X1065" s="31"/>
      <c r="Y1065" s="303"/>
    </row>
    <row r="1066" spans="1:25" ht="50.1" customHeight="1">
      <c r="A1066" s="30" t="s">
        <v>3557</v>
      </c>
      <c r="B1066" s="41" t="s">
        <v>32</v>
      </c>
      <c r="C1066" s="42" t="s">
        <v>3554</v>
      </c>
      <c r="D1066" s="311" t="s">
        <v>3536</v>
      </c>
      <c r="E1066" s="43" t="s">
        <v>3555</v>
      </c>
      <c r="F1066" s="44" t="s">
        <v>3558</v>
      </c>
      <c r="G1066" s="45" t="s">
        <v>36</v>
      </c>
      <c r="H1066" s="46">
        <v>0</v>
      </c>
      <c r="I1066" s="30">
        <v>590000000</v>
      </c>
      <c r="J1066" s="31" t="s">
        <v>37</v>
      </c>
      <c r="K1066" s="31" t="s">
        <v>3549</v>
      </c>
      <c r="L1066" s="31" t="s">
        <v>39</v>
      </c>
      <c r="M1066" s="41" t="s">
        <v>40</v>
      </c>
      <c r="N1066" s="43" t="s">
        <v>175</v>
      </c>
      <c r="O1066" s="30" t="s">
        <v>73</v>
      </c>
      <c r="P1066" s="30">
        <v>796</v>
      </c>
      <c r="Q1066" s="38" t="s">
        <v>43</v>
      </c>
      <c r="R1066" s="47">
        <v>4</v>
      </c>
      <c r="S1066" s="48">
        <v>37950</v>
      </c>
      <c r="T1066" s="35">
        <f t="shared" si="56"/>
        <v>151800</v>
      </c>
      <c r="U1066" s="35">
        <f t="shared" si="55"/>
        <v>170016.00000000003</v>
      </c>
      <c r="V1066" s="41"/>
      <c r="W1066" s="49">
        <v>2017</v>
      </c>
      <c r="X1066" s="31"/>
      <c r="Y1066" s="303"/>
    </row>
    <row r="1067" spans="1:25" ht="50.1" customHeight="1">
      <c r="A1067" s="30" t="s">
        <v>3559</v>
      </c>
      <c r="B1067" s="30" t="s">
        <v>32</v>
      </c>
      <c r="C1067" s="31" t="s">
        <v>3554</v>
      </c>
      <c r="D1067" s="310" t="s">
        <v>3536</v>
      </c>
      <c r="E1067" s="31" t="s">
        <v>3555</v>
      </c>
      <c r="F1067" s="32" t="s">
        <v>3560</v>
      </c>
      <c r="G1067" s="30" t="s">
        <v>36</v>
      </c>
      <c r="H1067" s="30">
        <v>0</v>
      </c>
      <c r="I1067" s="30">
        <v>590000000</v>
      </c>
      <c r="J1067" s="31" t="s">
        <v>37</v>
      </c>
      <c r="K1067" s="31" t="s">
        <v>3549</v>
      </c>
      <c r="L1067" s="31" t="s">
        <v>39</v>
      </c>
      <c r="M1067" s="30" t="s">
        <v>40</v>
      </c>
      <c r="N1067" s="31" t="s">
        <v>175</v>
      </c>
      <c r="O1067" s="30" t="s">
        <v>73</v>
      </c>
      <c r="P1067" s="30">
        <v>796</v>
      </c>
      <c r="Q1067" s="30" t="s">
        <v>43</v>
      </c>
      <c r="R1067" s="34">
        <v>4</v>
      </c>
      <c r="S1067" s="35">
        <v>43700</v>
      </c>
      <c r="T1067" s="35">
        <f t="shared" si="56"/>
        <v>174800</v>
      </c>
      <c r="U1067" s="35">
        <f t="shared" si="55"/>
        <v>195776.00000000003</v>
      </c>
      <c r="V1067" s="30"/>
      <c r="W1067" s="30">
        <v>2017</v>
      </c>
      <c r="X1067" s="31"/>
      <c r="Y1067" s="303"/>
    </row>
    <row r="1068" spans="1:25" ht="50.1" customHeight="1">
      <c r="A1068" s="30" t="s">
        <v>3561</v>
      </c>
      <c r="B1068" s="30" t="s">
        <v>32</v>
      </c>
      <c r="C1068" s="31" t="s">
        <v>3554</v>
      </c>
      <c r="D1068" s="310" t="s">
        <v>3536</v>
      </c>
      <c r="E1068" s="31" t="s">
        <v>3555</v>
      </c>
      <c r="F1068" s="32" t="s">
        <v>3562</v>
      </c>
      <c r="G1068" s="30" t="s">
        <v>36</v>
      </c>
      <c r="H1068" s="30">
        <v>0</v>
      </c>
      <c r="I1068" s="30">
        <v>590000000</v>
      </c>
      <c r="J1068" s="31" t="s">
        <v>37</v>
      </c>
      <c r="K1068" s="31" t="s">
        <v>3549</v>
      </c>
      <c r="L1068" s="31" t="s">
        <v>39</v>
      </c>
      <c r="M1068" s="30" t="s">
        <v>40</v>
      </c>
      <c r="N1068" s="31" t="s">
        <v>175</v>
      </c>
      <c r="O1068" s="30" t="s">
        <v>73</v>
      </c>
      <c r="P1068" s="30">
        <v>796</v>
      </c>
      <c r="Q1068" s="30" t="s">
        <v>43</v>
      </c>
      <c r="R1068" s="34">
        <v>4</v>
      </c>
      <c r="S1068" s="35">
        <f>(143561.6+43.6)/1.12/4</f>
        <v>32054.732142857141</v>
      </c>
      <c r="T1068" s="35">
        <f t="shared" si="56"/>
        <v>128218.92857142857</v>
      </c>
      <c r="U1068" s="35">
        <f t="shared" si="55"/>
        <v>143605.20000000001</v>
      </c>
      <c r="V1068" s="30"/>
      <c r="W1068" s="30">
        <v>2017</v>
      </c>
      <c r="X1068" s="31"/>
      <c r="Y1068" s="303"/>
    </row>
    <row r="1069" spans="1:25" ht="50.1" customHeight="1">
      <c r="A1069" s="30" t="s">
        <v>3563</v>
      </c>
      <c r="B1069" s="41" t="s">
        <v>32</v>
      </c>
      <c r="C1069" s="42" t="s">
        <v>3554</v>
      </c>
      <c r="D1069" s="311" t="s">
        <v>3536</v>
      </c>
      <c r="E1069" s="43" t="s">
        <v>3555</v>
      </c>
      <c r="F1069" s="44" t="s">
        <v>3564</v>
      </c>
      <c r="G1069" s="45" t="s">
        <v>36</v>
      </c>
      <c r="H1069" s="46">
        <v>0</v>
      </c>
      <c r="I1069" s="30">
        <v>590000000</v>
      </c>
      <c r="J1069" s="31" t="s">
        <v>37</v>
      </c>
      <c r="K1069" s="31" t="s">
        <v>3549</v>
      </c>
      <c r="L1069" s="31" t="s">
        <v>39</v>
      </c>
      <c r="M1069" s="41" t="s">
        <v>40</v>
      </c>
      <c r="N1069" s="43" t="s">
        <v>175</v>
      </c>
      <c r="O1069" s="30" t="s">
        <v>73</v>
      </c>
      <c r="P1069" s="30">
        <v>796</v>
      </c>
      <c r="Q1069" s="38" t="s">
        <v>43</v>
      </c>
      <c r="R1069" s="47">
        <v>4</v>
      </c>
      <c r="S1069" s="48">
        <v>17940</v>
      </c>
      <c r="T1069" s="35">
        <f t="shared" si="56"/>
        <v>71760</v>
      </c>
      <c r="U1069" s="35">
        <f t="shared" si="55"/>
        <v>80371.200000000012</v>
      </c>
      <c r="V1069" s="41"/>
      <c r="W1069" s="49">
        <v>2017</v>
      </c>
      <c r="X1069" s="31"/>
      <c r="Y1069" s="303"/>
    </row>
    <row r="1070" spans="1:25" ht="50.1" customHeight="1">
      <c r="A1070" s="30" t="s">
        <v>3565</v>
      </c>
      <c r="B1070" s="41" t="s">
        <v>32</v>
      </c>
      <c r="C1070" s="42" t="s">
        <v>3554</v>
      </c>
      <c r="D1070" s="311" t="s">
        <v>3536</v>
      </c>
      <c r="E1070" s="43" t="s">
        <v>3555</v>
      </c>
      <c r="F1070" s="44"/>
      <c r="G1070" s="45" t="s">
        <v>36</v>
      </c>
      <c r="H1070" s="46">
        <v>0</v>
      </c>
      <c r="I1070" s="30">
        <v>590000000</v>
      </c>
      <c r="J1070" s="31" t="s">
        <v>37</v>
      </c>
      <c r="K1070" s="31" t="s">
        <v>3549</v>
      </c>
      <c r="L1070" s="31" t="s">
        <v>39</v>
      </c>
      <c r="M1070" s="41" t="s">
        <v>40</v>
      </c>
      <c r="N1070" s="43" t="s">
        <v>175</v>
      </c>
      <c r="O1070" s="30" t="s">
        <v>73</v>
      </c>
      <c r="P1070" s="30">
        <v>796</v>
      </c>
      <c r="Q1070" s="38" t="s">
        <v>43</v>
      </c>
      <c r="R1070" s="47">
        <v>4</v>
      </c>
      <c r="S1070" s="48">
        <v>54049.999999999993</v>
      </c>
      <c r="T1070" s="35">
        <f t="shared" si="56"/>
        <v>216199.99999999997</v>
      </c>
      <c r="U1070" s="35">
        <f t="shared" si="55"/>
        <v>242144</v>
      </c>
      <c r="V1070" s="41"/>
      <c r="W1070" s="49">
        <v>2017</v>
      </c>
      <c r="X1070" s="31"/>
      <c r="Y1070" s="303"/>
    </row>
    <row r="1071" spans="1:25" ht="50.1" customHeight="1">
      <c r="A1071" s="30" t="s">
        <v>3566</v>
      </c>
      <c r="B1071" s="30" t="s">
        <v>32</v>
      </c>
      <c r="C1071" s="31" t="s">
        <v>3554</v>
      </c>
      <c r="D1071" s="310" t="s">
        <v>3536</v>
      </c>
      <c r="E1071" s="31" t="s">
        <v>3555</v>
      </c>
      <c r="F1071" s="32"/>
      <c r="G1071" s="30" t="s">
        <v>36</v>
      </c>
      <c r="H1071" s="30">
        <v>0</v>
      </c>
      <c r="I1071" s="30">
        <v>590000000</v>
      </c>
      <c r="J1071" s="31" t="s">
        <v>37</v>
      </c>
      <c r="K1071" s="31" t="s">
        <v>3549</v>
      </c>
      <c r="L1071" s="31" t="s">
        <v>39</v>
      </c>
      <c r="M1071" s="30" t="s">
        <v>40</v>
      </c>
      <c r="N1071" s="31" t="s">
        <v>175</v>
      </c>
      <c r="O1071" s="30" t="s">
        <v>73</v>
      </c>
      <c r="P1071" s="30">
        <v>796</v>
      </c>
      <c r="Q1071" s="30" t="s">
        <v>43</v>
      </c>
      <c r="R1071" s="34">
        <v>5</v>
      </c>
      <c r="S1071" s="35">
        <v>17940</v>
      </c>
      <c r="T1071" s="35">
        <f t="shared" si="56"/>
        <v>89700</v>
      </c>
      <c r="U1071" s="35">
        <f t="shared" si="55"/>
        <v>100464.00000000001</v>
      </c>
      <c r="V1071" s="30"/>
      <c r="W1071" s="30">
        <v>2017</v>
      </c>
      <c r="X1071" s="31"/>
      <c r="Y1071" s="303"/>
    </row>
    <row r="1072" spans="1:25" ht="50.1" customHeight="1">
      <c r="A1072" s="30" t="s">
        <v>3567</v>
      </c>
      <c r="B1072" s="41" t="s">
        <v>32</v>
      </c>
      <c r="C1072" s="42" t="s">
        <v>3568</v>
      </c>
      <c r="D1072" s="311" t="s">
        <v>3536</v>
      </c>
      <c r="E1072" s="43" t="s">
        <v>3569</v>
      </c>
      <c r="F1072" s="44" t="s">
        <v>3570</v>
      </c>
      <c r="G1072" s="45" t="s">
        <v>36</v>
      </c>
      <c r="H1072" s="46">
        <v>0</v>
      </c>
      <c r="I1072" s="30">
        <v>590000000</v>
      </c>
      <c r="J1072" s="31" t="s">
        <v>37</v>
      </c>
      <c r="K1072" s="31" t="s">
        <v>3549</v>
      </c>
      <c r="L1072" s="37" t="s">
        <v>50</v>
      </c>
      <c r="M1072" s="41" t="s">
        <v>40</v>
      </c>
      <c r="N1072" s="43" t="s">
        <v>175</v>
      </c>
      <c r="O1072" s="30" t="s">
        <v>73</v>
      </c>
      <c r="P1072" s="30">
        <v>796</v>
      </c>
      <c r="Q1072" s="38" t="s">
        <v>43</v>
      </c>
      <c r="R1072" s="47">
        <v>4</v>
      </c>
      <c r="S1072" s="48">
        <v>12420</v>
      </c>
      <c r="T1072" s="35">
        <f t="shared" si="56"/>
        <v>49680</v>
      </c>
      <c r="U1072" s="35">
        <f t="shared" si="55"/>
        <v>55641.600000000006</v>
      </c>
      <c r="V1072" s="41"/>
      <c r="W1072" s="49">
        <v>2017</v>
      </c>
      <c r="X1072" s="31"/>
      <c r="Y1072" s="303"/>
    </row>
    <row r="1073" spans="1:25" ht="50.1" customHeight="1">
      <c r="A1073" s="30" t="s">
        <v>3571</v>
      </c>
      <c r="B1073" s="30" t="s">
        <v>32</v>
      </c>
      <c r="C1073" s="31" t="s">
        <v>3568</v>
      </c>
      <c r="D1073" s="310" t="s">
        <v>3536</v>
      </c>
      <c r="E1073" s="31" t="s">
        <v>3569</v>
      </c>
      <c r="F1073" s="32"/>
      <c r="G1073" s="30" t="s">
        <v>36</v>
      </c>
      <c r="H1073" s="30">
        <v>0</v>
      </c>
      <c r="I1073" s="30">
        <v>590000000</v>
      </c>
      <c r="J1073" s="31" t="s">
        <v>37</v>
      </c>
      <c r="K1073" s="31" t="s">
        <v>3549</v>
      </c>
      <c r="L1073" s="31" t="s">
        <v>39</v>
      </c>
      <c r="M1073" s="30" t="s">
        <v>40</v>
      </c>
      <c r="N1073" s="31" t="s">
        <v>175</v>
      </c>
      <c r="O1073" s="30" t="s">
        <v>73</v>
      </c>
      <c r="P1073" s="30">
        <v>796</v>
      </c>
      <c r="Q1073" s="30" t="s">
        <v>43</v>
      </c>
      <c r="R1073" s="34">
        <v>5</v>
      </c>
      <c r="S1073" s="35">
        <v>4760</v>
      </c>
      <c r="T1073" s="35">
        <f t="shared" si="56"/>
        <v>23800</v>
      </c>
      <c r="U1073" s="35">
        <f t="shared" si="55"/>
        <v>26656.000000000004</v>
      </c>
      <c r="V1073" s="30"/>
      <c r="W1073" s="30">
        <v>2017</v>
      </c>
      <c r="X1073" s="31"/>
      <c r="Y1073" s="303"/>
    </row>
    <row r="1074" spans="1:25" ht="50.1" customHeight="1">
      <c r="A1074" s="30" t="s">
        <v>3572</v>
      </c>
      <c r="B1074" s="30" t="s">
        <v>32</v>
      </c>
      <c r="C1074" s="31" t="s">
        <v>3573</v>
      </c>
      <c r="D1074" s="310" t="s">
        <v>3536</v>
      </c>
      <c r="E1074" s="31" t="s">
        <v>3574</v>
      </c>
      <c r="F1074" s="32" t="s">
        <v>3575</v>
      </c>
      <c r="G1074" s="30" t="s">
        <v>36</v>
      </c>
      <c r="H1074" s="30">
        <v>0</v>
      </c>
      <c r="I1074" s="30">
        <v>590000000</v>
      </c>
      <c r="J1074" s="31" t="s">
        <v>37</v>
      </c>
      <c r="K1074" s="31" t="s">
        <v>3549</v>
      </c>
      <c r="L1074" s="31" t="s">
        <v>39</v>
      </c>
      <c r="M1074" s="30" t="s">
        <v>40</v>
      </c>
      <c r="N1074" s="31" t="s">
        <v>175</v>
      </c>
      <c r="O1074" s="30" t="s">
        <v>73</v>
      </c>
      <c r="P1074" s="30">
        <v>796</v>
      </c>
      <c r="Q1074" s="30" t="s">
        <v>43</v>
      </c>
      <c r="R1074" s="34">
        <v>8</v>
      </c>
      <c r="S1074" s="35">
        <v>4140</v>
      </c>
      <c r="T1074" s="35">
        <f t="shared" si="56"/>
        <v>33120</v>
      </c>
      <c r="U1074" s="35">
        <f t="shared" si="55"/>
        <v>37094.400000000001</v>
      </c>
      <c r="V1074" s="30"/>
      <c r="W1074" s="30">
        <v>2017</v>
      </c>
      <c r="X1074" s="31"/>
      <c r="Y1074" s="303"/>
    </row>
    <row r="1075" spans="1:25" ht="50.1" customHeight="1">
      <c r="A1075" s="30" t="s">
        <v>3576</v>
      </c>
      <c r="B1075" s="41" t="s">
        <v>32</v>
      </c>
      <c r="C1075" s="42" t="s">
        <v>3573</v>
      </c>
      <c r="D1075" s="311" t="s">
        <v>3536</v>
      </c>
      <c r="E1075" s="43" t="s">
        <v>3574</v>
      </c>
      <c r="F1075" s="44"/>
      <c r="G1075" s="45" t="s">
        <v>36</v>
      </c>
      <c r="H1075" s="46">
        <v>0</v>
      </c>
      <c r="I1075" s="30">
        <v>590000000</v>
      </c>
      <c r="J1075" s="31" t="s">
        <v>37</v>
      </c>
      <c r="K1075" s="31" t="s">
        <v>3549</v>
      </c>
      <c r="L1075" s="31" t="s">
        <v>39</v>
      </c>
      <c r="M1075" s="41" t="s">
        <v>40</v>
      </c>
      <c r="N1075" s="43" t="s">
        <v>175</v>
      </c>
      <c r="O1075" s="30" t="s">
        <v>73</v>
      </c>
      <c r="P1075" s="30">
        <v>796</v>
      </c>
      <c r="Q1075" s="38" t="s">
        <v>43</v>
      </c>
      <c r="R1075" s="47">
        <v>2</v>
      </c>
      <c r="S1075" s="48">
        <v>4780</v>
      </c>
      <c r="T1075" s="35">
        <f t="shared" si="56"/>
        <v>9560</v>
      </c>
      <c r="U1075" s="35">
        <f t="shared" si="55"/>
        <v>10707.2</v>
      </c>
      <c r="V1075" s="41"/>
      <c r="W1075" s="49">
        <v>2017</v>
      </c>
      <c r="X1075" s="31"/>
      <c r="Y1075" s="303"/>
    </row>
    <row r="1076" spans="1:25" ht="50.1" customHeight="1">
      <c r="A1076" s="30" t="s">
        <v>3577</v>
      </c>
      <c r="B1076" s="41" t="s">
        <v>32</v>
      </c>
      <c r="C1076" s="42" t="s">
        <v>3578</v>
      </c>
      <c r="D1076" s="311" t="s">
        <v>3536</v>
      </c>
      <c r="E1076" s="43" t="s">
        <v>3579</v>
      </c>
      <c r="F1076" s="44" t="s">
        <v>3580</v>
      </c>
      <c r="G1076" s="45" t="s">
        <v>36</v>
      </c>
      <c r="H1076" s="46">
        <v>0</v>
      </c>
      <c r="I1076" s="30">
        <v>590000000</v>
      </c>
      <c r="J1076" s="31" t="s">
        <v>37</v>
      </c>
      <c r="K1076" s="31" t="s">
        <v>3549</v>
      </c>
      <c r="L1076" s="31" t="s">
        <v>39</v>
      </c>
      <c r="M1076" s="41" t="s">
        <v>40</v>
      </c>
      <c r="N1076" s="43" t="s">
        <v>175</v>
      </c>
      <c r="O1076" s="30" t="s">
        <v>73</v>
      </c>
      <c r="P1076" s="30">
        <v>796</v>
      </c>
      <c r="Q1076" s="38" t="s">
        <v>43</v>
      </c>
      <c r="R1076" s="47">
        <v>4</v>
      </c>
      <c r="S1076" s="48">
        <v>12074.999999999998</v>
      </c>
      <c r="T1076" s="35">
        <f t="shared" si="56"/>
        <v>48299.999999999993</v>
      </c>
      <c r="U1076" s="35">
        <f t="shared" si="55"/>
        <v>54096</v>
      </c>
      <c r="V1076" s="41"/>
      <c r="W1076" s="49">
        <v>2017</v>
      </c>
      <c r="X1076" s="31"/>
      <c r="Y1076" s="303"/>
    </row>
    <row r="1077" spans="1:25" ht="50.1" customHeight="1">
      <c r="A1077" s="30" t="s">
        <v>3581</v>
      </c>
      <c r="B1077" s="30" t="s">
        <v>32</v>
      </c>
      <c r="C1077" s="31" t="s">
        <v>3578</v>
      </c>
      <c r="D1077" s="310" t="s">
        <v>3536</v>
      </c>
      <c r="E1077" s="31" t="s">
        <v>3579</v>
      </c>
      <c r="F1077" s="32" t="s">
        <v>3582</v>
      </c>
      <c r="G1077" s="30" t="s">
        <v>36</v>
      </c>
      <c r="H1077" s="30">
        <v>0</v>
      </c>
      <c r="I1077" s="30">
        <v>590000000</v>
      </c>
      <c r="J1077" s="31" t="s">
        <v>37</v>
      </c>
      <c r="K1077" s="31" t="s">
        <v>3549</v>
      </c>
      <c r="L1077" s="31" t="s">
        <v>39</v>
      </c>
      <c r="M1077" s="30" t="s">
        <v>40</v>
      </c>
      <c r="N1077" s="31" t="s">
        <v>175</v>
      </c>
      <c r="O1077" s="30" t="s">
        <v>73</v>
      </c>
      <c r="P1077" s="30">
        <v>796</v>
      </c>
      <c r="Q1077" s="30" t="s">
        <v>43</v>
      </c>
      <c r="R1077" s="34">
        <v>4</v>
      </c>
      <c r="S1077" s="35">
        <v>17710</v>
      </c>
      <c r="T1077" s="35">
        <f t="shared" si="56"/>
        <v>70840</v>
      </c>
      <c r="U1077" s="35">
        <f t="shared" si="55"/>
        <v>79340.800000000003</v>
      </c>
      <c r="V1077" s="30"/>
      <c r="W1077" s="30">
        <v>2017</v>
      </c>
      <c r="X1077" s="31"/>
      <c r="Y1077" s="303"/>
    </row>
    <row r="1078" spans="1:25" ht="50.1" customHeight="1">
      <c r="A1078" s="30" t="s">
        <v>3583</v>
      </c>
      <c r="B1078" s="30" t="s">
        <v>32</v>
      </c>
      <c r="C1078" s="31" t="s">
        <v>3578</v>
      </c>
      <c r="D1078" s="310" t="s">
        <v>3536</v>
      </c>
      <c r="E1078" s="31" t="s">
        <v>3579</v>
      </c>
      <c r="F1078" s="32" t="s">
        <v>3584</v>
      </c>
      <c r="G1078" s="30" t="s">
        <v>36</v>
      </c>
      <c r="H1078" s="30">
        <v>0</v>
      </c>
      <c r="I1078" s="30">
        <v>590000000</v>
      </c>
      <c r="J1078" s="31" t="s">
        <v>37</v>
      </c>
      <c r="K1078" s="31" t="s">
        <v>3549</v>
      </c>
      <c r="L1078" s="31" t="s">
        <v>39</v>
      </c>
      <c r="M1078" s="30" t="s">
        <v>40</v>
      </c>
      <c r="N1078" s="31" t="s">
        <v>175</v>
      </c>
      <c r="O1078" s="30" t="s">
        <v>73</v>
      </c>
      <c r="P1078" s="30">
        <v>796</v>
      </c>
      <c r="Q1078" s="30" t="s">
        <v>43</v>
      </c>
      <c r="R1078" s="34">
        <v>4</v>
      </c>
      <c r="S1078" s="35">
        <v>7244.9999999999991</v>
      </c>
      <c r="T1078" s="35">
        <f t="shared" si="56"/>
        <v>28979.999999999996</v>
      </c>
      <c r="U1078" s="35">
        <f t="shared" si="55"/>
        <v>32457.599999999999</v>
      </c>
      <c r="V1078" s="30"/>
      <c r="W1078" s="30">
        <v>2017</v>
      </c>
      <c r="X1078" s="31"/>
      <c r="Y1078" s="303"/>
    </row>
    <row r="1079" spans="1:25" ht="50.1" customHeight="1">
      <c r="A1079" s="30" t="s">
        <v>3585</v>
      </c>
      <c r="B1079" s="41" t="s">
        <v>32</v>
      </c>
      <c r="C1079" s="42" t="s">
        <v>3578</v>
      </c>
      <c r="D1079" s="311" t="s">
        <v>3536</v>
      </c>
      <c r="E1079" s="43" t="s">
        <v>3579</v>
      </c>
      <c r="F1079" s="44" t="s">
        <v>3586</v>
      </c>
      <c r="G1079" s="45" t="s">
        <v>36</v>
      </c>
      <c r="H1079" s="46">
        <v>0</v>
      </c>
      <c r="I1079" s="30">
        <v>590000000</v>
      </c>
      <c r="J1079" s="31" t="s">
        <v>37</v>
      </c>
      <c r="K1079" s="31" t="s">
        <v>3549</v>
      </c>
      <c r="L1079" s="31" t="s">
        <v>39</v>
      </c>
      <c r="M1079" s="41" t="s">
        <v>40</v>
      </c>
      <c r="N1079" s="43" t="s">
        <v>175</v>
      </c>
      <c r="O1079" s="30" t="s">
        <v>73</v>
      </c>
      <c r="P1079" s="30">
        <v>796</v>
      </c>
      <c r="Q1079" s="38" t="s">
        <v>43</v>
      </c>
      <c r="R1079" s="47">
        <v>4</v>
      </c>
      <c r="S1079" s="48">
        <v>1150</v>
      </c>
      <c r="T1079" s="35">
        <f t="shared" si="56"/>
        <v>4600</v>
      </c>
      <c r="U1079" s="35">
        <f t="shared" si="55"/>
        <v>5152.0000000000009</v>
      </c>
      <c r="V1079" s="41"/>
      <c r="W1079" s="49">
        <v>2017</v>
      </c>
      <c r="X1079" s="31"/>
      <c r="Y1079" s="303"/>
    </row>
    <row r="1080" spans="1:25" ht="50.1" customHeight="1">
      <c r="A1080" s="30" t="s">
        <v>3587</v>
      </c>
      <c r="B1080" s="30" t="s">
        <v>32</v>
      </c>
      <c r="C1080" s="31" t="s">
        <v>3578</v>
      </c>
      <c r="D1080" s="310" t="s">
        <v>3536</v>
      </c>
      <c r="E1080" s="31" t="s">
        <v>3579</v>
      </c>
      <c r="F1080" s="32" t="s">
        <v>3588</v>
      </c>
      <c r="G1080" s="30" t="s">
        <v>36</v>
      </c>
      <c r="H1080" s="30">
        <v>0</v>
      </c>
      <c r="I1080" s="30">
        <v>590000000</v>
      </c>
      <c r="J1080" s="31" t="s">
        <v>37</v>
      </c>
      <c r="K1080" s="31" t="s">
        <v>3549</v>
      </c>
      <c r="L1080" s="31" t="s">
        <v>39</v>
      </c>
      <c r="M1080" s="30" t="s">
        <v>40</v>
      </c>
      <c r="N1080" s="31" t="s">
        <v>175</v>
      </c>
      <c r="O1080" s="30" t="s">
        <v>73</v>
      </c>
      <c r="P1080" s="30">
        <v>796</v>
      </c>
      <c r="Q1080" s="30" t="s">
        <v>43</v>
      </c>
      <c r="R1080" s="34">
        <v>4</v>
      </c>
      <c r="S1080" s="35">
        <v>9430</v>
      </c>
      <c r="T1080" s="35">
        <f t="shared" si="56"/>
        <v>37720</v>
      </c>
      <c r="U1080" s="35">
        <f t="shared" si="55"/>
        <v>42246.400000000001</v>
      </c>
      <c r="V1080" s="30"/>
      <c r="W1080" s="30">
        <v>2017</v>
      </c>
      <c r="X1080" s="31"/>
      <c r="Y1080" s="303"/>
    </row>
    <row r="1081" spans="1:25" ht="50.1" customHeight="1">
      <c r="A1081" s="30" t="s">
        <v>3589</v>
      </c>
      <c r="B1081" s="30" t="s">
        <v>32</v>
      </c>
      <c r="C1081" s="31" t="s">
        <v>3578</v>
      </c>
      <c r="D1081" s="310" t="s">
        <v>3536</v>
      </c>
      <c r="E1081" s="31" t="s">
        <v>3579</v>
      </c>
      <c r="F1081" s="32"/>
      <c r="G1081" s="30" t="s">
        <v>36</v>
      </c>
      <c r="H1081" s="30">
        <v>0</v>
      </c>
      <c r="I1081" s="30">
        <v>590000000</v>
      </c>
      <c r="J1081" s="31" t="s">
        <v>37</v>
      </c>
      <c r="K1081" s="31" t="s">
        <v>3549</v>
      </c>
      <c r="L1081" s="31" t="s">
        <v>39</v>
      </c>
      <c r="M1081" s="30" t="s">
        <v>40</v>
      </c>
      <c r="N1081" s="31" t="s">
        <v>175</v>
      </c>
      <c r="O1081" s="30" t="s">
        <v>73</v>
      </c>
      <c r="P1081" s="30">
        <v>796</v>
      </c>
      <c r="Q1081" s="30" t="s">
        <v>43</v>
      </c>
      <c r="R1081" s="34">
        <v>5</v>
      </c>
      <c r="S1081" s="35">
        <v>18740</v>
      </c>
      <c r="T1081" s="35">
        <f t="shared" si="56"/>
        <v>93700</v>
      </c>
      <c r="U1081" s="35">
        <f t="shared" si="55"/>
        <v>104944.00000000001</v>
      </c>
      <c r="V1081" s="30"/>
      <c r="W1081" s="30">
        <v>2017</v>
      </c>
      <c r="X1081" s="31"/>
      <c r="Y1081" s="303"/>
    </row>
    <row r="1082" spans="1:25" ht="50.1" customHeight="1">
      <c r="A1082" s="30" t="s">
        <v>3590</v>
      </c>
      <c r="B1082" s="41" t="s">
        <v>32</v>
      </c>
      <c r="C1082" s="42" t="s">
        <v>3578</v>
      </c>
      <c r="D1082" s="311" t="s">
        <v>3536</v>
      </c>
      <c r="E1082" s="43" t="s">
        <v>3579</v>
      </c>
      <c r="F1082" s="44"/>
      <c r="G1082" s="45" t="s">
        <v>36</v>
      </c>
      <c r="H1082" s="46">
        <v>0</v>
      </c>
      <c r="I1082" s="30">
        <v>590000000</v>
      </c>
      <c r="J1082" s="31" t="s">
        <v>37</v>
      </c>
      <c r="K1082" s="31" t="s">
        <v>3549</v>
      </c>
      <c r="L1082" s="31" t="s">
        <v>39</v>
      </c>
      <c r="M1082" s="41" t="s">
        <v>40</v>
      </c>
      <c r="N1082" s="43" t="s">
        <v>175</v>
      </c>
      <c r="O1082" s="30" t="s">
        <v>73</v>
      </c>
      <c r="P1082" s="30">
        <v>796</v>
      </c>
      <c r="Q1082" s="38" t="s">
        <v>43</v>
      </c>
      <c r="R1082" s="47">
        <v>5</v>
      </c>
      <c r="S1082" s="48">
        <v>39180</v>
      </c>
      <c r="T1082" s="35">
        <f t="shared" si="56"/>
        <v>195900</v>
      </c>
      <c r="U1082" s="35">
        <f t="shared" si="55"/>
        <v>219408.00000000003</v>
      </c>
      <c r="V1082" s="41"/>
      <c r="W1082" s="49">
        <v>2017</v>
      </c>
      <c r="X1082" s="31"/>
      <c r="Y1082" s="303"/>
    </row>
    <row r="1083" spans="1:25" ht="50.1" customHeight="1">
      <c r="A1083" s="30" t="s">
        <v>3591</v>
      </c>
      <c r="B1083" s="30" t="s">
        <v>32</v>
      </c>
      <c r="C1083" s="31" t="s">
        <v>3592</v>
      </c>
      <c r="D1083" s="314" t="s">
        <v>3593</v>
      </c>
      <c r="E1083" s="32" t="s">
        <v>3594</v>
      </c>
      <c r="F1083" s="32" t="s">
        <v>3595</v>
      </c>
      <c r="G1083" s="30" t="s">
        <v>36</v>
      </c>
      <c r="H1083" s="30">
        <v>0</v>
      </c>
      <c r="I1083" s="30">
        <v>590000000</v>
      </c>
      <c r="J1083" s="31" t="s">
        <v>50</v>
      </c>
      <c r="K1083" s="30" t="s">
        <v>568</v>
      </c>
      <c r="L1083" s="30" t="s">
        <v>80</v>
      </c>
      <c r="M1083" s="30" t="s">
        <v>81</v>
      </c>
      <c r="N1083" s="30" t="s">
        <v>140</v>
      </c>
      <c r="O1083" s="45" t="s">
        <v>182</v>
      </c>
      <c r="P1083" s="30">
        <v>796</v>
      </c>
      <c r="Q1083" s="30" t="s">
        <v>43</v>
      </c>
      <c r="R1083" s="34">
        <v>8</v>
      </c>
      <c r="S1083" s="39">
        <v>750</v>
      </c>
      <c r="T1083" s="58">
        <f t="shared" si="56"/>
        <v>6000</v>
      </c>
      <c r="U1083" s="58">
        <f t="shared" si="55"/>
        <v>6720.0000000000009</v>
      </c>
      <c r="V1083" s="30"/>
      <c r="W1083" s="30">
        <v>2017</v>
      </c>
      <c r="X1083" s="60"/>
      <c r="Y1083" s="303"/>
    </row>
    <row r="1084" spans="1:25" ht="50.1" customHeight="1">
      <c r="A1084" s="30" t="s">
        <v>3596</v>
      </c>
      <c r="B1084" s="30" t="s">
        <v>32</v>
      </c>
      <c r="C1084" s="31" t="s">
        <v>3597</v>
      </c>
      <c r="D1084" s="314" t="s">
        <v>3598</v>
      </c>
      <c r="E1084" s="32" t="s">
        <v>3599</v>
      </c>
      <c r="F1084" s="32" t="s">
        <v>3600</v>
      </c>
      <c r="G1084" s="30" t="s">
        <v>36</v>
      </c>
      <c r="H1084" s="30">
        <v>0</v>
      </c>
      <c r="I1084" s="30">
        <v>590000000</v>
      </c>
      <c r="J1084" s="31" t="s">
        <v>50</v>
      </c>
      <c r="K1084" s="30" t="s">
        <v>79</v>
      </c>
      <c r="L1084" s="30" t="s">
        <v>80</v>
      </c>
      <c r="M1084" s="30" t="s">
        <v>81</v>
      </c>
      <c r="N1084" s="30" t="s">
        <v>2141</v>
      </c>
      <c r="O1084" s="30" t="s">
        <v>2142</v>
      </c>
      <c r="P1084" s="30">
        <v>796</v>
      </c>
      <c r="Q1084" s="30" t="s">
        <v>43</v>
      </c>
      <c r="R1084" s="34">
        <v>1</v>
      </c>
      <c r="S1084" s="39">
        <v>200000</v>
      </c>
      <c r="T1084" s="58">
        <f t="shared" si="56"/>
        <v>200000</v>
      </c>
      <c r="U1084" s="58">
        <f t="shared" si="55"/>
        <v>224000.00000000003</v>
      </c>
      <c r="V1084" s="30"/>
      <c r="W1084" s="30">
        <v>2017</v>
      </c>
      <c r="X1084" s="60"/>
      <c r="Y1084" s="303"/>
    </row>
    <row r="1085" spans="1:25" ht="50.1" customHeight="1">
      <c r="A1085" s="30" t="s">
        <v>3601</v>
      </c>
      <c r="B1085" s="41" t="s">
        <v>32</v>
      </c>
      <c r="C1085" s="42" t="s">
        <v>3602</v>
      </c>
      <c r="D1085" s="311" t="s">
        <v>3603</v>
      </c>
      <c r="E1085" s="43" t="s">
        <v>3604</v>
      </c>
      <c r="F1085" s="44" t="s">
        <v>3605</v>
      </c>
      <c r="G1085" s="45" t="s">
        <v>36</v>
      </c>
      <c r="H1085" s="46">
        <v>0</v>
      </c>
      <c r="I1085" s="30">
        <v>590000000</v>
      </c>
      <c r="J1085" s="31" t="s">
        <v>37</v>
      </c>
      <c r="K1085" s="41" t="s">
        <v>401</v>
      </c>
      <c r="L1085" s="31" t="s">
        <v>39</v>
      </c>
      <c r="M1085" s="41" t="s">
        <v>40</v>
      </c>
      <c r="N1085" s="43" t="s">
        <v>528</v>
      </c>
      <c r="O1085" s="30" t="s">
        <v>73</v>
      </c>
      <c r="P1085" s="30">
        <v>796</v>
      </c>
      <c r="Q1085" s="38" t="s">
        <v>43</v>
      </c>
      <c r="R1085" s="47">
        <v>140</v>
      </c>
      <c r="S1085" s="48">
        <v>2500</v>
      </c>
      <c r="T1085" s="35">
        <f t="shared" si="56"/>
        <v>350000</v>
      </c>
      <c r="U1085" s="35">
        <f t="shared" si="55"/>
        <v>392000.00000000006</v>
      </c>
      <c r="V1085" s="41"/>
      <c r="W1085" s="49">
        <v>2017</v>
      </c>
      <c r="X1085" s="31"/>
      <c r="Y1085" s="303"/>
    </row>
    <row r="1086" spans="1:25" ht="50.1" customHeight="1">
      <c r="A1086" s="30" t="s">
        <v>3606</v>
      </c>
      <c r="B1086" s="41" t="s">
        <v>32</v>
      </c>
      <c r="C1086" s="42" t="s">
        <v>3607</v>
      </c>
      <c r="D1086" s="311" t="s">
        <v>3608</v>
      </c>
      <c r="E1086" s="43" t="s">
        <v>3609</v>
      </c>
      <c r="F1086" s="44" t="s">
        <v>3610</v>
      </c>
      <c r="G1086" s="45" t="s">
        <v>36</v>
      </c>
      <c r="H1086" s="46">
        <v>0</v>
      </c>
      <c r="I1086" s="30">
        <v>590000000</v>
      </c>
      <c r="J1086" s="31" t="s">
        <v>37</v>
      </c>
      <c r="K1086" s="41" t="s">
        <v>401</v>
      </c>
      <c r="L1086" s="31" t="s">
        <v>39</v>
      </c>
      <c r="M1086" s="41" t="s">
        <v>58</v>
      </c>
      <c r="N1086" s="43" t="s">
        <v>528</v>
      </c>
      <c r="O1086" s="30" t="s">
        <v>73</v>
      </c>
      <c r="P1086" s="30">
        <v>796</v>
      </c>
      <c r="Q1086" s="38" t="s">
        <v>43</v>
      </c>
      <c r="R1086" s="47">
        <v>100</v>
      </c>
      <c r="S1086" s="48">
        <v>224.00000000000003</v>
      </c>
      <c r="T1086" s="35">
        <f t="shared" si="56"/>
        <v>22400.000000000004</v>
      </c>
      <c r="U1086" s="35">
        <f t="shared" si="55"/>
        <v>25088.000000000007</v>
      </c>
      <c r="V1086" s="41"/>
      <c r="W1086" s="49">
        <v>2017</v>
      </c>
      <c r="X1086" s="31"/>
      <c r="Y1086" s="303"/>
    </row>
    <row r="1087" spans="1:25" ht="50.1" customHeight="1">
      <c r="A1087" s="30" t="s">
        <v>3611</v>
      </c>
      <c r="B1087" s="30" t="s">
        <v>32</v>
      </c>
      <c r="C1087" s="31" t="s">
        <v>3607</v>
      </c>
      <c r="D1087" s="310" t="s">
        <v>3608</v>
      </c>
      <c r="E1087" s="31" t="s">
        <v>3609</v>
      </c>
      <c r="F1087" s="32" t="s">
        <v>3612</v>
      </c>
      <c r="G1087" s="30" t="s">
        <v>36</v>
      </c>
      <c r="H1087" s="30">
        <v>0</v>
      </c>
      <c r="I1087" s="30">
        <v>590000000</v>
      </c>
      <c r="J1087" s="31" t="s">
        <v>37</v>
      </c>
      <c r="K1087" s="31" t="s">
        <v>401</v>
      </c>
      <c r="L1087" s="31" t="s">
        <v>39</v>
      </c>
      <c r="M1087" s="30" t="s">
        <v>58</v>
      </c>
      <c r="N1087" s="43" t="s">
        <v>528</v>
      </c>
      <c r="O1087" s="30" t="s">
        <v>73</v>
      </c>
      <c r="P1087" s="30">
        <v>796</v>
      </c>
      <c r="Q1087" s="30" t="s">
        <v>43</v>
      </c>
      <c r="R1087" s="34">
        <v>100</v>
      </c>
      <c r="S1087" s="35">
        <v>224.00000000000003</v>
      </c>
      <c r="T1087" s="35">
        <f t="shared" si="56"/>
        <v>22400.000000000004</v>
      </c>
      <c r="U1087" s="35">
        <f t="shared" si="55"/>
        <v>25088.000000000007</v>
      </c>
      <c r="V1087" s="30"/>
      <c r="W1087" s="30">
        <v>2017</v>
      </c>
      <c r="X1087" s="31"/>
      <c r="Y1087" s="303"/>
    </row>
    <row r="1088" spans="1:25" ht="50.1" customHeight="1">
      <c r="A1088" s="30" t="s">
        <v>3613</v>
      </c>
      <c r="B1088" s="30" t="s">
        <v>32</v>
      </c>
      <c r="C1088" s="31" t="s">
        <v>3614</v>
      </c>
      <c r="D1088" s="310" t="s">
        <v>3608</v>
      </c>
      <c r="E1088" s="31" t="s">
        <v>3615</v>
      </c>
      <c r="F1088" s="32" t="s">
        <v>3616</v>
      </c>
      <c r="G1088" s="30" t="s">
        <v>36</v>
      </c>
      <c r="H1088" s="30">
        <v>0</v>
      </c>
      <c r="I1088" s="30">
        <v>590000000</v>
      </c>
      <c r="J1088" s="31" t="s">
        <v>37</v>
      </c>
      <c r="K1088" s="31" t="s">
        <v>38</v>
      </c>
      <c r="L1088" s="31" t="s">
        <v>39</v>
      </c>
      <c r="M1088" s="30" t="s">
        <v>40</v>
      </c>
      <c r="N1088" s="31" t="s">
        <v>72</v>
      </c>
      <c r="O1088" s="30" t="s">
        <v>73</v>
      </c>
      <c r="P1088" s="30">
        <v>796</v>
      </c>
      <c r="Q1088" s="30" t="s">
        <v>43</v>
      </c>
      <c r="R1088" s="34">
        <v>200</v>
      </c>
      <c r="S1088" s="35">
        <v>50</v>
      </c>
      <c r="T1088" s="35">
        <f t="shared" si="56"/>
        <v>10000</v>
      </c>
      <c r="U1088" s="35">
        <f t="shared" si="55"/>
        <v>11200.000000000002</v>
      </c>
      <c r="V1088" s="30" t="s">
        <v>44</v>
      </c>
      <c r="W1088" s="30">
        <v>2017</v>
      </c>
      <c r="X1088" s="31"/>
      <c r="Y1088" s="303"/>
    </row>
    <row r="1089" spans="1:25" ht="50.1" customHeight="1">
      <c r="A1089" s="30" t="s">
        <v>3617</v>
      </c>
      <c r="B1089" s="30" t="s">
        <v>32</v>
      </c>
      <c r="C1089" s="31" t="s">
        <v>3618</v>
      </c>
      <c r="D1089" s="314" t="s">
        <v>3608</v>
      </c>
      <c r="E1089" s="32" t="s">
        <v>3619</v>
      </c>
      <c r="F1089" s="32" t="s">
        <v>3620</v>
      </c>
      <c r="G1089" s="30" t="s">
        <v>36</v>
      </c>
      <c r="H1089" s="30">
        <v>0</v>
      </c>
      <c r="I1089" s="30">
        <v>590000000</v>
      </c>
      <c r="J1089" s="31" t="s">
        <v>50</v>
      </c>
      <c r="K1089" s="30" t="s">
        <v>356</v>
      </c>
      <c r="L1089" s="30" t="s">
        <v>80</v>
      </c>
      <c r="M1089" s="30" t="s">
        <v>81</v>
      </c>
      <c r="N1089" s="30" t="s">
        <v>140</v>
      </c>
      <c r="O1089" s="45" t="s">
        <v>182</v>
      </c>
      <c r="P1089" s="30">
        <v>796</v>
      </c>
      <c r="Q1089" s="30" t="s">
        <v>43</v>
      </c>
      <c r="R1089" s="34">
        <v>4</v>
      </c>
      <c r="S1089" s="39">
        <v>2000</v>
      </c>
      <c r="T1089" s="58">
        <f t="shared" si="56"/>
        <v>8000</v>
      </c>
      <c r="U1089" s="58">
        <f t="shared" si="55"/>
        <v>8960</v>
      </c>
      <c r="V1089" s="30"/>
      <c r="W1089" s="30">
        <v>2017</v>
      </c>
      <c r="X1089" s="60"/>
      <c r="Y1089" s="303"/>
    </row>
    <row r="1090" spans="1:25" ht="50.1" customHeight="1">
      <c r="A1090" s="30" t="s">
        <v>3621</v>
      </c>
      <c r="B1090" s="30" t="s">
        <v>32</v>
      </c>
      <c r="C1090" s="31" t="s">
        <v>3622</v>
      </c>
      <c r="D1090" s="310" t="s">
        <v>3623</v>
      </c>
      <c r="E1090" s="31" t="s">
        <v>3624</v>
      </c>
      <c r="F1090" s="32"/>
      <c r="G1090" s="30" t="s">
        <v>36</v>
      </c>
      <c r="H1090" s="30">
        <v>0</v>
      </c>
      <c r="I1090" s="30">
        <v>590000000</v>
      </c>
      <c r="J1090" s="31" t="s">
        <v>37</v>
      </c>
      <c r="K1090" s="31" t="s">
        <v>288</v>
      </c>
      <c r="L1090" s="31" t="s">
        <v>39</v>
      </c>
      <c r="M1090" s="30" t="s">
        <v>40</v>
      </c>
      <c r="N1090" s="43" t="s">
        <v>528</v>
      </c>
      <c r="O1090" s="30" t="s">
        <v>73</v>
      </c>
      <c r="P1090" s="30">
        <v>796</v>
      </c>
      <c r="Q1090" s="30" t="s">
        <v>43</v>
      </c>
      <c r="R1090" s="34">
        <v>4</v>
      </c>
      <c r="S1090" s="35">
        <v>10000</v>
      </c>
      <c r="T1090" s="35">
        <f t="shared" si="56"/>
        <v>40000</v>
      </c>
      <c r="U1090" s="35">
        <f t="shared" si="55"/>
        <v>44800.000000000007</v>
      </c>
      <c r="V1090" s="30"/>
      <c r="W1090" s="30">
        <v>2017</v>
      </c>
      <c r="X1090" s="31"/>
      <c r="Y1090" s="303"/>
    </row>
    <row r="1091" spans="1:25" ht="50.1" customHeight="1">
      <c r="A1091" s="30" t="s">
        <v>3625</v>
      </c>
      <c r="B1091" s="30" t="s">
        <v>32</v>
      </c>
      <c r="C1091" s="31" t="s">
        <v>3626</v>
      </c>
      <c r="D1091" s="310" t="s">
        <v>3627</v>
      </c>
      <c r="E1091" s="31" t="s">
        <v>3628</v>
      </c>
      <c r="F1091" s="32" t="s">
        <v>3629</v>
      </c>
      <c r="G1091" s="30" t="s">
        <v>36</v>
      </c>
      <c r="H1091" s="30">
        <v>0</v>
      </c>
      <c r="I1091" s="30">
        <v>590000000</v>
      </c>
      <c r="J1091" s="31" t="s">
        <v>37</v>
      </c>
      <c r="K1091" s="31" t="s">
        <v>189</v>
      </c>
      <c r="L1091" s="31" t="s">
        <v>39</v>
      </c>
      <c r="M1091" s="30" t="s">
        <v>58</v>
      </c>
      <c r="N1091" s="31" t="s">
        <v>261</v>
      </c>
      <c r="O1091" s="30" t="s">
        <v>182</v>
      </c>
      <c r="P1091" s="30">
        <v>112</v>
      </c>
      <c r="Q1091" s="30" t="s">
        <v>126</v>
      </c>
      <c r="R1091" s="39">
        <v>500</v>
      </c>
      <c r="S1091" s="35">
        <v>370</v>
      </c>
      <c r="T1091" s="35">
        <f t="shared" si="56"/>
        <v>185000</v>
      </c>
      <c r="U1091" s="35">
        <f t="shared" si="55"/>
        <v>207200.00000000003</v>
      </c>
      <c r="V1091" s="30"/>
      <c r="W1091" s="30">
        <v>2017</v>
      </c>
      <c r="X1091" s="62"/>
      <c r="Y1091" s="303"/>
    </row>
    <row r="1092" spans="1:25" ht="50.1" customHeight="1">
      <c r="A1092" s="30" t="s">
        <v>3630</v>
      </c>
      <c r="B1092" s="45" t="s">
        <v>32</v>
      </c>
      <c r="C1092" s="33" t="s">
        <v>3631</v>
      </c>
      <c r="D1092" s="310" t="s">
        <v>3627</v>
      </c>
      <c r="E1092" s="44" t="s">
        <v>3632</v>
      </c>
      <c r="F1092" s="44" t="s">
        <v>3633</v>
      </c>
      <c r="G1092" s="30" t="s">
        <v>36</v>
      </c>
      <c r="H1092" s="63">
        <v>0</v>
      </c>
      <c r="I1092" s="30">
        <v>590000000</v>
      </c>
      <c r="J1092" s="31" t="s">
        <v>50</v>
      </c>
      <c r="K1092" s="45" t="s">
        <v>537</v>
      </c>
      <c r="L1092" s="45" t="s">
        <v>39</v>
      </c>
      <c r="M1092" s="30" t="s">
        <v>81</v>
      </c>
      <c r="N1092" s="45" t="s">
        <v>261</v>
      </c>
      <c r="O1092" s="45" t="s">
        <v>182</v>
      </c>
      <c r="P1092" s="31">
        <v>166</v>
      </c>
      <c r="Q1092" s="31" t="s">
        <v>100</v>
      </c>
      <c r="R1092" s="82">
        <v>150</v>
      </c>
      <c r="S1092" s="82">
        <v>680</v>
      </c>
      <c r="T1092" s="58">
        <f t="shared" si="56"/>
        <v>102000</v>
      </c>
      <c r="U1092" s="58">
        <f t="shared" si="55"/>
        <v>114240.00000000001</v>
      </c>
      <c r="V1092" s="45"/>
      <c r="W1092" s="45">
        <v>2017</v>
      </c>
      <c r="X1092" s="41"/>
      <c r="Y1092" s="303"/>
    </row>
    <row r="1093" spans="1:25" ht="50.1" customHeight="1">
      <c r="A1093" s="30" t="s">
        <v>3634</v>
      </c>
      <c r="B1093" s="30" t="s">
        <v>32</v>
      </c>
      <c r="C1093" s="31" t="s">
        <v>3635</v>
      </c>
      <c r="D1093" s="310" t="s">
        <v>3636</v>
      </c>
      <c r="E1093" s="31" t="s">
        <v>3637</v>
      </c>
      <c r="F1093" s="32" t="s">
        <v>3638</v>
      </c>
      <c r="G1093" s="30" t="s">
        <v>36</v>
      </c>
      <c r="H1093" s="30" t="s">
        <v>2264</v>
      </c>
      <c r="I1093" s="30">
        <v>590000000</v>
      </c>
      <c r="J1093" s="31" t="s">
        <v>37</v>
      </c>
      <c r="K1093" s="31" t="s">
        <v>105</v>
      </c>
      <c r="L1093" s="37" t="s">
        <v>50</v>
      </c>
      <c r="M1093" s="30" t="s">
        <v>58</v>
      </c>
      <c r="N1093" s="31" t="s">
        <v>2754</v>
      </c>
      <c r="O1093" s="30" t="s">
        <v>91</v>
      </c>
      <c r="P1093" s="30">
        <v>796</v>
      </c>
      <c r="Q1093" s="30" t="s">
        <v>43</v>
      </c>
      <c r="R1093" s="34">
        <v>100</v>
      </c>
      <c r="S1093" s="35">
        <v>790</v>
      </c>
      <c r="T1093" s="35">
        <f t="shared" si="56"/>
        <v>79000</v>
      </c>
      <c r="U1093" s="35">
        <f t="shared" si="55"/>
        <v>88480.000000000015</v>
      </c>
      <c r="V1093" s="30"/>
      <c r="W1093" s="30">
        <v>2017</v>
      </c>
      <c r="X1093" s="31"/>
      <c r="Y1093" s="303"/>
    </row>
    <row r="1094" spans="1:25" ht="50.1" customHeight="1">
      <c r="A1094" s="30" t="s">
        <v>3639</v>
      </c>
      <c r="B1094" s="30" t="s">
        <v>32</v>
      </c>
      <c r="C1094" s="31" t="s">
        <v>3640</v>
      </c>
      <c r="D1094" s="310" t="s">
        <v>3636</v>
      </c>
      <c r="E1094" s="31" t="s">
        <v>3641</v>
      </c>
      <c r="F1094" s="32" t="s">
        <v>3642</v>
      </c>
      <c r="G1094" s="30" t="s">
        <v>36</v>
      </c>
      <c r="H1094" s="30" t="s">
        <v>2264</v>
      </c>
      <c r="I1094" s="30">
        <v>590000000</v>
      </c>
      <c r="J1094" s="31" t="s">
        <v>37</v>
      </c>
      <c r="K1094" s="31" t="s">
        <v>105</v>
      </c>
      <c r="L1094" s="37" t="s">
        <v>50</v>
      </c>
      <c r="M1094" s="30" t="s">
        <v>58</v>
      </c>
      <c r="N1094" s="31" t="s">
        <v>2754</v>
      </c>
      <c r="O1094" s="30" t="s">
        <v>91</v>
      </c>
      <c r="P1094" s="30">
        <v>796</v>
      </c>
      <c r="Q1094" s="30" t="s">
        <v>43</v>
      </c>
      <c r="R1094" s="34">
        <v>150</v>
      </c>
      <c r="S1094" s="35">
        <v>580</v>
      </c>
      <c r="T1094" s="35">
        <f t="shared" si="56"/>
        <v>87000</v>
      </c>
      <c r="U1094" s="35">
        <f t="shared" si="55"/>
        <v>97440.000000000015</v>
      </c>
      <c r="V1094" s="30"/>
      <c r="W1094" s="30">
        <v>2017</v>
      </c>
      <c r="X1094" s="31"/>
      <c r="Y1094" s="303"/>
    </row>
    <row r="1095" spans="1:25" ht="50.1" customHeight="1">
      <c r="A1095" s="30" t="s">
        <v>3643</v>
      </c>
      <c r="B1095" s="30" t="s">
        <v>32</v>
      </c>
      <c r="C1095" s="31" t="s">
        <v>3640</v>
      </c>
      <c r="D1095" s="310" t="s">
        <v>3636</v>
      </c>
      <c r="E1095" s="31" t="s">
        <v>3641</v>
      </c>
      <c r="F1095" s="32" t="s">
        <v>3644</v>
      </c>
      <c r="G1095" s="30" t="s">
        <v>36</v>
      </c>
      <c r="H1095" s="30" t="s">
        <v>2264</v>
      </c>
      <c r="I1095" s="30">
        <v>590000000</v>
      </c>
      <c r="J1095" s="31" t="s">
        <v>37</v>
      </c>
      <c r="K1095" s="31" t="s">
        <v>105</v>
      </c>
      <c r="L1095" s="37" t="s">
        <v>50</v>
      </c>
      <c r="M1095" s="30" t="s">
        <v>58</v>
      </c>
      <c r="N1095" s="31" t="s">
        <v>2754</v>
      </c>
      <c r="O1095" s="30" t="s">
        <v>91</v>
      </c>
      <c r="P1095" s="30">
        <v>796</v>
      </c>
      <c r="Q1095" s="30" t="s">
        <v>43</v>
      </c>
      <c r="R1095" s="34">
        <v>100</v>
      </c>
      <c r="S1095" s="35">
        <v>580</v>
      </c>
      <c r="T1095" s="35">
        <f t="shared" si="56"/>
        <v>58000</v>
      </c>
      <c r="U1095" s="35">
        <f t="shared" si="55"/>
        <v>64960.000000000007</v>
      </c>
      <c r="V1095" s="30"/>
      <c r="W1095" s="30">
        <v>2017</v>
      </c>
      <c r="X1095" s="31"/>
      <c r="Y1095" s="303"/>
    </row>
    <row r="1096" spans="1:25" ht="50.1" customHeight="1">
      <c r="A1096" s="30" t="s">
        <v>3645</v>
      </c>
      <c r="B1096" s="30" t="s">
        <v>32</v>
      </c>
      <c r="C1096" s="31" t="s">
        <v>3640</v>
      </c>
      <c r="D1096" s="310" t="s">
        <v>3636</v>
      </c>
      <c r="E1096" s="31" t="s">
        <v>3641</v>
      </c>
      <c r="F1096" s="32" t="s">
        <v>3646</v>
      </c>
      <c r="G1096" s="30" t="s">
        <v>36</v>
      </c>
      <c r="H1096" s="30" t="s">
        <v>2264</v>
      </c>
      <c r="I1096" s="30">
        <v>590000000</v>
      </c>
      <c r="J1096" s="31" t="s">
        <v>37</v>
      </c>
      <c r="K1096" s="31" t="s">
        <v>105</v>
      </c>
      <c r="L1096" s="37" t="s">
        <v>50</v>
      </c>
      <c r="M1096" s="30" t="s">
        <v>58</v>
      </c>
      <c r="N1096" s="31" t="s">
        <v>2754</v>
      </c>
      <c r="O1096" s="30" t="s">
        <v>91</v>
      </c>
      <c r="P1096" s="30">
        <v>796</v>
      </c>
      <c r="Q1096" s="30" t="s">
        <v>43</v>
      </c>
      <c r="R1096" s="34">
        <v>200</v>
      </c>
      <c r="S1096" s="35">
        <v>620</v>
      </c>
      <c r="T1096" s="35">
        <f t="shared" si="56"/>
        <v>124000</v>
      </c>
      <c r="U1096" s="35">
        <f t="shared" si="55"/>
        <v>138880</v>
      </c>
      <c r="V1096" s="30"/>
      <c r="W1096" s="30">
        <v>2017</v>
      </c>
      <c r="X1096" s="31"/>
      <c r="Y1096" s="303"/>
    </row>
    <row r="1097" spans="1:25" ht="50.1" customHeight="1">
      <c r="A1097" s="30" t="s">
        <v>3647</v>
      </c>
      <c r="B1097" s="30" t="s">
        <v>32</v>
      </c>
      <c r="C1097" s="31" t="s">
        <v>3640</v>
      </c>
      <c r="D1097" s="310" t="s">
        <v>3636</v>
      </c>
      <c r="E1097" s="31" t="s">
        <v>3641</v>
      </c>
      <c r="F1097" s="32" t="s">
        <v>3648</v>
      </c>
      <c r="G1097" s="30" t="s">
        <v>36</v>
      </c>
      <c r="H1097" s="30" t="s">
        <v>2264</v>
      </c>
      <c r="I1097" s="30">
        <v>590000000</v>
      </c>
      <c r="J1097" s="31" t="s">
        <v>37</v>
      </c>
      <c r="K1097" s="31" t="s">
        <v>105</v>
      </c>
      <c r="L1097" s="37" t="s">
        <v>50</v>
      </c>
      <c r="M1097" s="30" t="s">
        <v>58</v>
      </c>
      <c r="N1097" s="31" t="s">
        <v>2754</v>
      </c>
      <c r="O1097" s="30" t="s">
        <v>91</v>
      </c>
      <c r="P1097" s="30">
        <v>796</v>
      </c>
      <c r="Q1097" s="30" t="s">
        <v>43</v>
      </c>
      <c r="R1097" s="34">
        <v>150</v>
      </c>
      <c r="S1097" s="35">
        <v>620</v>
      </c>
      <c r="T1097" s="35">
        <f t="shared" si="56"/>
        <v>93000</v>
      </c>
      <c r="U1097" s="35">
        <f t="shared" si="55"/>
        <v>104160.00000000001</v>
      </c>
      <c r="V1097" s="30"/>
      <c r="W1097" s="30">
        <v>2017</v>
      </c>
      <c r="X1097" s="31"/>
      <c r="Y1097" s="303"/>
    </row>
    <row r="1098" spans="1:25" ht="50.1" customHeight="1">
      <c r="A1098" s="30" t="s">
        <v>3649</v>
      </c>
      <c r="B1098" s="30" t="s">
        <v>32</v>
      </c>
      <c r="C1098" s="31" t="s">
        <v>3640</v>
      </c>
      <c r="D1098" s="310" t="s">
        <v>3636</v>
      </c>
      <c r="E1098" s="31" t="s">
        <v>3641</v>
      </c>
      <c r="F1098" s="32" t="s">
        <v>3650</v>
      </c>
      <c r="G1098" s="30" t="s">
        <v>36</v>
      </c>
      <c r="H1098" s="30" t="s">
        <v>2264</v>
      </c>
      <c r="I1098" s="30">
        <v>590000000</v>
      </c>
      <c r="J1098" s="31" t="s">
        <v>37</v>
      </c>
      <c r="K1098" s="31" t="s">
        <v>105</v>
      </c>
      <c r="L1098" s="37" t="s">
        <v>50</v>
      </c>
      <c r="M1098" s="30" t="s">
        <v>58</v>
      </c>
      <c r="N1098" s="31" t="s">
        <v>2754</v>
      </c>
      <c r="O1098" s="30" t="s">
        <v>91</v>
      </c>
      <c r="P1098" s="30">
        <v>796</v>
      </c>
      <c r="Q1098" s="30" t="s">
        <v>43</v>
      </c>
      <c r="R1098" s="34">
        <v>150</v>
      </c>
      <c r="S1098" s="35">
        <v>630</v>
      </c>
      <c r="T1098" s="35">
        <f t="shared" si="56"/>
        <v>94500</v>
      </c>
      <c r="U1098" s="35">
        <f t="shared" si="55"/>
        <v>105840.00000000001</v>
      </c>
      <c r="V1098" s="30"/>
      <c r="W1098" s="30">
        <v>2017</v>
      </c>
      <c r="X1098" s="31"/>
      <c r="Y1098" s="303"/>
    </row>
    <row r="1099" spans="1:25" ht="50.1" customHeight="1">
      <c r="A1099" s="30" t="s">
        <v>3651</v>
      </c>
      <c r="B1099" s="30" t="s">
        <v>32</v>
      </c>
      <c r="C1099" s="31" t="s">
        <v>3640</v>
      </c>
      <c r="D1099" s="310" t="s">
        <v>3636</v>
      </c>
      <c r="E1099" s="31" t="s">
        <v>3641</v>
      </c>
      <c r="F1099" s="32" t="s">
        <v>3652</v>
      </c>
      <c r="G1099" s="30" t="s">
        <v>36</v>
      </c>
      <c r="H1099" s="30" t="s">
        <v>2264</v>
      </c>
      <c r="I1099" s="30">
        <v>590000000</v>
      </c>
      <c r="J1099" s="31" t="s">
        <v>37</v>
      </c>
      <c r="K1099" s="31" t="s">
        <v>105</v>
      </c>
      <c r="L1099" s="37" t="s">
        <v>50</v>
      </c>
      <c r="M1099" s="30" t="s">
        <v>58</v>
      </c>
      <c r="N1099" s="31" t="s">
        <v>2754</v>
      </c>
      <c r="O1099" s="30" t="s">
        <v>91</v>
      </c>
      <c r="P1099" s="30">
        <v>796</v>
      </c>
      <c r="Q1099" s="30" t="s">
        <v>43</v>
      </c>
      <c r="R1099" s="34">
        <v>100</v>
      </c>
      <c r="S1099" s="35">
        <v>630</v>
      </c>
      <c r="T1099" s="35">
        <f t="shared" si="56"/>
        <v>63000</v>
      </c>
      <c r="U1099" s="35">
        <f t="shared" si="55"/>
        <v>70560</v>
      </c>
      <c r="V1099" s="30"/>
      <c r="W1099" s="30">
        <v>2017</v>
      </c>
      <c r="X1099" s="31"/>
      <c r="Y1099" s="303"/>
    </row>
    <row r="1100" spans="1:25" ht="50.1" customHeight="1">
      <c r="A1100" s="30" t="s">
        <v>3653</v>
      </c>
      <c r="B1100" s="30" t="s">
        <v>32</v>
      </c>
      <c r="C1100" s="31" t="s">
        <v>3640</v>
      </c>
      <c r="D1100" s="310" t="s">
        <v>3636</v>
      </c>
      <c r="E1100" s="31" t="s">
        <v>3641</v>
      </c>
      <c r="F1100" s="32" t="s">
        <v>3654</v>
      </c>
      <c r="G1100" s="30" t="s">
        <v>36</v>
      </c>
      <c r="H1100" s="30" t="s">
        <v>2264</v>
      </c>
      <c r="I1100" s="30">
        <v>590000000</v>
      </c>
      <c r="J1100" s="31" t="s">
        <v>37</v>
      </c>
      <c r="K1100" s="31" t="s">
        <v>105</v>
      </c>
      <c r="L1100" s="37" t="s">
        <v>50</v>
      </c>
      <c r="M1100" s="30" t="s">
        <v>58</v>
      </c>
      <c r="N1100" s="31" t="s">
        <v>2754</v>
      </c>
      <c r="O1100" s="30" t="s">
        <v>91</v>
      </c>
      <c r="P1100" s="30">
        <v>796</v>
      </c>
      <c r="Q1100" s="30" t="s">
        <v>43</v>
      </c>
      <c r="R1100" s="34">
        <v>100</v>
      </c>
      <c r="S1100" s="35">
        <v>1039</v>
      </c>
      <c r="T1100" s="35">
        <f t="shared" si="56"/>
        <v>103900</v>
      </c>
      <c r="U1100" s="35">
        <f t="shared" si="55"/>
        <v>116368.00000000001</v>
      </c>
      <c r="V1100" s="30"/>
      <c r="W1100" s="30">
        <v>2017</v>
      </c>
      <c r="X1100" s="31"/>
      <c r="Y1100" s="303"/>
    </row>
    <row r="1101" spans="1:25" ht="50.1" customHeight="1">
      <c r="A1101" s="30" t="s">
        <v>3655</v>
      </c>
      <c r="B1101" s="30" t="s">
        <v>32</v>
      </c>
      <c r="C1101" s="31" t="s">
        <v>3640</v>
      </c>
      <c r="D1101" s="310" t="s">
        <v>3636</v>
      </c>
      <c r="E1101" s="31" t="s">
        <v>3641</v>
      </c>
      <c r="F1101" s="32" t="s">
        <v>3656</v>
      </c>
      <c r="G1101" s="30" t="s">
        <v>36</v>
      </c>
      <c r="H1101" s="30" t="s">
        <v>2264</v>
      </c>
      <c r="I1101" s="30">
        <v>590000000</v>
      </c>
      <c r="J1101" s="31" t="s">
        <v>37</v>
      </c>
      <c r="K1101" s="31" t="s">
        <v>105</v>
      </c>
      <c r="L1101" s="37" t="s">
        <v>50</v>
      </c>
      <c r="M1101" s="30" t="s">
        <v>58</v>
      </c>
      <c r="N1101" s="31" t="s">
        <v>2754</v>
      </c>
      <c r="O1101" s="30" t="s">
        <v>91</v>
      </c>
      <c r="P1101" s="30">
        <v>796</v>
      </c>
      <c r="Q1101" s="30" t="s">
        <v>43</v>
      </c>
      <c r="R1101" s="34">
        <v>50</v>
      </c>
      <c r="S1101" s="35">
        <v>1039</v>
      </c>
      <c r="T1101" s="35">
        <f t="shared" si="56"/>
        <v>51950</v>
      </c>
      <c r="U1101" s="35">
        <f t="shared" si="55"/>
        <v>58184.000000000007</v>
      </c>
      <c r="V1101" s="30"/>
      <c r="W1101" s="30">
        <v>2017</v>
      </c>
      <c r="X1101" s="31"/>
      <c r="Y1101" s="303"/>
    </row>
    <row r="1102" spans="1:25" ht="50.1" customHeight="1">
      <c r="A1102" s="30" t="s">
        <v>3657</v>
      </c>
      <c r="B1102" s="30" t="s">
        <v>32</v>
      </c>
      <c r="C1102" s="31" t="s">
        <v>3658</v>
      </c>
      <c r="D1102" s="310" t="s">
        <v>3636</v>
      </c>
      <c r="E1102" s="31" t="s">
        <v>3659</v>
      </c>
      <c r="F1102" s="32" t="s">
        <v>3660</v>
      </c>
      <c r="G1102" s="30" t="s">
        <v>36</v>
      </c>
      <c r="H1102" s="30" t="s">
        <v>2264</v>
      </c>
      <c r="I1102" s="30">
        <v>590000000</v>
      </c>
      <c r="J1102" s="31" t="s">
        <v>37</v>
      </c>
      <c r="K1102" s="31" t="s">
        <v>105</v>
      </c>
      <c r="L1102" s="37" t="s">
        <v>50</v>
      </c>
      <c r="M1102" s="30" t="s">
        <v>58</v>
      </c>
      <c r="N1102" s="31" t="s">
        <v>2754</v>
      </c>
      <c r="O1102" s="30" t="s">
        <v>91</v>
      </c>
      <c r="P1102" s="30">
        <v>796</v>
      </c>
      <c r="Q1102" s="30" t="s">
        <v>43</v>
      </c>
      <c r="R1102" s="34">
        <v>100</v>
      </c>
      <c r="S1102" s="35">
        <v>550</v>
      </c>
      <c r="T1102" s="35">
        <f t="shared" si="56"/>
        <v>55000</v>
      </c>
      <c r="U1102" s="35">
        <f t="shared" si="55"/>
        <v>61600.000000000007</v>
      </c>
      <c r="V1102" s="30"/>
      <c r="W1102" s="30">
        <v>2017</v>
      </c>
      <c r="X1102" s="31"/>
      <c r="Y1102" s="303"/>
    </row>
    <row r="1103" spans="1:25" ht="50.1" customHeight="1">
      <c r="A1103" s="30" t="s">
        <v>3661</v>
      </c>
      <c r="B1103" s="30" t="s">
        <v>32</v>
      </c>
      <c r="C1103" s="31" t="s">
        <v>3658</v>
      </c>
      <c r="D1103" s="310" t="s">
        <v>3636</v>
      </c>
      <c r="E1103" s="31" t="s">
        <v>3659</v>
      </c>
      <c r="F1103" s="32" t="s">
        <v>3662</v>
      </c>
      <c r="G1103" s="30" t="s">
        <v>36</v>
      </c>
      <c r="H1103" s="30" t="s">
        <v>2264</v>
      </c>
      <c r="I1103" s="30">
        <v>590000000</v>
      </c>
      <c r="J1103" s="31" t="s">
        <v>37</v>
      </c>
      <c r="K1103" s="31" t="s">
        <v>105</v>
      </c>
      <c r="L1103" s="37" t="s">
        <v>50</v>
      </c>
      <c r="M1103" s="30" t="s">
        <v>58</v>
      </c>
      <c r="N1103" s="31" t="s">
        <v>2754</v>
      </c>
      <c r="O1103" s="30" t="s">
        <v>91</v>
      </c>
      <c r="P1103" s="30">
        <v>796</v>
      </c>
      <c r="Q1103" s="30" t="s">
        <v>43</v>
      </c>
      <c r="R1103" s="34">
        <v>100</v>
      </c>
      <c r="S1103" s="35">
        <v>550</v>
      </c>
      <c r="T1103" s="35">
        <f t="shared" si="56"/>
        <v>55000</v>
      </c>
      <c r="U1103" s="35">
        <f t="shared" si="55"/>
        <v>61600.000000000007</v>
      </c>
      <c r="V1103" s="30"/>
      <c r="W1103" s="30">
        <v>2017</v>
      </c>
      <c r="X1103" s="31"/>
      <c r="Y1103" s="303"/>
    </row>
    <row r="1104" spans="1:25" ht="50.1" customHeight="1">
      <c r="A1104" s="30" t="s">
        <v>3663</v>
      </c>
      <c r="B1104" s="30" t="s">
        <v>32</v>
      </c>
      <c r="C1104" s="31" t="s">
        <v>3658</v>
      </c>
      <c r="D1104" s="310" t="s">
        <v>3636</v>
      </c>
      <c r="E1104" s="31" t="s">
        <v>3659</v>
      </c>
      <c r="F1104" s="32" t="s">
        <v>3664</v>
      </c>
      <c r="G1104" s="30" t="s">
        <v>36</v>
      </c>
      <c r="H1104" s="30" t="s">
        <v>2264</v>
      </c>
      <c r="I1104" s="30">
        <v>590000000</v>
      </c>
      <c r="J1104" s="31" t="s">
        <v>37</v>
      </c>
      <c r="K1104" s="31" t="s">
        <v>105</v>
      </c>
      <c r="L1104" s="37" t="s">
        <v>50</v>
      </c>
      <c r="M1104" s="30" t="s">
        <v>58</v>
      </c>
      <c r="N1104" s="31" t="s">
        <v>2754</v>
      </c>
      <c r="O1104" s="30" t="s">
        <v>91</v>
      </c>
      <c r="P1104" s="30">
        <v>796</v>
      </c>
      <c r="Q1104" s="30" t="s">
        <v>43</v>
      </c>
      <c r="R1104" s="34">
        <v>100</v>
      </c>
      <c r="S1104" s="35">
        <v>720</v>
      </c>
      <c r="T1104" s="35">
        <f t="shared" si="56"/>
        <v>72000</v>
      </c>
      <c r="U1104" s="35">
        <f t="shared" si="55"/>
        <v>80640.000000000015</v>
      </c>
      <c r="V1104" s="30"/>
      <c r="W1104" s="30">
        <v>2017</v>
      </c>
      <c r="X1104" s="31"/>
      <c r="Y1104" s="303"/>
    </row>
    <row r="1105" spans="1:25" ht="50.1" customHeight="1">
      <c r="A1105" s="30" t="s">
        <v>3665</v>
      </c>
      <c r="B1105" s="30" t="s">
        <v>32</v>
      </c>
      <c r="C1105" s="31" t="s">
        <v>3658</v>
      </c>
      <c r="D1105" s="310" t="s">
        <v>3636</v>
      </c>
      <c r="E1105" s="31" t="s">
        <v>3659</v>
      </c>
      <c r="F1105" s="32" t="s">
        <v>3666</v>
      </c>
      <c r="G1105" s="30" t="s">
        <v>36</v>
      </c>
      <c r="H1105" s="30" t="s">
        <v>2264</v>
      </c>
      <c r="I1105" s="30">
        <v>590000000</v>
      </c>
      <c r="J1105" s="31" t="s">
        <v>37</v>
      </c>
      <c r="K1105" s="31" t="s">
        <v>105</v>
      </c>
      <c r="L1105" s="37" t="s">
        <v>50</v>
      </c>
      <c r="M1105" s="30" t="s">
        <v>58</v>
      </c>
      <c r="N1105" s="31" t="s">
        <v>2754</v>
      </c>
      <c r="O1105" s="30" t="s">
        <v>91</v>
      </c>
      <c r="P1105" s="30">
        <v>796</v>
      </c>
      <c r="Q1105" s="30" t="s">
        <v>43</v>
      </c>
      <c r="R1105" s="34">
        <v>100</v>
      </c>
      <c r="S1105" s="35">
        <v>720</v>
      </c>
      <c r="T1105" s="35">
        <f t="shared" si="56"/>
        <v>72000</v>
      </c>
      <c r="U1105" s="35">
        <f t="shared" si="55"/>
        <v>80640.000000000015</v>
      </c>
      <c r="V1105" s="30"/>
      <c r="W1105" s="30">
        <v>2017</v>
      </c>
      <c r="X1105" s="31"/>
      <c r="Y1105" s="303"/>
    </row>
    <row r="1106" spans="1:25" ht="50.1" customHeight="1">
      <c r="A1106" s="30" t="s">
        <v>3667</v>
      </c>
      <c r="B1106" s="30" t="s">
        <v>32</v>
      </c>
      <c r="C1106" s="31" t="s">
        <v>3658</v>
      </c>
      <c r="D1106" s="310" t="s">
        <v>3636</v>
      </c>
      <c r="E1106" s="31" t="s">
        <v>3659</v>
      </c>
      <c r="F1106" s="32" t="s">
        <v>3668</v>
      </c>
      <c r="G1106" s="30" t="s">
        <v>36</v>
      </c>
      <c r="H1106" s="30" t="s">
        <v>2264</v>
      </c>
      <c r="I1106" s="30">
        <v>590000000</v>
      </c>
      <c r="J1106" s="31" t="s">
        <v>37</v>
      </c>
      <c r="K1106" s="31" t="s">
        <v>105</v>
      </c>
      <c r="L1106" s="37" t="s">
        <v>50</v>
      </c>
      <c r="M1106" s="30" t="s">
        <v>58</v>
      </c>
      <c r="N1106" s="31" t="s">
        <v>2754</v>
      </c>
      <c r="O1106" s="30" t="s">
        <v>91</v>
      </c>
      <c r="P1106" s="30">
        <v>796</v>
      </c>
      <c r="Q1106" s="30" t="s">
        <v>43</v>
      </c>
      <c r="R1106" s="34">
        <v>100</v>
      </c>
      <c r="S1106" s="35">
        <v>780</v>
      </c>
      <c r="T1106" s="35">
        <f t="shared" si="56"/>
        <v>78000</v>
      </c>
      <c r="U1106" s="35">
        <f t="shared" si="55"/>
        <v>87360.000000000015</v>
      </c>
      <c r="V1106" s="30"/>
      <c r="W1106" s="30">
        <v>2017</v>
      </c>
      <c r="X1106" s="31"/>
      <c r="Y1106" s="303"/>
    </row>
    <row r="1107" spans="1:25" ht="50.1" customHeight="1">
      <c r="A1107" s="30" t="s">
        <v>3669</v>
      </c>
      <c r="B1107" s="30" t="s">
        <v>32</v>
      </c>
      <c r="C1107" s="31" t="s">
        <v>3658</v>
      </c>
      <c r="D1107" s="310" t="s">
        <v>3636</v>
      </c>
      <c r="E1107" s="31" t="s">
        <v>3659</v>
      </c>
      <c r="F1107" s="32" t="s">
        <v>3670</v>
      </c>
      <c r="G1107" s="30" t="s">
        <v>36</v>
      </c>
      <c r="H1107" s="30" t="s">
        <v>2264</v>
      </c>
      <c r="I1107" s="30">
        <v>590000000</v>
      </c>
      <c r="J1107" s="31" t="s">
        <v>37</v>
      </c>
      <c r="K1107" s="31" t="s">
        <v>105</v>
      </c>
      <c r="L1107" s="37" t="s">
        <v>50</v>
      </c>
      <c r="M1107" s="30" t="s">
        <v>58</v>
      </c>
      <c r="N1107" s="31" t="s">
        <v>2754</v>
      </c>
      <c r="O1107" s="30" t="s">
        <v>91</v>
      </c>
      <c r="P1107" s="30">
        <v>796</v>
      </c>
      <c r="Q1107" s="30" t="s">
        <v>43</v>
      </c>
      <c r="R1107" s="34">
        <v>60</v>
      </c>
      <c r="S1107" s="35">
        <v>780</v>
      </c>
      <c r="T1107" s="35">
        <f t="shared" si="56"/>
        <v>46800</v>
      </c>
      <c r="U1107" s="35">
        <f t="shared" ref="U1107:U1182" si="57">T1107*1.12</f>
        <v>52416.000000000007</v>
      </c>
      <c r="V1107" s="30"/>
      <c r="W1107" s="30">
        <v>2017</v>
      </c>
      <c r="X1107" s="31"/>
      <c r="Y1107" s="303"/>
    </row>
    <row r="1108" spans="1:25" ht="50.1" customHeight="1">
      <c r="A1108" s="30" t="s">
        <v>3671</v>
      </c>
      <c r="B1108" s="30" t="s">
        <v>32</v>
      </c>
      <c r="C1108" s="31" t="s">
        <v>3672</v>
      </c>
      <c r="D1108" s="310" t="s">
        <v>3636</v>
      </c>
      <c r="E1108" s="31" t="s">
        <v>3673</v>
      </c>
      <c r="F1108" s="32" t="s">
        <v>3674</v>
      </c>
      <c r="G1108" s="30" t="s">
        <v>36</v>
      </c>
      <c r="H1108" s="30" t="s">
        <v>2264</v>
      </c>
      <c r="I1108" s="30">
        <v>590000000</v>
      </c>
      <c r="J1108" s="31" t="s">
        <v>37</v>
      </c>
      <c r="K1108" s="31" t="s">
        <v>105</v>
      </c>
      <c r="L1108" s="37" t="s">
        <v>50</v>
      </c>
      <c r="M1108" s="30" t="s">
        <v>58</v>
      </c>
      <c r="N1108" s="31" t="s">
        <v>2754</v>
      </c>
      <c r="O1108" s="30" t="s">
        <v>91</v>
      </c>
      <c r="P1108" s="30">
        <v>796</v>
      </c>
      <c r="Q1108" s="30" t="s">
        <v>43</v>
      </c>
      <c r="R1108" s="34">
        <v>200</v>
      </c>
      <c r="S1108" s="35">
        <v>530</v>
      </c>
      <c r="T1108" s="35">
        <f t="shared" si="56"/>
        <v>106000</v>
      </c>
      <c r="U1108" s="35">
        <f t="shared" si="57"/>
        <v>118720.00000000001</v>
      </c>
      <c r="V1108" s="30"/>
      <c r="W1108" s="30">
        <v>2017</v>
      </c>
      <c r="X1108" s="31"/>
      <c r="Y1108" s="303"/>
    </row>
    <row r="1109" spans="1:25" ht="50.1" customHeight="1">
      <c r="A1109" s="30" t="s">
        <v>3675</v>
      </c>
      <c r="B1109" s="30" t="s">
        <v>32</v>
      </c>
      <c r="C1109" s="31" t="s">
        <v>3672</v>
      </c>
      <c r="D1109" s="310" t="s">
        <v>3636</v>
      </c>
      <c r="E1109" s="31" t="s">
        <v>3673</v>
      </c>
      <c r="F1109" s="32" t="s">
        <v>3676</v>
      </c>
      <c r="G1109" s="30" t="s">
        <v>36</v>
      </c>
      <c r="H1109" s="30" t="s">
        <v>2264</v>
      </c>
      <c r="I1109" s="30">
        <v>590000000</v>
      </c>
      <c r="J1109" s="31" t="s">
        <v>37</v>
      </c>
      <c r="K1109" s="31" t="s">
        <v>105</v>
      </c>
      <c r="L1109" s="37" t="s">
        <v>50</v>
      </c>
      <c r="M1109" s="30" t="s">
        <v>58</v>
      </c>
      <c r="N1109" s="31" t="s">
        <v>2754</v>
      </c>
      <c r="O1109" s="30" t="s">
        <v>91</v>
      </c>
      <c r="P1109" s="30">
        <v>796</v>
      </c>
      <c r="Q1109" s="30" t="s">
        <v>43</v>
      </c>
      <c r="R1109" s="34">
        <v>100</v>
      </c>
      <c r="S1109" s="35">
        <v>530</v>
      </c>
      <c r="T1109" s="35">
        <f t="shared" ref="T1109:T1184" si="58">R1109*S1109</f>
        <v>53000</v>
      </c>
      <c r="U1109" s="35">
        <f t="shared" si="57"/>
        <v>59360.000000000007</v>
      </c>
      <c r="V1109" s="30"/>
      <c r="W1109" s="30">
        <v>2017</v>
      </c>
      <c r="X1109" s="31"/>
      <c r="Y1109" s="303"/>
    </row>
    <row r="1110" spans="1:25" ht="50.1" customHeight="1">
      <c r="A1110" s="30" t="s">
        <v>3677</v>
      </c>
      <c r="B1110" s="30" t="s">
        <v>32</v>
      </c>
      <c r="C1110" s="31" t="s">
        <v>3678</v>
      </c>
      <c r="D1110" s="314" t="s">
        <v>3679</v>
      </c>
      <c r="E1110" s="32" t="s">
        <v>3680</v>
      </c>
      <c r="F1110" s="32" t="s">
        <v>3681</v>
      </c>
      <c r="G1110" s="30" t="s">
        <v>36</v>
      </c>
      <c r="H1110" s="30">
        <v>0</v>
      </c>
      <c r="I1110" s="30">
        <v>590000000</v>
      </c>
      <c r="J1110" s="31" t="s">
        <v>50</v>
      </c>
      <c r="K1110" s="30" t="s">
        <v>79</v>
      </c>
      <c r="L1110" s="30" t="s">
        <v>80</v>
      </c>
      <c r="M1110" s="30" t="s">
        <v>81</v>
      </c>
      <c r="N1110" s="30" t="s">
        <v>140</v>
      </c>
      <c r="O1110" s="45" t="s">
        <v>182</v>
      </c>
      <c r="P1110" s="30">
        <v>796</v>
      </c>
      <c r="Q1110" s="30" t="s">
        <v>43</v>
      </c>
      <c r="R1110" s="34">
        <v>1</v>
      </c>
      <c r="S1110" s="39">
        <v>150</v>
      </c>
      <c r="T1110" s="58">
        <f t="shared" si="58"/>
        <v>150</v>
      </c>
      <c r="U1110" s="58">
        <f t="shared" si="57"/>
        <v>168.00000000000003</v>
      </c>
      <c r="V1110" s="30"/>
      <c r="W1110" s="30">
        <v>2017</v>
      </c>
      <c r="X1110" s="60"/>
      <c r="Y1110" s="303"/>
    </row>
    <row r="1111" spans="1:25" ht="50.1" customHeight="1">
      <c r="A1111" s="30" t="s">
        <v>3682</v>
      </c>
      <c r="B1111" s="30" t="s">
        <v>32</v>
      </c>
      <c r="C1111" s="31" t="s">
        <v>3683</v>
      </c>
      <c r="D1111" s="314" t="s">
        <v>3684</v>
      </c>
      <c r="E1111" s="32" t="s">
        <v>3685</v>
      </c>
      <c r="F1111" s="32" t="s">
        <v>3686</v>
      </c>
      <c r="G1111" s="30" t="s">
        <v>36</v>
      </c>
      <c r="H1111" s="30">
        <v>0</v>
      </c>
      <c r="I1111" s="30">
        <v>590000000</v>
      </c>
      <c r="J1111" s="31" t="s">
        <v>50</v>
      </c>
      <c r="K1111" s="30" t="s">
        <v>3687</v>
      </c>
      <c r="L1111" s="30" t="s">
        <v>80</v>
      </c>
      <c r="M1111" s="30" t="s">
        <v>81</v>
      </c>
      <c r="N1111" s="30" t="s">
        <v>140</v>
      </c>
      <c r="O1111" s="45" t="s">
        <v>182</v>
      </c>
      <c r="P1111" s="30">
        <v>796</v>
      </c>
      <c r="Q1111" s="30" t="s">
        <v>43</v>
      </c>
      <c r="R1111" s="34">
        <v>6</v>
      </c>
      <c r="S1111" s="39">
        <v>1070</v>
      </c>
      <c r="T1111" s="58">
        <f t="shared" si="58"/>
        <v>6420</v>
      </c>
      <c r="U1111" s="58">
        <f t="shared" si="57"/>
        <v>7190.4000000000005</v>
      </c>
      <c r="V1111" s="30"/>
      <c r="W1111" s="30">
        <v>2017</v>
      </c>
      <c r="X1111" s="60"/>
      <c r="Y1111" s="303"/>
    </row>
    <row r="1112" spans="1:25" ht="50.1" customHeight="1">
      <c r="A1112" s="30" t="s">
        <v>3688</v>
      </c>
      <c r="B1112" s="30" t="s">
        <v>32</v>
      </c>
      <c r="C1112" s="31" t="s">
        <v>3683</v>
      </c>
      <c r="D1112" s="314" t="s">
        <v>3684</v>
      </c>
      <c r="E1112" s="32" t="s">
        <v>3685</v>
      </c>
      <c r="F1112" s="32" t="s">
        <v>3689</v>
      </c>
      <c r="G1112" s="30" t="s">
        <v>36</v>
      </c>
      <c r="H1112" s="30">
        <v>0</v>
      </c>
      <c r="I1112" s="30">
        <v>590000000</v>
      </c>
      <c r="J1112" s="31" t="s">
        <v>50</v>
      </c>
      <c r="K1112" s="30" t="s">
        <v>955</v>
      </c>
      <c r="L1112" s="30" t="s">
        <v>80</v>
      </c>
      <c r="M1112" s="30" t="s">
        <v>81</v>
      </c>
      <c r="N1112" s="30" t="s">
        <v>140</v>
      </c>
      <c r="O1112" s="45" t="s">
        <v>182</v>
      </c>
      <c r="P1112" s="30">
        <v>796</v>
      </c>
      <c r="Q1112" s="30" t="s">
        <v>43</v>
      </c>
      <c r="R1112" s="34">
        <v>8</v>
      </c>
      <c r="S1112" s="39">
        <v>1150</v>
      </c>
      <c r="T1112" s="58">
        <f t="shared" si="58"/>
        <v>9200</v>
      </c>
      <c r="U1112" s="58">
        <f t="shared" si="57"/>
        <v>10304.000000000002</v>
      </c>
      <c r="V1112" s="30"/>
      <c r="W1112" s="30">
        <v>2017</v>
      </c>
      <c r="X1112" s="60"/>
      <c r="Y1112" s="303"/>
    </row>
    <row r="1113" spans="1:25" ht="50.1" customHeight="1">
      <c r="A1113" s="30" t="s">
        <v>3690</v>
      </c>
      <c r="B1113" s="30" t="s">
        <v>32</v>
      </c>
      <c r="C1113" s="31" t="s">
        <v>3683</v>
      </c>
      <c r="D1113" s="314" t="s">
        <v>3684</v>
      </c>
      <c r="E1113" s="32" t="s">
        <v>3685</v>
      </c>
      <c r="F1113" s="32" t="s">
        <v>3691</v>
      </c>
      <c r="G1113" s="30" t="s">
        <v>36</v>
      </c>
      <c r="H1113" s="30">
        <v>0</v>
      </c>
      <c r="I1113" s="30">
        <v>590000000</v>
      </c>
      <c r="J1113" s="31" t="s">
        <v>50</v>
      </c>
      <c r="K1113" s="30" t="s">
        <v>139</v>
      </c>
      <c r="L1113" s="30" t="s">
        <v>80</v>
      </c>
      <c r="M1113" s="30" t="s">
        <v>81</v>
      </c>
      <c r="N1113" s="30" t="s">
        <v>140</v>
      </c>
      <c r="O1113" s="45" t="s">
        <v>182</v>
      </c>
      <c r="P1113" s="30">
        <v>796</v>
      </c>
      <c r="Q1113" s="30" t="s">
        <v>43</v>
      </c>
      <c r="R1113" s="34">
        <v>24</v>
      </c>
      <c r="S1113" s="39">
        <v>800</v>
      </c>
      <c r="T1113" s="58">
        <f t="shared" si="58"/>
        <v>19200</v>
      </c>
      <c r="U1113" s="58">
        <f t="shared" si="57"/>
        <v>21504.000000000004</v>
      </c>
      <c r="V1113" s="30"/>
      <c r="W1113" s="30">
        <v>2017</v>
      </c>
      <c r="X1113" s="60"/>
      <c r="Y1113" s="303"/>
    </row>
    <row r="1114" spans="1:25" ht="50.1" customHeight="1">
      <c r="A1114" s="30" t="s">
        <v>3692</v>
      </c>
      <c r="B1114" s="30" t="s">
        <v>32</v>
      </c>
      <c r="C1114" s="31" t="s">
        <v>3683</v>
      </c>
      <c r="D1114" s="314" t="s">
        <v>3684</v>
      </c>
      <c r="E1114" s="32" t="s">
        <v>3685</v>
      </c>
      <c r="F1114" s="32" t="s">
        <v>3693</v>
      </c>
      <c r="G1114" s="30" t="s">
        <v>36</v>
      </c>
      <c r="H1114" s="30">
        <v>0</v>
      </c>
      <c r="I1114" s="30">
        <v>590000000</v>
      </c>
      <c r="J1114" s="31" t="s">
        <v>50</v>
      </c>
      <c r="K1114" s="30" t="s">
        <v>3326</v>
      </c>
      <c r="L1114" s="30" t="s">
        <v>80</v>
      </c>
      <c r="M1114" s="30" t="s">
        <v>81</v>
      </c>
      <c r="N1114" s="30" t="s">
        <v>140</v>
      </c>
      <c r="O1114" s="45" t="s">
        <v>182</v>
      </c>
      <c r="P1114" s="30">
        <v>796</v>
      </c>
      <c r="Q1114" s="30" t="s">
        <v>43</v>
      </c>
      <c r="R1114" s="34">
        <v>8</v>
      </c>
      <c r="S1114" s="39">
        <v>800</v>
      </c>
      <c r="T1114" s="58">
        <f t="shared" si="58"/>
        <v>6400</v>
      </c>
      <c r="U1114" s="58">
        <f t="shared" si="57"/>
        <v>7168.0000000000009</v>
      </c>
      <c r="V1114" s="30"/>
      <c r="W1114" s="30">
        <v>2017</v>
      </c>
      <c r="X1114" s="60"/>
      <c r="Y1114" s="303"/>
    </row>
    <row r="1115" spans="1:25" ht="50.1" customHeight="1">
      <c r="A1115" s="30" t="s">
        <v>3694</v>
      </c>
      <c r="B1115" s="30" t="s">
        <v>32</v>
      </c>
      <c r="C1115" s="31" t="s">
        <v>3683</v>
      </c>
      <c r="D1115" s="314" t="s">
        <v>3684</v>
      </c>
      <c r="E1115" s="32" t="s">
        <v>3685</v>
      </c>
      <c r="F1115" s="32" t="s">
        <v>3695</v>
      </c>
      <c r="G1115" s="30" t="s">
        <v>36</v>
      </c>
      <c r="H1115" s="30">
        <v>0</v>
      </c>
      <c r="I1115" s="30">
        <v>590000000</v>
      </c>
      <c r="J1115" s="31" t="s">
        <v>50</v>
      </c>
      <c r="K1115" s="30" t="s">
        <v>3326</v>
      </c>
      <c r="L1115" s="30" t="s">
        <v>80</v>
      </c>
      <c r="M1115" s="30" t="s">
        <v>81</v>
      </c>
      <c r="N1115" s="30" t="s">
        <v>140</v>
      </c>
      <c r="O1115" s="45" t="s">
        <v>182</v>
      </c>
      <c r="P1115" s="30">
        <v>796</v>
      </c>
      <c r="Q1115" s="30" t="s">
        <v>43</v>
      </c>
      <c r="R1115" s="34">
        <v>40</v>
      </c>
      <c r="S1115" s="39">
        <v>4910</v>
      </c>
      <c r="T1115" s="58">
        <f t="shared" si="58"/>
        <v>196400</v>
      </c>
      <c r="U1115" s="58">
        <f t="shared" si="57"/>
        <v>219968.00000000003</v>
      </c>
      <c r="V1115" s="30"/>
      <c r="W1115" s="30">
        <v>2017</v>
      </c>
      <c r="X1115" s="60"/>
      <c r="Y1115" s="303"/>
    </row>
    <row r="1116" spans="1:25" ht="50.1" customHeight="1">
      <c r="A1116" s="30" t="s">
        <v>3696</v>
      </c>
      <c r="B1116" s="41" t="s">
        <v>32</v>
      </c>
      <c r="C1116" s="42" t="s">
        <v>3697</v>
      </c>
      <c r="D1116" s="311" t="s">
        <v>3698</v>
      </c>
      <c r="E1116" s="43" t="s">
        <v>3699</v>
      </c>
      <c r="F1116" s="44"/>
      <c r="G1116" s="45" t="s">
        <v>36</v>
      </c>
      <c r="H1116" s="46">
        <v>0</v>
      </c>
      <c r="I1116" s="30">
        <v>590000000</v>
      </c>
      <c r="J1116" s="31" t="s">
        <v>37</v>
      </c>
      <c r="K1116" s="41" t="s">
        <v>401</v>
      </c>
      <c r="L1116" s="31" t="s">
        <v>39</v>
      </c>
      <c r="M1116" s="41" t="s">
        <v>58</v>
      </c>
      <c r="N1116" s="43" t="s">
        <v>3700</v>
      </c>
      <c r="O1116" s="33" t="s">
        <v>42</v>
      </c>
      <c r="P1116" s="30">
        <v>796</v>
      </c>
      <c r="Q1116" s="38" t="s">
        <v>43</v>
      </c>
      <c r="R1116" s="47">
        <v>30</v>
      </c>
      <c r="S1116" s="48">
        <v>310</v>
      </c>
      <c r="T1116" s="35">
        <f t="shared" si="58"/>
        <v>9300</v>
      </c>
      <c r="U1116" s="35">
        <f t="shared" si="57"/>
        <v>10416.000000000002</v>
      </c>
      <c r="V1116" s="41"/>
      <c r="W1116" s="49">
        <v>2017</v>
      </c>
      <c r="X1116" s="31"/>
      <c r="Y1116" s="303"/>
    </row>
    <row r="1117" spans="1:25" ht="50.1" customHeight="1">
      <c r="A1117" s="30" t="s">
        <v>3701</v>
      </c>
      <c r="B1117" s="30" t="s">
        <v>32</v>
      </c>
      <c r="C1117" s="31" t="s">
        <v>3702</v>
      </c>
      <c r="D1117" s="310" t="s">
        <v>3698</v>
      </c>
      <c r="E1117" s="31" t="s">
        <v>3703</v>
      </c>
      <c r="F1117" s="32"/>
      <c r="G1117" s="30" t="s">
        <v>36</v>
      </c>
      <c r="H1117" s="30">
        <v>0</v>
      </c>
      <c r="I1117" s="30">
        <v>590000000</v>
      </c>
      <c r="J1117" s="31" t="s">
        <v>37</v>
      </c>
      <c r="K1117" s="31" t="s">
        <v>401</v>
      </c>
      <c r="L1117" s="31" t="s">
        <v>39</v>
      </c>
      <c r="M1117" s="30" t="s">
        <v>58</v>
      </c>
      <c r="N1117" s="31" t="s">
        <v>3700</v>
      </c>
      <c r="O1117" s="33" t="s">
        <v>42</v>
      </c>
      <c r="P1117" s="30">
        <v>796</v>
      </c>
      <c r="Q1117" s="30" t="s">
        <v>43</v>
      </c>
      <c r="R1117" s="34">
        <v>20</v>
      </c>
      <c r="S1117" s="35">
        <v>305</v>
      </c>
      <c r="T1117" s="35">
        <f t="shared" si="58"/>
        <v>6100</v>
      </c>
      <c r="U1117" s="35">
        <f t="shared" si="57"/>
        <v>6832.0000000000009</v>
      </c>
      <c r="V1117" s="30"/>
      <c r="W1117" s="30">
        <v>2017</v>
      </c>
      <c r="X1117" s="31"/>
      <c r="Y1117" s="303"/>
    </row>
    <row r="1118" spans="1:25" ht="50.1" customHeight="1">
      <c r="A1118" s="30" t="s">
        <v>3704</v>
      </c>
      <c r="B1118" s="41" t="s">
        <v>32</v>
      </c>
      <c r="C1118" s="42" t="s">
        <v>3705</v>
      </c>
      <c r="D1118" s="311" t="s">
        <v>3698</v>
      </c>
      <c r="E1118" s="43" t="s">
        <v>3706</v>
      </c>
      <c r="F1118" s="44"/>
      <c r="G1118" s="45" t="s">
        <v>36</v>
      </c>
      <c r="H1118" s="46">
        <v>0</v>
      </c>
      <c r="I1118" s="30">
        <v>590000000</v>
      </c>
      <c r="J1118" s="31" t="s">
        <v>37</v>
      </c>
      <c r="K1118" s="41" t="s">
        <v>401</v>
      </c>
      <c r="L1118" s="31" t="s">
        <v>39</v>
      </c>
      <c r="M1118" s="41" t="s">
        <v>58</v>
      </c>
      <c r="N1118" s="43" t="s">
        <v>3700</v>
      </c>
      <c r="O1118" s="33" t="s">
        <v>42</v>
      </c>
      <c r="P1118" s="30">
        <v>796</v>
      </c>
      <c r="Q1118" s="38" t="s">
        <v>43</v>
      </c>
      <c r="R1118" s="47">
        <v>30</v>
      </c>
      <c r="S1118" s="48">
        <v>332</v>
      </c>
      <c r="T1118" s="35">
        <f t="shared" si="58"/>
        <v>9960</v>
      </c>
      <c r="U1118" s="35">
        <f t="shared" si="57"/>
        <v>11155.2</v>
      </c>
      <c r="V1118" s="41"/>
      <c r="W1118" s="49">
        <v>2017</v>
      </c>
      <c r="X1118" s="31"/>
      <c r="Y1118" s="303"/>
    </row>
    <row r="1119" spans="1:25" ht="50.1" customHeight="1">
      <c r="A1119" s="30" t="s">
        <v>3707</v>
      </c>
      <c r="B1119" s="30" t="s">
        <v>32</v>
      </c>
      <c r="C1119" s="31" t="s">
        <v>3708</v>
      </c>
      <c r="D1119" s="310" t="s">
        <v>3698</v>
      </c>
      <c r="E1119" s="31" t="s">
        <v>3709</v>
      </c>
      <c r="F1119" s="32"/>
      <c r="G1119" s="30" t="s">
        <v>36</v>
      </c>
      <c r="H1119" s="30">
        <v>0</v>
      </c>
      <c r="I1119" s="30">
        <v>590000000</v>
      </c>
      <c r="J1119" s="31" t="s">
        <v>37</v>
      </c>
      <c r="K1119" s="31" t="s">
        <v>401</v>
      </c>
      <c r="L1119" s="31" t="s">
        <v>39</v>
      </c>
      <c r="M1119" s="30" t="s">
        <v>58</v>
      </c>
      <c r="N1119" s="31" t="s">
        <v>3700</v>
      </c>
      <c r="O1119" s="33" t="s">
        <v>42</v>
      </c>
      <c r="P1119" s="30">
        <v>796</v>
      </c>
      <c r="Q1119" s="30" t="s">
        <v>43</v>
      </c>
      <c r="R1119" s="34">
        <v>20</v>
      </c>
      <c r="S1119" s="35">
        <v>321</v>
      </c>
      <c r="T1119" s="35">
        <f t="shared" si="58"/>
        <v>6420</v>
      </c>
      <c r="U1119" s="35">
        <f t="shared" si="57"/>
        <v>7190.4000000000005</v>
      </c>
      <c r="V1119" s="30"/>
      <c r="W1119" s="30">
        <v>2017</v>
      </c>
      <c r="X1119" s="31"/>
      <c r="Y1119" s="303"/>
    </row>
    <row r="1120" spans="1:25" ht="50.1" customHeight="1">
      <c r="A1120" s="30" t="s">
        <v>3710</v>
      </c>
      <c r="B1120" s="41" t="s">
        <v>32</v>
      </c>
      <c r="C1120" s="42" t="s">
        <v>3711</v>
      </c>
      <c r="D1120" s="311" t="s">
        <v>3698</v>
      </c>
      <c r="E1120" s="43" t="s">
        <v>3712</v>
      </c>
      <c r="F1120" s="44"/>
      <c r="G1120" s="45" t="s">
        <v>36</v>
      </c>
      <c r="H1120" s="46">
        <v>0</v>
      </c>
      <c r="I1120" s="30">
        <v>590000000</v>
      </c>
      <c r="J1120" s="31" t="s">
        <v>37</v>
      </c>
      <c r="K1120" s="41" t="s">
        <v>401</v>
      </c>
      <c r="L1120" s="31" t="s">
        <v>39</v>
      </c>
      <c r="M1120" s="41" t="s">
        <v>58</v>
      </c>
      <c r="N1120" s="43" t="s">
        <v>3700</v>
      </c>
      <c r="O1120" s="33" t="s">
        <v>42</v>
      </c>
      <c r="P1120" s="30">
        <v>796</v>
      </c>
      <c r="Q1120" s="38" t="s">
        <v>43</v>
      </c>
      <c r="R1120" s="47">
        <v>30</v>
      </c>
      <c r="S1120" s="48">
        <v>370</v>
      </c>
      <c r="T1120" s="35">
        <f t="shared" si="58"/>
        <v>11100</v>
      </c>
      <c r="U1120" s="35">
        <f t="shared" si="57"/>
        <v>12432.000000000002</v>
      </c>
      <c r="V1120" s="41"/>
      <c r="W1120" s="49">
        <v>2017</v>
      </c>
      <c r="X1120" s="31"/>
      <c r="Y1120" s="303"/>
    </row>
    <row r="1121" spans="1:25" ht="50.1" customHeight="1">
      <c r="A1121" s="30" t="s">
        <v>3713</v>
      </c>
      <c r="B1121" s="30" t="s">
        <v>32</v>
      </c>
      <c r="C1121" s="31" t="s">
        <v>3714</v>
      </c>
      <c r="D1121" s="310" t="s">
        <v>3698</v>
      </c>
      <c r="E1121" s="31" t="s">
        <v>3715</v>
      </c>
      <c r="F1121" s="32"/>
      <c r="G1121" s="30" t="s">
        <v>36</v>
      </c>
      <c r="H1121" s="30">
        <v>0</v>
      </c>
      <c r="I1121" s="30">
        <v>590000000</v>
      </c>
      <c r="J1121" s="31" t="s">
        <v>37</v>
      </c>
      <c r="K1121" s="31" t="s">
        <v>401</v>
      </c>
      <c r="L1121" s="31" t="s">
        <v>39</v>
      </c>
      <c r="M1121" s="30" t="s">
        <v>58</v>
      </c>
      <c r="N1121" s="31" t="s">
        <v>3700</v>
      </c>
      <c r="O1121" s="33" t="s">
        <v>42</v>
      </c>
      <c r="P1121" s="30">
        <v>796</v>
      </c>
      <c r="Q1121" s="30" t="s">
        <v>43</v>
      </c>
      <c r="R1121" s="34">
        <v>30</v>
      </c>
      <c r="S1121" s="35">
        <v>388</v>
      </c>
      <c r="T1121" s="35">
        <f t="shared" si="58"/>
        <v>11640</v>
      </c>
      <c r="U1121" s="35">
        <f t="shared" si="57"/>
        <v>13036.800000000001</v>
      </c>
      <c r="V1121" s="30"/>
      <c r="W1121" s="30">
        <v>2017</v>
      </c>
      <c r="X1121" s="31"/>
      <c r="Y1121" s="303"/>
    </row>
    <row r="1122" spans="1:25" ht="50.1" customHeight="1">
      <c r="A1122" s="30" t="s">
        <v>3716</v>
      </c>
      <c r="B1122" s="41" t="s">
        <v>32</v>
      </c>
      <c r="C1122" s="42" t="s">
        <v>3717</v>
      </c>
      <c r="D1122" s="311" t="s">
        <v>3698</v>
      </c>
      <c r="E1122" s="43" t="s">
        <v>3718</v>
      </c>
      <c r="F1122" s="44"/>
      <c r="G1122" s="45" t="s">
        <v>36</v>
      </c>
      <c r="H1122" s="46">
        <v>0</v>
      </c>
      <c r="I1122" s="30">
        <v>590000000</v>
      </c>
      <c r="J1122" s="31" t="s">
        <v>37</v>
      </c>
      <c r="K1122" s="41" t="s">
        <v>401</v>
      </c>
      <c r="L1122" s="31" t="s">
        <v>39</v>
      </c>
      <c r="M1122" s="41" t="s">
        <v>58</v>
      </c>
      <c r="N1122" s="43" t="s">
        <v>3700</v>
      </c>
      <c r="O1122" s="33" t="s">
        <v>42</v>
      </c>
      <c r="P1122" s="30">
        <v>796</v>
      </c>
      <c r="Q1122" s="38" t="s">
        <v>43</v>
      </c>
      <c r="R1122" s="47">
        <v>20</v>
      </c>
      <c r="S1122" s="48">
        <v>377</v>
      </c>
      <c r="T1122" s="35">
        <f t="shared" si="58"/>
        <v>7540</v>
      </c>
      <c r="U1122" s="35">
        <f t="shared" si="57"/>
        <v>8444.8000000000011</v>
      </c>
      <c r="V1122" s="41"/>
      <c r="W1122" s="49">
        <v>2017</v>
      </c>
      <c r="X1122" s="31"/>
      <c r="Y1122" s="303"/>
    </row>
    <row r="1123" spans="1:25" ht="50.1" customHeight="1">
      <c r="A1123" s="30" t="s">
        <v>3719</v>
      </c>
      <c r="B1123" s="30" t="s">
        <v>32</v>
      </c>
      <c r="C1123" s="31" t="s">
        <v>3720</v>
      </c>
      <c r="D1123" s="310" t="s">
        <v>3698</v>
      </c>
      <c r="E1123" s="31" t="s">
        <v>3721</v>
      </c>
      <c r="F1123" s="32"/>
      <c r="G1123" s="30" t="s">
        <v>36</v>
      </c>
      <c r="H1123" s="30">
        <v>0</v>
      </c>
      <c r="I1123" s="30">
        <v>590000000</v>
      </c>
      <c r="J1123" s="31" t="s">
        <v>37</v>
      </c>
      <c r="K1123" s="31" t="s">
        <v>401</v>
      </c>
      <c r="L1123" s="31" t="s">
        <v>39</v>
      </c>
      <c r="M1123" s="30" t="s">
        <v>58</v>
      </c>
      <c r="N1123" s="31" t="s">
        <v>3700</v>
      </c>
      <c r="O1123" s="33" t="s">
        <v>42</v>
      </c>
      <c r="P1123" s="30">
        <v>796</v>
      </c>
      <c r="Q1123" s="30" t="s">
        <v>43</v>
      </c>
      <c r="R1123" s="34">
        <v>20</v>
      </c>
      <c r="S1123" s="35">
        <v>458</v>
      </c>
      <c r="T1123" s="35">
        <f t="shared" si="58"/>
        <v>9160</v>
      </c>
      <c r="U1123" s="35">
        <f t="shared" si="57"/>
        <v>10259.200000000001</v>
      </c>
      <c r="V1123" s="30"/>
      <c r="W1123" s="30">
        <v>2017</v>
      </c>
      <c r="X1123" s="31"/>
      <c r="Y1123" s="303"/>
    </row>
    <row r="1124" spans="1:25" ht="50.1" customHeight="1">
      <c r="A1124" s="30" t="s">
        <v>3722</v>
      </c>
      <c r="B1124" s="41" t="s">
        <v>32</v>
      </c>
      <c r="C1124" s="42" t="s">
        <v>3723</v>
      </c>
      <c r="D1124" s="311" t="s">
        <v>3698</v>
      </c>
      <c r="E1124" s="43" t="s">
        <v>3724</v>
      </c>
      <c r="F1124" s="44"/>
      <c r="G1124" s="45" t="s">
        <v>36</v>
      </c>
      <c r="H1124" s="46">
        <v>0</v>
      </c>
      <c r="I1124" s="30">
        <v>590000000</v>
      </c>
      <c r="J1124" s="31" t="s">
        <v>37</v>
      </c>
      <c r="K1124" s="41" t="s">
        <v>401</v>
      </c>
      <c r="L1124" s="31" t="s">
        <v>39</v>
      </c>
      <c r="M1124" s="41" t="s">
        <v>58</v>
      </c>
      <c r="N1124" s="43" t="s">
        <v>3700</v>
      </c>
      <c r="O1124" s="33" t="s">
        <v>42</v>
      </c>
      <c r="P1124" s="30">
        <v>796</v>
      </c>
      <c r="Q1124" s="38" t="s">
        <v>43</v>
      </c>
      <c r="R1124" s="47">
        <v>20</v>
      </c>
      <c r="S1124" s="48">
        <v>464</v>
      </c>
      <c r="T1124" s="35">
        <f t="shared" si="58"/>
        <v>9280</v>
      </c>
      <c r="U1124" s="35">
        <f t="shared" si="57"/>
        <v>10393.6</v>
      </c>
      <c r="V1124" s="41"/>
      <c r="W1124" s="49">
        <v>2017</v>
      </c>
      <c r="X1124" s="31"/>
      <c r="Y1124" s="303"/>
    </row>
    <row r="1125" spans="1:25" ht="50.1" customHeight="1">
      <c r="A1125" s="30" t="s">
        <v>3725</v>
      </c>
      <c r="B1125" s="30" t="s">
        <v>32</v>
      </c>
      <c r="C1125" s="31" t="s">
        <v>3726</v>
      </c>
      <c r="D1125" s="310" t="s">
        <v>3698</v>
      </c>
      <c r="E1125" s="31" t="s">
        <v>3727</v>
      </c>
      <c r="F1125" s="32"/>
      <c r="G1125" s="30" t="s">
        <v>36</v>
      </c>
      <c r="H1125" s="30">
        <v>0</v>
      </c>
      <c r="I1125" s="30">
        <v>590000000</v>
      </c>
      <c r="J1125" s="31" t="s">
        <v>37</v>
      </c>
      <c r="K1125" s="31" t="s">
        <v>401</v>
      </c>
      <c r="L1125" s="31" t="s">
        <v>39</v>
      </c>
      <c r="M1125" s="30" t="s">
        <v>58</v>
      </c>
      <c r="N1125" s="31" t="s">
        <v>3700</v>
      </c>
      <c r="O1125" s="33" t="s">
        <v>42</v>
      </c>
      <c r="P1125" s="30">
        <v>796</v>
      </c>
      <c r="Q1125" s="30" t="s">
        <v>43</v>
      </c>
      <c r="R1125" s="34">
        <v>30</v>
      </c>
      <c r="S1125" s="35">
        <v>495</v>
      </c>
      <c r="T1125" s="35">
        <f t="shared" si="58"/>
        <v>14850</v>
      </c>
      <c r="U1125" s="35">
        <f t="shared" si="57"/>
        <v>16632</v>
      </c>
      <c r="V1125" s="30"/>
      <c r="W1125" s="30">
        <v>2017</v>
      </c>
      <c r="X1125" s="31"/>
      <c r="Y1125" s="303"/>
    </row>
    <row r="1126" spans="1:25" ht="50.1" customHeight="1">
      <c r="A1126" s="30" t="s">
        <v>3728</v>
      </c>
      <c r="B1126" s="41" t="s">
        <v>32</v>
      </c>
      <c r="C1126" s="42" t="s">
        <v>3729</v>
      </c>
      <c r="D1126" s="311" t="s">
        <v>3698</v>
      </c>
      <c r="E1126" s="43" t="s">
        <v>3730</v>
      </c>
      <c r="F1126" s="44"/>
      <c r="G1126" s="45" t="s">
        <v>36</v>
      </c>
      <c r="H1126" s="46">
        <v>0</v>
      </c>
      <c r="I1126" s="30">
        <v>590000000</v>
      </c>
      <c r="J1126" s="31" t="s">
        <v>37</v>
      </c>
      <c r="K1126" s="41" t="s">
        <v>401</v>
      </c>
      <c r="L1126" s="31" t="s">
        <v>39</v>
      </c>
      <c r="M1126" s="41" t="s">
        <v>58</v>
      </c>
      <c r="N1126" s="43" t="s">
        <v>3700</v>
      </c>
      <c r="O1126" s="33" t="s">
        <v>42</v>
      </c>
      <c r="P1126" s="30">
        <v>796</v>
      </c>
      <c r="Q1126" s="38" t="s">
        <v>43</v>
      </c>
      <c r="R1126" s="47">
        <v>30</v>
      </c>
      <c r="S1126" s="48">
        <v>498</v>
      </c>
      <c r="T1126" s="35">
        <f t="shared" si="58"/>
        <v>14940</v>
      </c>
      <c r="U1126" s="35">
        <f t="shared" si="57"/>
        <v>16732.800000000003</v>
      </c>
      <c r="V1126" s="41"/>
      <c r="W1126" s="49">
        <v>2017</v>
      </c>
      <c r="X1126" s="31"/>
      <c r="Y1126" s="303"/>
    </row>
    <row r="1127" spans="1:25" ht="50.1" customHeight="1">
      <c r="A1127" s="30" t="s">
        <v>3731</v>
      </c>
      <c r="B1127" s="30" t="s">
        <v>32</v>
      </c>
      <c r="C1127" s="31" t="s">
        <v>3732</v>
      </c>
      <c r="D1127" s="310" t="s">
        <v>3698</v>
      </c>
      <c r="E1127" s="31" t="s">
        <v>3733</v>
      </c>
      <c r="F1127" s="32"/>
      <c r="G1127" s="30" t="s">
        <v>36</v>
      </c>
      <c r="H1127" s="30">
        <v>0</v>
      </c>
      <c r="I1127" s="30">
        <v>590000000</v>
      </c>
      <c r="J1127" s="31" t="s">
        <v>37</v>
      </c>
      <c r="K1127" s="31" t="s">
        <v>401</v>
      </c>
      <c r="L1127" s="31" t="s">
        <v>39</v>
      </c>
      <c r="M1127" s="30" t="s">
        <v>58</v>
      </c>
      <c r="N1127" s="31" t="s">
        <v>3700</v>
      </c>
      <c r="O1127" s="33" t="s">
        <v>42</v>
      </c>
      <c r="P1127" s="30">
        <v>796</v>
      </c>
      <c r="Q1127" s="30" t="s">
        <v>43</v>
      </c>
      <c r="R1127" s="34">
        <v>20</v>
      </c>
      <c r="S1127" s="35">
        <v>580</v>
      </c>
      <c r="T1127" s="35">
        <f t="shared" si="58"/>
        <v>11600</v>
      </c>
      <c r="U1127" s="35">
        <f t="shared" si="57"/>
        <v>12992.000000000002</v>
      </c>
      <c r="V1127" s="30"/>
      <c r="W1127" s="30">
        <v>2017</v>
      </c>
      <c r="X1127" s="31"/>
      <c r="Y1127" s="303"/>
    </row>
    <row r="1128" spans="1:25" ht="50.1" customHeight="1">
      <c r="A1128" s="30" t="s">
        <v>3734</v>
      </c>
      <c r="B1128" s="41" t="s">
        <v>32</v>
      </c>
      <c r="C1128" s="42" t="s">
        <v>3735</v>
      </c>
      <c r="D1128" s="311" t="s">
        <v>3698</v>
      </c>
      <c r="E1128" s="43" t="s">
        <v>3736</v>
      </c>
      <c r="F1128" s="44"/>
      <c r="G1128" s="45" t="s">
        <v>36</v>
      </c>
      <c r="H1128" s="46">
        <v>0</v>
      </c>
      <c r="I1128" s="30">
        <v>590000000</v>
      </c>
      <c r="J1128" s="31" t="s">
        <v>37</v>
      </c>
      <c r="K1128" s="41" t="s">
        <v>401</v>
      </c>
      <c r="L1128" s="31" t="s">
        <v>39</v>
      </c>
      <c r="M1128" s="41" t="s">
        <v>58</v>
      </c>
      <c r="N1128" s="43" t="s">
        <v>3700</v>
      </c>
      <c r="O1128" s="33" t="s">
        <v>42</v>
      </c>
      <c r="P1128" s="30">
        <v>796</v>
      </c>
      <c r="Q1128" s="38" t="s">
        <v>43</v>
      </c>
      <c r="R1128" s="47">
        <v>50</v>
      </c>
      <c r="S1128" s="48">
        <v>686</v>
      </c>
      <c r="T1128" s="35">
        <f t="shared" si="58"/>
        <v>34300</v>
      </c>
      <c r="U1128" s="35">
        <f t="shared" si="57"/>
        <v>38416.000000000007</v>
      </c>
      <c r="V1128" s="41"/>
      <c r="W1128" s="49">
        <v>2017</v>
      </c>
      <c r="X1128" s="31"/>
      <c r="Y1128" s="303"/>
    </row>
    <row r="1129" spans="1:25" ht="50.1" customHeight="1">
      <c r="A1129" s="30" t="s">
        <v>3737</v>
      </c>
      <c r="B1129" s="30" t="s">
        <v>32</v>
      </c>
      <c r="C1129" s="31" t="s">
        <v>3738</v>
      </c>
      <c r="D1129" s="310" t="s">
        <v>3698</v>
      </c>
      <c r="E1129" s="31" t="s">
        <v>3739</v>
      </c>
      <c r="F1129" s="32"/>
      <c r="G1129" s="30" t="s">
        <v>36</v>
      </c>
      <c r="H1129" s="30">
        <v>0</v>
      </c>
      <c r="I1129" s="30">
        <v>590000000</v>
      </c>
      <c r="J1129" s="31" t="s">
        <v>37</v>
      </c>
      <c r="K1129" s="31" t="s">
        <v>401</v>
      </c>
      <c r="L1129" s="31" t="s">
        <v>39</v>
      </c>
      <c r="M1129" s="30" t="s">
        <v>58</v>
      </c>
      <c r="N1129" s="31" t="s">
        <v>3700</v>
      </c>
      <c r="O1129" s="33" t="s">
        <v>42</v>
      </c>
      <c r="P1129" s="30">
        <v>796</v>
      </c>
      <c r="Q1129" s="30" t="s">
        <v>43</v>
      </c>
      <c r="R1129" s="34">
        <v>16</v>
      </c>
      <c r="S1129" s="35">
        <v>1100</v>
      </c>
      <c r="T1129" s="35">
        <f t="shared" si="58"/>
        <v>17600</v>
      </c>
      <c r="U1129" s="35">
        <f t="shared" si="57"/>
        <v>19712.000000000004</v>
      </c>
      <c r="V1129" s="30"/>
      <c r="W1129" s="30">
        <v>2017</v>
      </c>
      <c r="X1129" s="31"/>
      <c r="Y1129" s="303"/>
    </row>
    <row r="1130" spans="1:25" ht="50.1" customHeight="1">
      <c r="A1130" s="30" t="s">
        <v>3740</v>
      </c>
      <c r="B1130" s="41" t="s">
        <v>32</v>
      </c>
      <c r="C1130" s="42" t="s">
        <v>3741</v>
      </c>
      <c r="D1130" s="311" t="s">
        <v>3698</v>
      </c>
      <c r="E1130" s="43" t="s">
        <v>3742</v>
      </c>
      <c r="F1130" s="44"/>
      <c r="G1130" s="45" t="s">
        <v>36</v>
      </c>
      <c r="H1130" s="46">
        <v>0</v>
      </c>
      <c r="I1130" s="30">
        <v>590000000</v>
      </c>
      <c r="J1130" s="31" t="s">
        <v>37</v>
      </c>
      <c r="K1130" s="41" t="s">
        <v>401</v>
      </c>
      <c r="L1130" s="31" t="s">
        <v>39</v>
      </c>
      <c r="M1130" s="41" t="s">
        <v>58</v>
      </c>
      <c r="N1130" s="43" t="s">
        <v>3700</v>
      </c>
      <c r="O1130" s="33" t="s">
        <v>42</v>
      </c>
      <c r="P1130" s="30">
        <v>796</v>
      </c>
      <c r="Q1130" s="38" t="s">
        <v>43</v>
      </c>
      <c r="R1130" s="47">
        <v>20</v>
      </c>
      <c r="S1130" s="48">
        <v>1122</v>
      </c>
      <c r="T1130" s="35">
        <f t="shared" si="58"/>
        <v>22440</v>
      </c>
      <c r="U1130" s="35">
        <f t="shared" si="57"/>
        <v>25132.800000000003</v>
      </c>
      <c r="V1130" s="41"/>
      <c r="W1130" s="49">
        <v>2017</v>
      </c>
      <c r="X1130" s="31"/>
      <c r="Y1130" s="303"/>
    </row>
    <row r="1131" spans="1:25" ht="50.1" customHeight="1">
      <c r="A1131" s="30" t="s">
        <v>3743</v>
      </c>
      <c r="B1131" s="30" t="s">
        <v>32</v>
      </c>
      <c r="C1131" s="31" t="s">
        <v>3744</v>
      </c>
      <c r="D1131" s="310" t="s">
        <v>3698</v>
      </c>
      <c r="E1131" s="31" t="s">
        <v>3745</v>
      </c>
      <c r="F1131" s="32"/>
      <c r="G1131" s="30" t="s">
        <v>36</v>
      </c>
      <c r="H1131" s="30">
        <v>0</v>
      </c>
      <c r="I1131" s="30">
        <v>590000000</v>
      </c>
      <c r="J1131" s="31" t="s">
        <v>37</v>
      </c>
      <c r="K1131" s="31" t="s">
        <v>401</v>
      </c>
      <c r="L1131" s="31" t="s">
        <v>39</v>
      </c>
      <c r="M1131" s="30" t="s">
        <v>58</v>
      </c>
      <c r="N1131" s="31" t="s">
        <v>3700</v>
      </c>
      <c r="O1131" s="33" t="s">
        <v>42</v>
      </c>
      <c r="P1131" s="30">
        <v>796</v>
      </c>
      <c r="Q1131" s="30" t="s">
        <v>43</v>
      </c>
      <c r="R1131" s="34">
        <v>20</v>
      </c>
      <c r="S1131" s="35">
        <v>1200</v>
      </c>
      <c r="T1131" s="35">
        <f t="shared" si="58"/>
        <v>24000</v>
      </c>
      <c r="U1131" s="35">
        <f t="shared" si="57"/>
        <v>26880.000000000004</v>
      </c>
      <c r="V1131" s="30"/>
      <c r="W1131" s="30">
        <v>2017</v>
      </c>
      <c r="X1131" s="31"/>
      <c r="Y1131" s="303"/>
    </row>
    <row r="1132" spans="1:25" ht="50.1" customHeight="1">
      <c r="A1132" s="30" t="s">
        <v>3746</v>
      </c>
      <c r="B1132" s="41" t="s">
        <v>32</v>
      </c>
      <c r="C1132" s="42" t="s">
        <v>3747</v>
      </c>
      <c r="D1132" s="311" t="s">
        <v>3698</v>
      </c>
      <c r="E1132" s="43" t="s">
        <v>3748</v>
      </c>
      <c r="F1132" s="44"/>
      <c r="G1132" s="45" t="s">
        <v>36</v>
      </c>
      <c r="H1132" s="46">
        <v>0</v>
      </c>
      <c r="I1132" s="30">
        <v>590000000</v>
      </c>
      <c r="J1132" s="31" t="s">
        <v>37</v>
      </c>
      <c r="K1132" s="41" t="s">
        <v>401</v>
      </c>
      <c r="L1132" s="31" t="s">
        <v>39</v>
      </c>
      <c r="M1132" s="41" t="s">
        <v>58</v>
      </c>
      <c r="N1132" s="43" t="s">
        <v>3700</v>
      </c>
      <c r="O1132" s="33" t="s">
        <v>42</v>
      </c>
      <c r="P1132" s="30">
        <v>796</v>
      </c>
      <c r="Q1132" s="38" t="s">
        <v>43</v>
      </c>
      <c r="R1132" s="47">
        <v>30</v>
      </c>
      <c r="S1132" s="48">
        <v>1221</v>
      </c>
      <c r="T1132" s="35">
        <f t="shared" si="58"/>
        <v>36630</v>
      </c>
      <c r="U1132" s="35">
        <f t="shared" si="57"/>
        <v>41025.600000000006</v>
      </c>
      <c r="V1132" s="41"/>
      <c r="W1132" s="49">
        <v>2017</v>
      </c>
      <c r="X1132" s="31"/>
      <c r="Y1132" s="303"/>
    </row>
    <row r="1133" spans="1:25" ht="50.1" customHeight="1">
      <c r="A1133" s="30" t="s">
        <v>3749</v>
      </c>
      <c r="B1133" s="30" t="s">
        <v>32</v>
      </c>
      <c r="C1133" s="31" t="s">
        <v>3750</v>
      </c>
      <c r="D1133" s="310" t="s">
        <v>3698</v>
      </c>
      <c r="E1133" s="31" t="s">
        <v>3751</v>
      </c>
      <c r="F1133" s="32"/>
      <c r="G1133" s="30" t="s">
        <v>36</v>
      </c>
      <c r="H1133" s="30">
        <v>0</v>
      </c>
      <c r="I1133" s="30">
        <v>590000000</v>
      </c>
      <c r="J1133" s="31" t="s">
        <v>37</v>
      </c>
      <c r="K1133" s="31" t="s">
        <v>401</v>
      </c>
      <c r="L1133" s="31" t="s">
        <v>39</v>
      </c>
      <c r="M1133" s="30" t="s">
        <v>58</v>
      </c>
      <c r="N1133" s="31" t="s">
        <v>3700</v>
      </c>
      <c r="O1133" s="33" t="s">
        <v>42</v>
      </c>
      <c r="P1133" s="30">
        <v>796</v>
      </c>
      <c r="Q1133" s="30" t="s">
        <v>43</v>
      </c>
      <c r="R1133" s="34">
        <v>20</v>
      </c>
      <c r="S1133" s="35">
        <v>1276</v>
      </c>
      <c r="T1133" s="35">
        <f t="shared" si="58"/>
        <v>25520</v>
      </c>
      <c r="U1133" s="35">
        <f t="shared" si="57"/>
        <v>28582.400000000001</v>
      </c>
      <c r="V1133" s="30"/>
      <c r="W1133" s="30">
        <v>2017</v>
      </c>
      <c r="X1133" s="31"/>
      <c r="Y1133" s="303"/>
    </row>
    <row r="1134" spans="1:25" ht="50.1" customHeight="1">
      <c r="A1134" s="30" t="s">
        <v>3752</v>
      </c>
      <c r="B1134" s="41" t="s">
        <v>32</v>
      </c>
      <c r="C1134" s="42" t="s">
        <v>3753</v>
      </c>
      <c r="D1134" s="311" t="s">
        <v>3698</v>
      </c>
      <c r="E1134" s="43" t="s">
        <v>3754</v>
      </c>
      <c r="F1134" s="44"/>
      <c r="G1134" s="45" t="s">
        <v>36</v>
      </c>
      <c r="H1134" s="46">
        <v>0</v>
      </c>
      <c r="I1134" s="30">
        <v>590000000</v>
      </c>
      <c r="J1134" s="31" t="s">
        <v>37</v>
      </c>
      <c r="K1134" s="41" t="s">
        <v>401</v>
      </c>
      <c r="L1134" s="31" t="s">
        <v>39</v>
      </c>
      <c r="M1134" s="41" t="s">
        <v>58</v>
      </c>
      <c r="N1134" s="43" t="s">
        <v>3700</v>
      </c>
      <c r="O1134" s="33" t="s">
        <v>42</v>
      </c>
      <c r="P1134" s="30">
        <v>796</v>
      </c>
      <c r="Q1134" s="38" t="s">
        <v>43</v>
      </c>
      <c r="R1134" s="47">
        <v>20</v>
      </c>
      <c r="S1134" s="48">
        <v>1342</v>
      </c>
      <c r="T1134" s="35">
        <f t="shared" si="58"/>
        <v>26840</v>
      </c>
      <c r="U1134" s="35">
        <f t="shared" si="57"/>
        <v>30060.800000000003</v>
      </c>
      <c r="V1134" s="41"/>
      <c r="W1134" s="49">
        <v>2017</v>
      </c>
      <c r="X1134" s="31"/>
      <c r="Y1134" s="303"/>
    </row>
    <row r="1135" spans="1:25" ht="50.1" customHeight="1">
      <c r="A1135" s="30" t="s">
        <v>3755</v>
      </c>
      <c r="B1135" s="30" t="s">
        <v>32</v>
      </c>
      <c r="C1135" s="31" t="s">
        <v>3756</v>
      </c>
      <c r="D1135" s="310" t="s">
        <v>3698</v>
      </c>
      <c r="E1135" s="31" t="s">
        <v>3757</v>
      </c>
      <c r="F1135" s="32"/>
      <c r="G1135" s="30" t="s">
        <v>36</v>
      </c>
      <c r="H1135" s="30">
        <v>0</v>
      </c>
      <c r="I1135" s="30">
        <v>590000000</v>
      </c>
      <c r="J1135" s="31" t="s">
        <v>37</v>
      </c>
      <c r="K1135" s="31" t="s">
        <v>401</v>
      </c>
      <c r="L1135" s="31" t="s">
        <v>39</v>
      </c>
      <c r="M1135" s="30" t="s">
        <v>58</v>
      </c>
      <c r="N1135" s="31" t="s">
        <v>3700</v>
      </c>
      <c r="O1135" s="33" t="s">
        <v>42</v>
      </c>
      <c r="P1135" s="30">
        <v>796</v>
      </c>
      <c r="Q1135" s="30" t="s">
        <v>43</v>
      </c>
      <c r="R1135" s="34">
        <v>10</v>
      </c>
      <c r="S1135" s="35">
        <v>834</v>
      </c>
      <c r="T1135" s="35">
        <f t="shared" si="58"/>
        <v>8340</v>
      </c>
      <c r="U1135" s="35">
        <f t="shared" si="57"/>
        <v>9340.8000000000011</v>
      </c>
      <c r="V1135" s="30"/>
      <c r="W1135" s="30">
        <v>2017</v>
      </c>
      <c r="X1135" s="31"/>
      <c r="Y1135" s="303"/>
    </row>
    <row r="1136" spans="1:25" ht="50.1" customHeight="1">
      <c r="A1136" s="30" t="s">
        <v>3758</v>
      </c>
      <c r="B1136" s="41" t="s">
        <v>32</v>
      </c>
      <c r="C1136" s="42" t="s">
        <v>3759</v>
      </c>
      <c r="D1136" s="311" t="s">
        <v>3698</v>
      </c>
      <c r="E1136" s="43" t="s">
        <v>3760</v>
      </c>
      <c r="F1136" s="44"/>
      <c r="G1136" s="45" t="s">
        <v>36</v>
      </c>
      <c r="H1136" s="46">
        <v>0</v>
      </c>
      <c r="I1136" s="30">
        <v>590000000</v>
      </c>
      <c r="J1136" s="31" t="s">
        <v>37</v>
      </c>
      <c r="K1136" s="41" t="s">
        <v>401</v>
      </c>
      <c r="L1136" s="31" t="s">
        <v>39</v>
      </c>
      <c r="M1136" s="41" t="s">
        <v>58</v>
      </c>
      <c r="N1136" s="43" t="s">
        <v>3700</v>
      </c>
      <c r="O1136" s="33" t="s">
        <v>42</v>
      </c>
      <c r="P1136" s="30">
        <v>796</v>
      </c>
      <c r="Q1136" s="38" t="s">
        <v>43</v>
      </c>
      <c r="R1136" s="47">
        <v>10</v>
      </c>
      <c r="S1136" s="48">
        <v>1009</v>
      </c>
      <c r="T1136" s="35">
        <f t="shared" si="58"/>
        <v>10090</v>
      </c>
      <c r="U1136" s="35">
        <f t="shared" si="57"/>
        <v>11300.800000000001</v>
      </c>
      <c r="V1136" s="41"/>
      <c r="W1136" s="49">
        <v>2017</v>
      </c>
      <c r="X1136" s="31"/>
      <c r="Y1136" s="303"/>
    </row>
    <row r="1137" spans="1:25" ht="50.1" customHeight="1">
      <c r="A1137" s="30" t="s">
        <v>3761</v>
      </c>
      <c r="B1137" s="30" t="s">
        <v>32</v>
      </c>
      <c r="C1137" s="31" t="s">
        <v>3762</v>
      </c>
      <c r="D1137" s="310" t="s">
        <v>3698</v>
      </c>
      <c r="E1137" s="31" t="s">
        <v>3763</v>
      </c>
      <c r="F1137" s="32"/>
      <c r="G1137" s="30" t="s">
        <v>36</v>
      </c>
      <c r="H1137" s="30">
        <v>0</v>
      </c>
      <c r="I1137" s="30">
        <v>590000000</v>
      </c>
      <c r="J1137" s="31" t="s">
        <v>37</v>
      </c>
      <c r="K1137" s="31" t="s">
        <v>401</v>
      </c>
      <c r="L1137" s="31" t="s">
        <v>39</v>
      </c>
      <c r="M1137" s="30" t="s">
        <v>58</v>
      </c>
      <c r="N1137" s="31" t="s">
        <v>3700</v>
      </c>
      <c r="O1137" s="33" t="s">
        <v>42</v>
      </c>
      <c r="P1137" s="30">
        <v>796</v>
      </c>
      <c r="Q1137" s="30" t="s">
        <v>43</v>
      </c>
      <c r="R1137" s="34">
        <v>10</v>
      </c>
      <c r="S1137" s="35">
        <v>1265</v>
      </c>
      <c r="T1137" s="35">
        <f t="shared" si="58"/>
        <v>12650</v>
      </c>
      <c r="U1137" s="35">
        <f t="shared" si="57"/>
        <v>14168.000000000002</v>
      </c>
      <c r="V1137" s="30"/>
      <c r="W1137" s="30">
        <v>2017</v>
      </c>
      <c r="X1137" s="31"/>
      <c r="Y1137" s="303"/>
    </row>
    <row r="1138" spans="1:25" ht="50.1" customHeight="1">
      <c r="A1138" s="30" t="s">
        <v>3764</v>
      </c>
      <c r="B1138" s="41" t="s">
        <v>32</v>
      </c>
      <c r="C1138" s="42" t="s">
        <v>3765</v>
      </c>
      <c r="D1138" s="311" t="s">
        <v>3698</v>
      </c>
      <c r="E1138" s="43" t="s">
        <v>3766</v>
      </c>
      <c r="F1138" s="44"/>
      <c r="G1138" s="45" t="s">
        <v>36</v>
      </c>
      <c r="H1138" s="46">
        <v>0</v>
      </c>
      <c r="I1138" s="30">
        <v>590000000</v>
      </c>
      <c r="J1138" s="31" t="s">
        <v>37</v>
      </c>
      <c r="K1138" s="41" t="s">
        <v>401</v>
      </c>
      <c r="L1138" s="31" t="s">
        <v>39</v>
      </c>
      <c r="M1138" s="41" t="s">
        <v>58</v>
      </c>
      <c r="N1138" s="43" t="s">
        <v>3700</v>
      </c>
      <c r="O1138" s="33" t="s">
        <v>42</v>
      </c>
      <c r="P1138" s="30">
        <v>796</v>
      </c>
      <c r="Q1138" s="38" t="s">
        <v>43</v>
      </c>
      <c r="R1138" s="47">
        <v>10</v>
      </c>
      <c r="S1138" s="48">
        <v>1280</v>
      </c>
      <c r="T1138" s="35">
        <f t="shared" si="58"/>
        <v>12800</v>
      </c>
      <c r="U1138" s="35">
        <f t="shared" si="57"/>
        <v>14336.000000000002</v>
      </c>
      <c r="V1138" s="41"/>
      <c r="W1138" s="49">
        <v>2017</v>
      </c>
      <c r="X1138" s="31"/>
      <c r="Y1138" s="303"/>
    </row>
    <row r="1139" spans="1:25" ht="50.1" customHeight="1">
      <c r="A1139" s="30" t="s">
        <v>3767</v>
      </c>
      <c r="B1139" s="30" t="s">
        <v>32</v>
      </c>
      <c r="C1139" s="31" t="s">
        <v>3768</v>
      </c>
      <c r="D1139" s="310" t="s">
        <v>3698</v>
      </c>
      <c r="E1139" s="31" t="s">
        <v>3769</v>
      </c>
      <c r="F1139" s="140"/>
      <c r="G1139" s="30" t="s">
        <v>36</v>
      </c>
      <c r="H1139" s="30">
        <v>0</v>
      </c>
      <c r="I1139" s="30">
        <v>590000000</v>
      </c>
      <c r="J1139" s="31" t="s">
        <v>37</v>
      </c>
      <c r="K1139" s="31" t="s">
        <v>401</v>
      </c>
      <c r="L1139" s="31" t="s">
        <v>39</v>
      </c>
      <c r="M1139" s="30" t="s">
        <v>58</v>
      </c>
      <c r="N1139" s="31" t="s">
        <v>3700</v>
      </c>
      <c r="O1139" s="33" t="s">
        <v>42</v>
      </c>
      <c r="P1139" s="30">
        <v>796</v>
      </c>
      <c r="Q1139" s="30" t="s">
        <v>43</v>
      </c>
      <c r="R1139" s="34">
        <v>30</v>
      </c>
      <c r="S1139" s="35">
        <v>1730</v>
      </c>
      <c r="T1139" s="35">
        <f t="shared" si="58"/>
        <v>51900</v>
      </c>
      <c r="U1139" s="35">
        <f t="shared" si="57"/>
        <v>58128.000000000007</v>
      </c>
      <c r="V1139" s="30"/>
      <c r="W1139" s="30">
        <v>2017</v>
      </c>
      <c r="X1139" s="31"/>
      <c r="Y1139" s="303"/>
    </row>
    <row r="1140" spans="1:25" ht="50.1" customHeight="1">
      <c r="A1140" s="30" t="s">
        <v>3770</v>
      </c>
      <c r="B1140" s="141" t="s">
        <v>32</v>
      </c>
      <c r="C1140" s="142" t="s">
        <v>3771</v>
      </c>
      <c r="D1140" s="317" t="s">
        <v>3698</v>
      </c>
      <c r="E1140" s="143" t="s">
        <v>3772</v>
      </c>
      <c r="F1140" s="44"/>
      <c r="G1140" s="45" t="s">
        <v>36</v>
      </c>
      <c r="H1140" s="46">
        <v>0</v>
      </c>
      <c r="I1140" s="30">
        <v>590000000</v>
      </c>
      <c r="J1140" s="31" t="s">
        <v>37</v>
      </c>
      <c r="K1140" s="41" t="s">
        <v>401</v>
      </c>
      <c r="L1140" s="31" t="s">
        <v>39</v>
      </c>
      <c r="M1140" s="41" t="s">
        <v>58</v>
      </c>
      <c r="N1140" s="43" t="s">
        <v>3700</v>
      </c>
      <c r="O1140" s="33" t="s">
        <v>42</v>
      </c>
      <c r="P1140" s="30">
        <v>796</v>
      </c>
      <c r="Q1140" s="38" t="s">
        <v>43</v>
      </c>
      <c r="R1140" s="47">
        <v>20</v>
      </c>
      <c r="S1140" s="48">
        <v>2081</v>
      </c>
      <c r="T1140" s="35">
        <f t="shared" si="58"/>
        <v>41620</v>
      </c>
      <c r="U1140" s="35">
        <f t="shared" si="57"/>
        <v>46614.400000000001</v>
      </c>
      <c r="V1140" s="41"/>
      <c r="W1140" s="49">
        <v>2017</v>
      </c>
      <c r="X1140" s="31"/>
      <c r="Y1140" s="303"/>
    </row>
    <row r="1141" spans="1:25" ht="50.1" customHeight="1">
      <c r="A1141" s="30" t="s">
        <v>3773</v>
      </c>
      <c r="B1141" s="30" t="s">
        <v>32</v>
      </c>
      <c r="C1141" s="31" t="s">
        <v>3774</v>
      </c>
      <c r="D1141" s="310" t="s">
        <v>3698</v>
      </c>
      <c r="E1141" s="31" t="s">
        <v>3775</v>
      </c>
      <c r="F1141" s="32"/>
      <c r="G1141" s="30" t="s">
        <v>36</v>
      </c>
      <c r="H1141" s="30">
        <v>0</v>
      </c>
      <c r="I1141" s="30">
        <v>590000000</v>
      </c>
      <c r="J1141" s="31" t="s">
        <v>37</v>
      </c>
      <c r="K1141" s="31" t="s">
        <v>401</v>
      </c>
      <c r="L1141" s="31" t="s">
        <v>39</v>
      </c>
      <c r="M1141" s="30" t="s">
        <v>58</v>
      </c>
      <c r="N1141" s="31" t="s">
        <v>3700</v>
      </c>
      <c r="O1141" s="33" t="s">
        <v>42</v>
      </c>
      <c r="P1141" s="30">
        <v>796</v>
      </c>
      <c r="Q1141" s="30" t="s">
        <v>43</v>
      </c>
      <c r="R1141" s="34">
        <v>10</v>
      </c>
      <c r="S1141" s="35">
        <v>3212</v>
      </c>
      <c r="T1141" s="35">
        <f t="shared" si="58"/>
        <v>32120</v>
      </c>
      <c r="U1141" s="35">
        <f t="shared" si="57"/>
        <v>35974.400000000001</v>
      </c>
      <c r="V1141" s="30"/>
      <c r="W1141" s="30">
        <v>2017</v>
      </c>
      <c r="X1141" s="31"/>
      <c r="Y1141" s="303"/>
    </row>
    <row r="1142" spans="1:25" ht="50.1" customHeight="1">
      <c r="A1142" s="30" t="s">
        <v>3776</v>
      </c>
      <c r="B1142" s="41" t="s">
        <v>32</v>
      </c>
      <c r="C1142" s="42" t="s">
        <v>3777</v>
      </c>
      <c r="D1142" s="311" t="s">
        <v>3698</v>
      </c>
      <c r="E1142" s="43" t="s">
        <v>3778</v>
      </c>
      <c r="F1142" s="44"/>
      <c r="G1142" s="45" t="s">
        <v>36</v>
      </c>
      <c r="H1142" s="46">
        <v>0</v>
      </c>
      <c r="I1142" s="30">
        <v>590000000</v>
      </c>
      <c r="J1142" s="31" t="s">
        <v>37</v>
      </c>
      <c r="K1142" s="41" t="s">
        <v>401</v>
      </c>
      <c r="L1142" s="31" t="s">
        <v>39</v>
      </c>
      <c r="M1142" s="41" t="s">
        <v>58</v>
      </c>
      <c r="N1142" s="43" t="s">
        <v>3700</v>
      </c>
      <c r="O1142" s="33" t="s">
        <v>42</v>
      </c>
      <c r="P1142" s="30">
        <v>796</v>
      </c>
      <c r="Q1142" s="38" t="s">
        <v>43</v>
      </c>
      <c r="R1142" s="47">
        <v>16</v>
      </c>
      <c r="S1142" s="48">
        <v>4600</v>
      </c>
      <c r="T1142" s="35">
        <f t="shared" si="58"/>
        <v>73600</v>
      </c>
      <c r="U1142" s="35">
        <f t="shared" si="57"/>
        <v>82432.000000000015</v>
      </c>
      <c r="V1142" s="41"/>
      <c r="W1142" s="49">
        <v>2017</v>
      </c>
      <c r="X1142" s="31"/>
      <c r="Y1142" s="303"/>
    </row>
    <row r="1143" spans="1:25" ht="50.1" customHeight="1">
      <c r="A1143" s="30" t="s">
        <v>3779</v>
      </c>
      <c r="B1143" s="30" t="s">
        <v>32</v>
      </c>
      <c r="C1143" s="31" t="s">
        <v>3780</v>
      </c>
      <c r="D1143" s="310" t="s">
        <v>3698</v>
      </c>
      <c r="E1143" s="31" t="s">
        <v>3781</v>
      </c>
      <c r="F1143" s="32"/>
      <c r="G1143" s="30" t="s">
        <v>36</v>
      </c>
      <c r="H1143" s="30">
        <v>0</v>
      </c>
      <c r="I1143" s="30">
        <v>590000000</v>
      </c>
      <c r="J1143" s="31" t="s">
        <v>37</v>
      </c>
      <c r="K1143" s="31" t="s">
        <v>401</v>
      </c>
      <c r="L1143" s="31" t="s">
        <v>39</v>
      </c>
      <c r="M1143" s="30" t="s">
        <v>58</v>
      </c>
      <c r="N1143" s="31" t="s">
        <v>3700</v>
      </c>
      <c r="O1143" s="33" t="s">
        <v>42</v>
      </c>
      <c r="P1143" s="30">
        <v>796</v>
      </c>
      <c r="Q1143" s="30" t="s">
        <v>43</v>
      </c>
      <c r="R1143" s="34">
        <v>10</v>
      </c>
      <c r="S1143" s="35">
        <v>4671</v>
      </c>
      <c r="T1143" s="35">
        <f t="shared" si="58"/>
        <v>46710</v>
      </c>
      <c r="U1143" s="35">
        <f t="shared" si="57"/>
        <v>52315.200000000004</v>
      </c>
      <c r="V1143" s="30"/>
      <c r="W1143" s="30">
        <v>2017</v>
      </c>
      <c r="X1143" s="31"/>
      <c r="Y1143" s="303"/>
    </row>
    <row r="1144" spans="1:25" ht="50.1" customHeight="1">
      <c r="A1144" s="30" t="s">
        <v>3782</v>
      </c>
      <c r="B1144" s="30" t="s">
        <v>32</v>
      </c>
      <c r="C1144" s="31" t="s">
        <v>3783</v>
      </c>
      <c r="D1144" s="310" t="s">
        <v>3698</v>
      </c>
      <c r="E1144" s="31" t="s">
        <v>3784</v>
      </c>
      <c r="F1144" s="32"/>
      <c r="G1144" s="30" t="s">
        <v>36</v>
      </c>
      <c r="H1144" s="30">
        <v>0</v>
      </c>
      <c r="I1144" s="30">
        <v>590000000</v>
      </c>
      <c r="J1144" s="31" t="s">
        <v>37</v>
      </c>
      <c r="K1144" s="31" t="s">
        <v>401</v>
      </c>
      <c r="L1144" s="31" t="s">
        <v>39</v>
      </c>
      <c r="M1144" s="30" t="s">
        <v>58</v>
      </c>
      <c r="N1144" s="31" t="s">
        <v>3700</v>
      </c>
      <c r="O1144" s="33" t="s">
        <v>42</v>
      </c>
      <c r="P1144" s="30">
        <v>796</v>
      </c>
      <c r="Q1144" s="30" t="s">
        <v>43</v>
      </c>
      <c r="R1144" s="34">
        <v>20</v>
      </c>
      <c r="S1144" s="35">
        <v>180</v>
      </c>
      <c r="T1144" s="35">
        <f t="shared" si="58"/>
        <v>3600</v>
      </c>
      <c r="U1144" s="35">
        <f t="shared" si="57"/>
        <v>4032.0000000000005</v>
      </c>
      <c r="V1144" s="30"/>
      <c r="W1144" s="30">
        <v>2017</v>
      </c>
      <c r="X1144" s="31"/>
      <c r="Y1144" s="303"/>
    </row>
    <row r="1145" spans="1:25" ht="50.1" customHeight="1">
      <c r="A1145" s="30" t="s">
        <v>3785</v>
      </c>
      <c r="B1145" s="31" t="s">
        <v>32</v>
      </c>
      <c r="C1145" s="56" t="s">
        <v>3786</v>
      </c>
      <c r="D1145" s="310" t="s">
        <v>3787</v>
      </c>
      <c r="E1145" s="56" t="s">
        <v>3788</v>
      </c>
      <c r="F1145" s="56" t="s">
        <v>3789</v>
      </c>
      <c r="G1145" s="31" t="s">
        <v>36</v>
      </c>
      <c r="H1145" s="31">
        <v>0</v>
      </c>
      <c r="I1145" s="30">
        <v>590000000</v>
      </c>
      <c r="J1145" s="31" t="s">
        <v>37</v>
      </c>
      <c r="K1145" s="31" t="s">
        <v>189</v>
      </c>
      <c r="L1145" s="31" t="s">
        <v>39</v>
      </c>
      <c r="M1145" s="31" t="s">
        <v>58</v>
      </c>
      <c r="N1145" s="31" t="s">
        <v>273</v>
      </c>
      <c r="O1145" s="31" t="s">
        <v>182</v>
      </c>
      <c r="P1145" s="31">
        <v>796</v>
      </c>
      <c r="Q1145" s="31" t="s">
        <v>43</v>
      </c>
      <c r="R1145" s="34">
        <v>85</v>
      </c>
      <c r="S1145" s="114">
        <v>1250</v>
      </c>
      <c r="T1145" s="35">
        <v>0</v>
      </c>
      <c r="U1145" s="35">
        <f t="shared" si="57"/>
        <v>0</v>
      </c>
      <c r="V1145" s="30"/>
      <c r="W1145" s="30">
        <v>2017</v>
      </c>
      <c r="X1145" s="43" t="s">
        <v>3310</v>
      </c>
      <c r="Y1145" s="303"/>
    </row>
    <row r="1146" spans="1:25" ht="50.1" customHeight="1">
      <c r="A1146" s="31" t="s">
        <v>3790</v>
      </c>
      <c r="B1146" s="31" t="s">
        <v>32</v>
      </c>
      <c r="C1146" s="56" t="s">
        <v>3786</v>
      </c>
      <c r="D1146" s="310" t="s">
        <v>3787</v>
      </c>
      <c r="E1146" s="56" t="s">
        <v>3788</v>
      </c>
      <c r="F1146" s="56" t="s">
        <v>3789</v>
      </c>
      <c r="G1146" s="45" t="s">
        <v>188</v>
      </c>
      <c r="H1146" s="45">
        <v>0</v>
      </c>
      <c r="I1146" s="30">
        <v>590000000</v>
      </c>
      <c r="J1146" s="45" t="s">
        <v>50</v>
      </c>
      <c r="K1146" s="43" t="s">
        <v>275</v>
      </c>
      <c r="L1146" s="45" t="s">
        <v>50</v>
      </c>
      <c r="M1146" s="45" t="s">
        <v>58</v>
      </c>
      <c r="N1146" s="43" t="s">
        <v>41</v>
      </c>
      <c r="O1146" s="43" t="s">
        <v>276</v>
      </c>
      <c r="P1146" s="31">
        <v>796</v>
      </c>
      <c r="Q1146" s="43" t="s">
        <v>43</v>
      </c>
      <c r="R1146" s="47">
        <v>85</v>
      </c>
      <c r="S1146" s="64">
        <v>1250</v>
      </c>
      <c r="T1146" s="48">
        <f>R1146*S1146</f>
        <v>106250</v>
      </c>
      <c r="U1146" s="48">
        <f t="shared" si="57"/>
        <v>119000.00000000001</v>
      </c>
      <c r="V1146" s="43"/>
      <c r="W1146" s="31">
        <v>2017</v>
      </c>
      <c r="X1146" s="43"/>
      <c r="Y1146" s="303"/>
    </row>
    <row r="1147" spans="1:25" ht="50.1" customHeight="1">
      <c r="A1147" s="30" t="s">
        <v>3791</v>
      </c>
      <c r="B1147" s="41" t="s">
        <v>32</v>
      </c>
      <c r="C1147" s="44" t="s">
        <v>3786</v>
      </c>
      <c r="D1147" s="311" t="s">
        <v>3787</v>
      </c>
      <c r="E1147" s="44" t="s">
        <v>3788</v>
      </c>
      <c r="F1147" s="44" t="s">
        <v>3792</v>
      </c>
      <c r="G1147" s="45" t="s">
        <v>36</v>
      </c>
      <c r="H1147" s="46">
        <v>0</v>
      </c>
      <c r="I1147" s="30">
        <v>590000000</v>
      </c>
      <c r="J1147" s="31" t="s">
        <v>37</v>
      </c>
      <c r="K1147" s="41" t="s">
        <v>189</v>
      </c>
      <c r="L1147" s="31" t="s">
        <v>39</v>
      </c>
      <c r="M1147" s="41" t="s">
        <v>58</v>
      </c>
      <c r="N1147" s="43" t="s">
        <v>1816</v>
      </c>
      <c r="O1147" s="43" t="s">
        <v>182</v>
      </c>
      <c r="P1147" s="31">
        <v>796</v>
      </c>
      <c r="Q1147" s="43" t="s">
        <v>43</v>
      </c>
      <c r="R1147" s="47">
        <v>20</v>
      </c>
      <c r="S1147" s="64">
        <v>4300</v>
      </c>
      <c r="T1147" s="35">
        <v>0</v>
      </c>
      <c r="U1147" s="35">
        <f t="shared" si="57"/>
        <v>0</v>
      </c>
      <c r="V1147" s="41"/>
      <c r="W1147" s="49">
        <v>2017</v>
      </c>
      <c r="X1147" s="43" t="s">
        <v>2660</v>
      </c>
      <c r="Y1147" s="303"/>
    </row>
    <row r="1148" spans="1:25" ht="50.1" customHeight="1">
      <c r="A1148" s="30" t="s">
        <v>3793</v>
      </c>
      <c r="B1148" s="31" t="s">
        <v>32</v>
      </c>
      <c r="C1148" s="44" t="s">
        <v>3786</v>
      </c>
      <c r="D1148" s="310" t="s">
        <v>3787</v>
      </c>
      <c r="E1148" s="56" t="s">
        <v>3788</v>
      </c>
      <c r="F1148" s="56" t="s">
        <v>3792</v>
      </c>
      <c r="G1148" s="45" t="s">
        <v>188</v>
      </c>
      <c r="H1148" s="45">
        <v>0</v>
      </c>
      <c r="I1148" s="30">
        <v>590000000</v>
      </c>
      <c r="J1148" s="45" t="s">
        <v>50</v>
      </c>
      <c r="K1148" s="43" t="s">
        <v>275</v>
      </c>
      <c r="L1148" s="45" t="s">
        <v>50</v>
      </c>
      <c r="M1148" s="45" t="s">
        <v>58</v>
      </c>
      <c r="N1148" s="43" t="s">
        <v>41</v>
      </c>
      <c r="O1148" s="43" t="s">
        <v>276</v>
      </c>
      <c r="P1148" s="31">
        <v>796</v>
      </c>
      <c r="Q1148" s="43" t="s">
        <v>43</v>
      </c>
      <c r="R1148" s="47">
        <v>20</v>
      </c>
      <c r="S1148" s="64">
        <v>4300</v>
      </c>
      <c r="T1148" s="48">
        <f>R1148*S1148</f>
        <v>86000</v>
      </c>
      <c r="U1148" s="48">
        <f t="shared" si="57"/>
        <v>96320.000000000015</v>
      </c>
      <c r="V1148" s="43"/>
      <c r="W1148" s="31">
        <v>2017</v>
      </c>
      <c r="X1148" s="43"/>
      <c r="Y1148" s="303"/>
    </row>
    <row r="1149" spans="1:25" ht="50.1" customHeight="1">
      <c r="A1149" s="30" t="s">
        <v>3794</v>
      </c>
      <c r="B1149" s="41" t="s">
        <v>32</v>
      </c>
      <c r="C1149" s="44" t="s">
        <v>3795</v>
      </c>
      <c r="D1149" s="311" t="s">
        <v>3787</v>
      </c>
      <c r="E1149" s="44" t="s">
        <v>3796</v>
      </c>
      <c r="F1149" s="44" t="s">
        <v>3797</v>
      </c>
      <c r="G1149" s="45" t="s">
        <v>36</v>
      </c>
      <c r="H1149" s="46">
        <v>0</v>
      </c>
      <c r="I1149" s="30">
        <v>590000000</v>
      </c>
      <c r="J1149" s="31" t="s">
        <v>37</v>
      </c>
      <c r="K1149" s="41" t="s">
        <v>189</v>
      </c>
      <c r="L1149" s="31" t="s">
        <v>39</v>
      </c>
      <c r="M1149" s="41" t="s">
        <v>58</v>
      </c>
      <c r="N1149" s="43" t="s">
        <v>273</v>
      </c>
      <c r="O1149" s="43" t="s">
        <v>182</v>
      </c>
      <c r="P1149" s="31">
        <v>796</v>
      </c>
      <c r="Q1149" s="43" t="s">
        <v>43</v>
      </c>
      <c r="R1149" s="47">
        <v>3000</v>
      </c>
      <c r="S1149" s="64">
        <v>56</v>
      </c>
      <c r="T1149" s="35">
        <v>0</v>
      </c>
      <c r="U1149" s="35">
        <f t="shared" si="57"/>
        <v>0</v>
      </c>
      <c r="V1149" s="41"/>
      <c r="W1149" s="49">
        <v>2017</v>
      </c>
      <c r="X1149" s="43" t="s">
        <v>3310</v>
      </c>
      <c r="Y1149" s="303"/>
    </row>
    <row r="1150" spans="1:25" ht="50.1" customHeight="1">
      <c r="A1150" s="31" t="s">
        <v>3798</v>
      </c>
      <c r="B1150" s="31" t="s">
        <v>32</v>
      </c>
      <c r="C1150" s="44" t="s">
        <v>3795</v>
      </c>
      <c r="D1150" s="310" t="s">
        <v>3787</v>
      </c>
      <c r="E1150" s="44" t="s">
        <v>3796</v>
      </c>
      <c r="F1150" s="44" t="s">
        <v>3797</v>
      </c>
      <c r="G1150" s="45" t="s">
        <v>188</v>
      </c>
      <c r="H1150" s="45">
        <v>0</v>
      </c>
      <c r="I1150" s="30">
        <v>590000000</v>
      </c>
      <c r="J1150" s="45" t="s">
        <v>50</v>
      </c>
      <c r="K1150" s="43" t="s">
        <v>275</v>
      </c>
      <c r="L1150" s="45" t="s">
        <v>50</v>
      </c>
      <c r="M1150" s="45" t="s">
        <v>58</v>
      </c>
      <c r="N1150" s="43" t="s">
        <v>41</v>
      </c>
      <c r="O1150" s="43" t="s">
        <v>276</v>
      </c>
      <c r="P1150" s="31">
        <v>796</v>
      </c>
      <c r="Q1150" s="43" t="s">
        <v>43</v>
      </c>
      <c r="R1150" s="47">
        <v>3000</v>
      </c>
      <c r="S1150" s="64">
        <v>56</v>
      </c>
      <c r="T1150" s="48">
        <f t="shared" ref="T1150" si="59">R1150*S1150</f>
        <v>168000</v>
      </c>
      <c r="U1150" s="48">
        <f t="shared" si="57"/>
        <v>188160.00000000003</v>
      </c>
      <c r="V1150" s="43"/>
      <c r="W1150" s="31">
        <v>2017</v>
      </c>
      <c r="X1150" s="43"/>
      <c r="Y1150" s="303"/>
    </row>
    <row r="1151" spans="1:25" ht="50.1" customHeight="1">
      <c r="A1151" s="30" t="s">
        <v>3799</v>
      </c>
      <c r="B1151" s="41" t="s">
        <v>32</v>
      </c>
      <c r="C1151" s="31" t="s">
        <v>3800</v>
      </c>
      <c r="D1151" s="310" t="s">
        <v>3801</v>
      </c>
      <c r="E1151" s="31" t="s">
        <v>3802</v>
      </c>
      <c r="F1151" s="32"/>
      <c r="G1151" s="30" t="s">
        <v>36</v>
      </c>
      <c r="H1151" s="30">
        <v>0</v>
      </c>
      <c r="I1151" s="30">
        <v>590000000</v>
      </c>
      <c r="J1151" s="31" t="s">
        <v>37</v>
      </c>
      <c r="K1151" s="31" t="s">
        <v>1548</v>
      </c>
      <c r="L1151" s="31" t="s">
        <v>39</v>
      </c>
      <c r="M1151" s="30" t="s">
        <v>58</v>
      </c>
      <c r="N1151" s="31" t="s">
        <v>41</v>
      </c>
      <c r="O1151" s="31" t="s">
        <v>107</v>
      </c>
      <c r="P1151" s="30">
        <v>796</v>
      </c>
      <c r="Q1151" s="30" t="s">
        <v>43</v>
      </c>
      <c r="R1151" s="34">
        <v>400</v>
      </c>
      <c r="S1151" s="35">
        <v>800</v>
      </c>
      <c r="T1151" s="35">
        <f t="shared" si="58"/>
        <v>320000</v>
      </c>
      <c r="U1151" s="35">
        <f t="shared" si="57"/>
        <v>358400.00000000006</v>
      </c>
      <c r="V1151" s="30"/>
      <c r="W1151" s="30">
        <v>2017</v>
      </c>
      <c r="X1151" s="31"/>
      <c r="Y1151" s="303"/>
    </row>
    <row r="1152" spans="1:25" ht="50.1" customHeight="1">
      <c r="A1152" s="31" t="s">
        <v>3803</v>
      </c>
      <c r="B1152" s="31" t="s">
        <v>32</v>
      </c>
      <c r="C1152" s="56" t="s">
        <v>3804</v>
      </c>
      <c r="D1152" s="310" t="s">
        <v>3805</v>
      </c>
      <c r="E1152" s="56" t="s">
        <v>3806</v>
      </c>
      <c r="F1152" s="56" t="s">
        <v>3807</v>
      </c>
      <c r="G1152" s="31" t="s">
        <v>36</v>
      </c>
      <c r="H1152" s="31">
        <v>0</v>
      </c>
      <c r="I1152" s="31">
        <v>590000000</v>
      </c>
      <c r="J1152" s="31" t="s">
        <v>50</v>
      </c>
      <c r="K1152" s="31" t="s">
        <v>3326</v>
      </c>
      <c r="L1152" s="31" t="s">
        <v>80</v>
      </c>
      <c r="M1152" s="31" t="s">
        <v>81</v>
      </c>
      <c r="N1152" s="31" t="s">
        <v>140</v>
      </c>
      <c r="O1152" s="45" t="s">
        <v>182</v>
      </c>
      <c r="P1152" s="31">
        <v>796</v>
      </c>
      <c r="Q1152" s="31" t="s">
        <v>43</v>
      </c>
      <c r="R1152" s="47">
        <v>10</v>
      </c>
      <c r="S1152" s="145">
        <v>1250</v>
      </c>
      <c r="T1152" s="58">
        <v>0</v>
      </c>
      <c r="U1152" s="58">
        <f t="shared" si="57"/>
        <v>0</v>
      </c>
      <c r="V1152" s="31"/>
      <c r="W1152" s="31">
        <v>2017</v>
      </c>
      <c r="X1152" s="31">
        <v>19</v>
      </c>
      <c r="Y1152" s="303"/>
    </row>
    <row r="1153" spans="1:25" ht="50.1" customHeight="1">
      <c r="A1153" s="30" t="s">
        <v>3808</v>
      </c>
      <c r="B1153" s="71" t="s">
        <v>32</v>
      </c>
      <c r="C1153" s="56" t="s">
        <v>3804</v>
      </c>
      <c r="D1153" s="310" t="s">
        <v>3805</v>
      </c>
      <c r="E1153" s="56" t="s">
        <v>3806</v>
      </c>
      <c r="F1153" s="56" t="s">
        <v>3807</v>
      </c>
      <c r="G1153" s="119" t="s">
        <v>36</v>
      </c>
      <c r="H1153" s="162">
        <v>0</v>
      </c>
      <c r="I1153" s="81">
        <v>590000000</v>
      </c>
      <c r="J1153" s="45" t="s">
        <v>300</v>
      </c>
      <c r="K1153" s="43" t="s">
        <v>3809</v>
      </c>
      <c r="L1153" s="43" t="s">
        <v>302</v>
      </c>
      <c r="M1153" s="43" t="s">
        <v>81</v>
      </c>
      <c r="N1153" s="43" t="s">
        <v>140</v>
      </c>
      <c r="O1153" s="43" t="s">
        <v>508</v>
      </c>
      <c r="P1153" s="38">
        <v>796</v>
      </c>
      <c r="Q1153" s="43" t="s">
        <v>43</v>
      </c>
      <c r="R1153" s="34">
        <v>10</v>
      </c>
      <c r="S1153" s="116">
        <v>1800</v>
      </c>
      <c r="T1153" s="35">
        <f>R1153*S1153</f>
        <v>18000</v>
      </c>
      <c r="U1153" s="58">
        <f>T1153*1.12</f>
        <v>20160.000000000004</v>
      </c>
      <c r="V1153" s="52"/>
      <c r="W1153" s="45">
        <v>2017</v>
      </c>
      <c r="X1153" s="30"/>
      <c r="Y1153" s="303"/>
    </row>
    <row r="1154" spans="1:25" ht="50.1" customHeight="1">
      <c r="A1154" s="30" t="s">
        <v>3810</v>
      </c>
      <c r="B1154" s="30" t="s">
        <v>32</v>
      </c>
      <c r="C1154" s="31" t="s">
        <v>3811</v>
      </c>
      <c r="D1154" s="310" t="s">
        <v>3805</v>
      </c>
      <c r="E1154" s="31" t="s">
        <v>3812</v>
      </c>
      <c r="F1154" s="32" t="s">
        <v>3813</v>
      </c>
      <c r="G1154" s="30" t="s">
        <v>36</v>
      </c>
      <c r="H1154" s="30">
        <v>0</v>
      </c>
      <c r="I1154" s="30">
        <v>590000000</v>
      </c>
      <c r="J1154" s="31" t="s">
        <v>37</v>
      </c>
      <c r="K1154" s="31" t="s">
        <v>38</v>
      </c>
      <c r="L1154" s="31" t="s">
        <v>39</v>
      </c>
      <c r="M1154" s="30" t="s">
        <v>40</v>
      </c>
      <c r="N1154" s="31" t="s">
        <v>72</v>
      </c>
      <c r="O1154" s="30" t="s">
        <v>73</v>
      </c>
      <c r="P1154" s="30">
        <v>796</v>
      </c>
      <c r="Q1154" s="30" t="s">
        <v>43</v>
      </c>
      <c r="R1154" s="34">
        <v>40</v>
      </c>
      <c r="S1154" s="35">
        <v>180</v>
      </c>
      <c r="T1154" s="35">
        <f t="shared" si="58"/>
        <v>7200</v>
      </c>
      <c r="U1154" s="35">
        <f t="shared" si="57"/>
        <v>8064.0000000000009</v>
      </c>
      <c r="V1154" s="30"/>
      <c r="W1154" s="30">
        <v>2017</v>
      </c>
      <c r="X1154" s="31"/>
      <c r="Y1154" s="303"/>
    </row>
    <row r="1155" spans="1:25" ht="50.1" customHeight="1">
      <c r="A1155" s="30" t="s">
        <v>3814</v>
      </c>
      <c r="B1155" s="30" t="s">
        <v>32</v>
      </c>
      <c r="C1155" s="31" t="s">
        <v>3815</v>
      </c>
      <c r="D1155" s="310" t="s">
        <v>3805</v>
      </c>
      <c r="E1155" s="31" t="s">
        <v>3816</v>
      </c>
      <c r="F1155" s="32" t="s">
        <v>3817</v>
      </c>
      <c r="G1155" s="30" t="s">
        <v>36</v>
      </c>
      <c r="H1155" s="30">
        <v>0</v>
      </c>
      <c r="I1155" s="30">
        <v>590000000</v>
      </c>
      <c r="J1155" s="31" t="s">
        <v>37</v>
      </c>
      <c r="K1155" s="31" t="s">
        <v>38</v>
      </c>
      <c r="L1155" s="31" t="s">
        <v>39</v>
      </c>
      <c r="M1155" s="30" t="s">
        <v>40</v>
      </c>
      <c r="N1155" s="31" t="s">
        <v>72</v>
      </c>
      <c r="O1155" s="30" t="s">
        <v>73</v>
      </c>
      <c r="P1155" s="30">
        <v>796</v>
      </c>
      <c r="Q1155" s="30" t="s">
        <v>43</v>
      </c>
      <c r="R1155" s="34">
        <v>40</v>
      </c>
      <c r="S1155" s="35">
        <v>805</v>
      </c>
      <c r="T1155" s="35">
        <f t="shared" si="58"/>
        <v>32200</v>
      </c>
      <c r="U1155" s="35">
        <f t="shared" si="57"/>
        <v>36064</v>
      </c>
      <c r="V1155" s="30" t="s">
        <v>44</v>
      </c>
      <c r="W1155" s="30">
        <v>2017</v>
      </c>
      <c r="X1155" s="31"/>
      <c r="Y1155" s="303"/>
    </row>
    <row r="1156" spans="1:25" ht="50.1" customHeight="1">
      <c r="A1156" s="30" t="s">
        <v>3818</v>
      </c>
      <c r="B1156" s="31" t="s">
        <v>32</v>
      </c>
      <c r="C1156" s="56" t="s">
        <v>3819</v>
      </c>
      <c r="D1156" s="310" t="s">
        <v>3820</v>
      </c>
      <c r="E1156" s="56" t="s">
        <v>3821</v>
      </c>
      <c r="F1156" s="56" t="s">
        <v>3822</v>
      </c>
      <c r="G1156" s="31" t="s">
        <v>36</v>
      </c>
      <c r="H1156" s="31">
        <v>0</v>
      </c>
      <c r="I1156" s="31">
        <v>590000000</v>
      </c>
      <c r="J1156" s="31" t="s">
        <v>37</v>
      </c>
      <c r="K1156" s="31" t="s">
        <v>211</v>
      </c>
      <c r="L1156" s="45" t="s">
        <v>50</v>
      </c>
      <c r="M1156" s="31" t="s">
        <v>58</v>
      </c>
      <c r="N1156" s="43" t="s">
        <v>528</v>
      </c>
      <c r="O1156" s="31" t="s">
        <v>73</v>
      </c>
      <c r="P1156" s="31">
        <v>796</v>
      </c>
      <c r="Q1156" s="31" t="s">
        <v>43</v>
      </c>
      <c r="R1156" s="34">
        <v>6</v>
      </c>
      <c r="S1156" s="114">
        <v>8100</v>
      </c>
      <c r="T1156" s="35">
        <v>0</v>
      </c>
      <c r="U1156" s="35">
        <f>T1156*1.12</f>
        <v>0</v>
      </c>
      <c r="V1156" s="30"/>
      <c r="W1156" s="30">
        <v>2017</v>
      </c>
      <c r="X1156" s="43">
        <v>11.14</v>
      </c>
      <c r="Y1156" s="303"/>
    </row>
    <row r="1157" spans="1:25" ht="50.1" customHeight="1">
      <c r="A1157" s="30" t="s">
        <v>3823</v>
      </c>
      <c r="B1157" s="31" t="s">
        <v>32</v>
      </c>
      <c r="C1157" s="56" t="s">
        <v>3819</v>
      </c>
      <c r="D1157" s="394" t="s">
        <v>3820</v>
      </c>
      <c r="E1157" s="56" t="s">
        <v>3821</v>
      </c>
      <c r="F1157" s="56" t="s">
        <v>3822</v>
      </c>
      <c r="G1157" s="31" t="s">
        <v>36</v>
      </c>
      <c r="H1157" s="31">
        <v>0</v>
      </c>
      <c r="I1157" s="63">
        <v>590000000</v>
      </c>
      <c r="J1157" s="31" t="s">
        <v>37</v>
      </c>
      <c r="K1157" s="31" t="s">
        <v>301</v>
      </c>
      <c r="L1157" s="45" t="s">
        <v>50</v>
      </c>
      <c r="M1157" s="31" t="s">
        <v>58</v>
      </c>
      <c r="N1157" s="43" t="s">
        <v>523</v>
      </c>
      <c r="O1157" s="31" t="s">
        <v>73</v>
      </c>
      <c r="P1157" s="31">
        <v>796</v>
      </c>
      <c r="Q1157" s="31" t="s">
        <v>43</v>
      </c>
      <c r="R1157" s="34">
        <v>6</v>
      </c>
      <c r="S1157" s="114">
        <v>8100</v>
      </c>
      <c r="T1157" s="35">
        <f t="shared" ref="T1157" si="60">R1157*S1157</f>
        <v>48600</v>
      </c>
      <c r="U1157" s="35">
        <f>T1157*1.12</f>
        <v>54432.000000000007</v>
      </c>
      <c r="V1157" s="30"/>
      <c r="W1157" s="30">
        <v>2017</v>
      </c>
      <c r="X1157" s="126"/>
      <c r="Y1157" s="303"/>
    </row>
    <row r="1158" spans="1:25" ht="50.1" customHeight="1">
      <c r="A1158" s="30" t="s">
        <v>3824</v>
      </c>
      <c r="B1158" s="38" t="s">
        <v>32</v>
      </c>
      <c r="C1158" s="43" t="s">
        <v>3825</v>
      </c>
      <c r="D1158" s="312" t="s">
        <v>3826</v>
      </c>
      <c r="E1158" s="44" t="s">
        <v>3827</v>
      </c>
      <c r="F1158" s="44" t="s">
        <v>3828</v>
      </c>
      <c r="G1158" s="67" t="s">
        <v>36</v>
      </c>
      <c r="H1158" s="67">
        <v>0</v>
      </c>
      <c r="I1158" s="30">
        <v>590000000</v>
      </c>
      <c r="J1158" s="31" t="s">
        <v>50</v>
      </c>
      <c r="K1158" s="43" t="s">
        <v>3829</v>
      </c>
      <c r="L1158" s="68" t="s">
        <v>80</v>
      </c>
      <c r="M1158" s="30" t="s">
        <v>81</v>
      </c>
      <c r="N1158" s="69" t="s">
        <v>140</v>
      </c>
      <c r="O1158" s="45" t="s">
        <v>182</v>
      </c>
      <c r="P1158" s="30">
        <v>796</v>
      </c>
      <c r="Q1158" s="30" t="s">
        <v>43</v>
      </c>
      <c r="R1158" s="34">
        <v>9</v>
      </c>
      <c r="S1158" s="39">
        <v>1100</v>
      </c>
      <c r="T1158" s="58">
        <f t="shared" si="58"/>
        <v>9900</v>
      </c>
      <c r="U1158" s="58">
        <f t="shared" si="57"/>
        <v>11088.000000000002</v>
      </c>
      <c r="V1158" s="40"/>
      <c r="W1158" s="30">
        <v>2017</v>
      </c>
      <c r="X1158" s="60"/>
      <c r="Y1158" s="303"/>
    </row>
    <row r="1159" spans="1:25" ht="50.1" customHeight="1">
      <c r="A1159" s="30" t="s">
        <v>3830</v>
      </c>
      <c r="B1159" s="41" t="s">
        <v>32</v>
      </c>
      <c r="C1159" s="42" t="s">
        <v>3831</v>
      </c>
      <c r="D1159" s="311" t="s">
        <v>3832</v>
      </c>
      <c r="E1159" s="43" t="s">
        <v>3833</v>
      </c>
      <c r="F1159" s="44"/>
      <c r="G1159" s="45" t="s">
        <v>36</v>
      </c>
      <c r="H1159" s="46">
        <v>0</v>
      </c>
      <c r="I1159" s="30">
        <v>590000000</v>
      </c>
      <c r="J1159" s="31" t="s">
        <v>37</v>
      </c>
      <c r="K1159" s="41" t="s">
        <v>386</v>
      </c>
      <c r="L1159" s="31" t="s">
        <v>39</v>
      </c>
      <c r="M1159" s="41" t="s">
        <v>40</v>
      </c>
      <c r="N1159" s="43" t="s">
        <v>175</v>
      </c>
      <c r="O1159" s="30" t="s">
        <v>73</v>
      </c>
      <c r="P1159" s="30">
        <v>796</v>
      </c>
      <c r="Q1159" s="38" t="s">
        <v>43</v>
      </c>
      <c r="R1159" s="47">
        <v>5</v>
      </c>
      <c r="S1159" s="48">
        <v>14800</v>
      </c>
      <c r="T1159" s="35">
        <f t="shared" si="58"/>
        <v>74000</v>
      </c>
      <c r="U1159" s="35">
        <f t="shared" si="57"/>
        <v>82880.000000000015</v>
      </c>
      <c r="V1159" s="61"/>
      <c r="W1159" s="49">
        <v>2017</v>
      </c>
      <c r="X1159" s="31"/>
      <c r="Y1159" s="303"/>
    </row>
    <row r="1160" spans="1:25" ht="50.1" customHeight="1">
      <c r="A1160" s="30" t="s">
        <v>3834</v>
      </c>
      <c r="B1160" s="30" t="s">
        <v>32</v>
      </c>
      <c r="C1160" s="31" t="s">
        <v>3835</v>
      </c>
      <c r="D1160" s="310" t="s">
        <v>3832</v>
      </c>
      <c r="E1160" s="31" t="s">
        <v>3836</v>
      </c>
      <c r="F1160" s="32"/>
      <c r="G1160" s="30" t="s">
        <v>36</v>
      </c>
      <c r="H1160" s="30">
        <v>0</v>
      </c>
      <c r="I1160" s="30">
        <v>590000000</v>
      </c>
      <c r="J1160" s="31" t="s">
        <v>37</v>
      </c>
      <c r="K1160" s="31" t="s">
        <v>386</v>
      </c>
      <c r="L1160" s="31" t="s">
        <v>39</v>
      </c>
      <c r="M1160" s="30" t="s">
        <v>40</v>
      </c>
      <c r="N1160" s="31" t="s">
        <v>175</v>
      </c>
      <c r="O1160" s="30" t="s">
        <v>73</v>
      </c>
      <c r="P1160" s="30">
        <v>796</v>
      </c>
      <c r="Q1160" s="30" t="s">
        <v>43</v>
      </c>
      <c r="R1160" s="34">
        <v>3</v>
      </c>
      <c r="S1160" s="35">
        <v>35000</v>
      </c>
      <c r="T1160" s="35">
        <f t="shared" si="58"/>
        <v>105000</v>
      </c>
      <c r="U1160" s="35">
        <f t="shared" si="57"/>
        <v>117600.00000000001</v>
      </c>
      <c r="V1160" s="40"/>
      <c r="W1160" s="30">
        <v>2017</v>
      </c>
      <c r="X1160" s="31"/>
      <c r="Y1160" s="303"/>
    </row>
    <row r="1161" spans="1:25" ht="50.1" customHeight="1">
      <c r="A1161" s="30" t="s">
        <v>3837</v>
      </c>
      <c r="B1161" s="41" t="s">
        <v>32</v>
      </c>
      <c r="C1161" s="44" t="s">
        <v>3838</v>
      </c>
      <c r="D1161" s="311" t="s">
        <v>3839</v>
      </c>
      <c r="E1161" s="44" t="s">
        <v>3840</v>
      </c>
      <c r="F1161" s="44" t="s">
        <v>3841</v>
      </c>
      <c r="G1161" s="45" t="s">
        <v>36</v>
      </c>
      <c r="H1161" s="46">
        <v>80</v>
      </c>
      <c r="I1161" s="30">
        <v>590000000</v>
      </c>
      <c r="J1161" s="31" t="s">
        <v>37</v>
      </c>
      <c r="K1161" s="41" t="s">
        <v>189</v>
      </c>
      <c r="L1161" s="31" t="s">
        <v>39</v>
      </c>
      <c r="M1161" s="41" t="s">
        <v>58</v>
      </c>
      <c r="N1161" s="43" t="s">
        <v>261</v>
      </c>
      <c r="O1161" s="31" t="s">
        <v>91</v>
      </c>
      <c r="P1161" s="43">
        <v>715</v>
      </c>
      <c r="Q1161" s="43" t="s">
        <v>191</v>
      </c>
      <c r="R1161" s="47">
        <v>4305</v>
      </c>
      <c r="S1161" s="64">
        <v>140</v>
      </c>
      <c r="T1161" s="35">
        <v>0</v>
      </c>
      <c r="U1161" s="35">
        <f>T1161*1.12</f>
        <v>0</v>
      </c>
      <c r="V1161" s="41"/>
      <c r="W1161" s="49">
        <v>2017</v>
      </c>
      <c r="X1161" s="43" t="s">
        <v>3842</v>
      </c>
      <c r="Y1161" s="303"/>
    </row>
    <row r="1162" spans="1:25" ht="50.1" customHeight="1">
      <c r="A1162" s="31" t="s">
        <v>3843</v>
      </c>
      <c r="B1162" s="31" t="s">
        <v>32</v>
      </c>
      <c r="C1162" s="44" t="s">
        <v>3838</v>
      </c>
      <c r="D1162" s="310" t="s">
        <v>3839</v>
      </c>
      <c r="E1162" s="44" t="s">
        <v>3840</v>
      </c>
      <c r="F1162" s="44" t="s">
        <v>3841</v>
      </c>
      <c r="G1162" s="45" t="s">
        <v>188</v>
      </c>
      <c r="H1162" s="45">
        <v>0</v>
      </c>
      <c r="I1162" s="30">
        <v>590000000</v>
      </c>
      <c r="J1162" s="45" t="s">
        <v>50</v>
      </c>
      <c r="K1162" s="43" t="s">
        <v>275</v>
      </c>
      <c r="L1162" s="45" t="s">
        <v>50</v>
      </c>
      <c r="M1162" s="45" t="s">
        <v>58</v>
      </c>
      <c r="N1162" s="43" t="s">
        <v>41</v>
      </c>
      <c r="O1162" s="43" t="s">
        <v>276</v>
      </c>
      <c r="P1162" s="43">
        <v>715</v>
      </c>
      <c r="Q1162" s="31" t="s">
        <v>191</v>
      </c>
      <c r="R1162" s="47">
        <v>4305</v>
      </c>
      <c r="S1162" s="64">
        <v>140</v>
      </c>
      <c r="T1162" s="48">
        <f t="shared" ref="T1162" si="61">R1162*S1162</f>
        <v>602700</v>
      </c>
      <c r="U1162" s="48">
        <f>T1162*1.12</f>
        <v>675024.00000000012</v>
      </c>
      <c r="V1162" s="43"/>
      <c r="W1162" s="31">
        <v>2017</v>
      </c>
      <c r="X1162" s="43"/>
      <c r="Y1162" s="303"/>
    </row>
    <row r="1163" spans="1:25" ht="50.1" customHeight="1">
      <c r="A1163" s="30" t="s">
        <v>3844</v>
      </c>
      <c r="B1163" s="31" t="s">
        <v>32</v>
      </c>
      <c r="C1163" s="56" t="s">
        <v>3845</v>
      </c>
      <c r="D1163" s="310" t="s">
        <v>3839</v>
      </c>
      <c r="E1163" s="56" t="s">
        <v>3846</v>
      </c>
      <c r="F1163" s="56" t="s">
        <v>3847</v>
      </c>
      <c r="G1163" s="31" t="s">
        <v>36</v>
      </c>
      <c r="H1163" s="31">
        <v>80</v>
      </c>
      <c r="I1163" s="30">
        <v>590000000</v>
      </c>
      <c r="J1163" s="31" t="s">
        <v>37</v>
      </c>
      <c r="K1163" s="31" t="s">
        <v>189</v>
      </c>
      <c r="L1163" s="31" t="s">
        <v>39</v>
      </c>
      <c r="M1163" s="31" t="s">
        <v>58</v>
      </c>
      <c r="N1163" s="31" t="s">
        <v>261</v>
      </c>
      <c r="O1163" s="31" t="s">
        <v>91</v>
      </c>
      <c r="P1163" s="31">
        <v>715</v>
      </c>
      <c r="Q1163" s="31" t="s">
        <v>191</v>
      </c>
      <c r="R1163" s="114">
        <v>3140</v>
      </c>
      <c r="S1163" s="114">
        <v>205</v>
      </c>
      <c r="T1163" s="35">
        <v>0</v>
      </c>
      <c r="U1163" s="35">
        <f>T1163*1.12</f>
        <v>0</v>
      </c>
      <c r="V1163" s="30"/>
      <c r="W1163" s="30">
        <v>2017</v>
      </c>
      <c r="X1163" s="43" t="s">
        <v>3842</v>
      </c>
      <c r="Y1163" s="303"/>
    </row>
    <row r="1164" spans="1:25" ht="50.1" customHeight="1">
      <c r="A1164" s="31" t="s">
        <v>3848</v>
      </c>
      <c r="B1164" s="31" t="s">
        <v>32</v>
      </c>
      <c r="C1164" s="56" t="s">
        <v>3845</v>
      </c>
      <c r="D1164" s="310" t="s">
        <v>3839</v>
      </c>
      <c r="E1164" s="56" t="s">
        <v>3846</v>
      </c>
      <c r="F1164" s="56" t="s">
        <v>3847</v>
      </c>
      <c r="G1164" s="45" t="s">
        <v>188</v>
      </c>
      <c r="H1164" s="45">
        <v>0</v>
      </c>
      <c r="I1164" s="30">
        <v>590000000</v>
      </c>
      <c r="J1164" s="45" t="s">
        <v>50</v>
      </c>
      <c r="K1164" s="43" t="s">
        <v>275</v>
      </c>
      <c r="L1164" s="45" t="s">
        <v>50</v>
      </c>
      <c r="M1164" s="45" t="s">
        <v>58</v>
      </c>
      <c r="N1164" s="43" t="s">
        <v>41</v>
      </c>
      <c r="O1164" s="43" t="s">
        <v>276</v>
      </c>
      <c r="P1164" s="31">
        <v>715</v>
      </c>
      <c r="Q1164" s="31" t="s">
        <v>191</v>
      </c>
      <c r="R1164" s="64">
        <v>3140</v>
      </c>
      <c r="S1164" s="64">
        <v>205</v>
      </c>
      <c r="T1164" s="48">
        <v>0</v>
      </c>
      <c r="U1164" s="48">
        <f>T1164*1.12</f>
        <v>0</v>
      </c>
      <c r="V1164" s="43"/>
      <c r="W1164" s="31">
        <v>2017</v>
      </c>
      <c r="X1164" s="43">
        <v>19</v>
      </c>
      <c r="Y1164" s="303"/>
    </row>
    <row r="1165" spans="1:25" ht="50.1" customHeight="1">
      <c r="A1165" s="31" t="s">
        <v>3849</v>
      </c>
      <c r="B1165" s="45" t="s">
        <v>32</v>
      </c>
      <c r="C1165" s="56" t="s">
        <v>3845</v>
      </c>
      <c r="D1165" s="310" t="s">
        <v>3839</v>
      </c>
      <c r="E1165" s="56" t="s">
        <v>3846</v>
      </c>
      <c r="F1165" s="56" t="s">
        <v>3847</v>
      </c>
      <c r="G1165" s="45" t="s">
        <v>188</v>
      </c>
      <c r="H1165" s="45">
        <v>0</v>
      </c>
      <c r="I1165" s="100">
        <v>590000000</v>
      </c>
      <c r="J1165" s="45" t="s">
        <v>50</v>
      </c>
      <c r="K1165" s="45" t="s">
        <v>275</v>
      </c>
      <c r="L1165" s="45" t="s">
        <v>50</v>
      </c>
      <c r="M1165" s="45" t="s">
        <v>58</v>
      </c>
      <c r="N1165" s="43" t="s">
        <v>41</v>
      </c>
      <c r="O1165" s="43" t="s">
        <v>276</v>
      </c>
      <c r="P1165" s="31">
        <v>715</v>
      </c>
      <c r="Q1165" s="31" t="s">
        <v>191</v>
      </c>
      <c r="R1165" s="64">
        <v>3140</v>
      </c>
      <c r="S1165" s="64">
        <v>268</v>
      </c>
      <c r="T1165" s="48">
        <f>R1165*S1165</f>
        <v>841520</v>
      </c>
      <c r="U1165" s="48">
        <f>T1165*1.12</f>
        <v>942502.40000000014</v>
      </c>
      <c r="V1165" s="251"/>
      <c r="W1165" s="102">
        <v>2017</v>
      </c>
      <c r="X1165" s="117"/>
      <c r="Y1165" s="303"/>
    </row>
    <row r="1166" spans="1:25" ht="50.1" customHeight="1">
      <c r="A1166" s="30" t="s">
        <v>3850</v>
      </c>
      <c r="B1166" s="98" t="s">
        <v>32</v>
      </c>
      <c r="C1166" s="43" t="s">
        <v>3851</v>
      </c>
      <c r="D1166" s="312" t="s">
        <v>3852</v>
      </c>
      <c r="E1166" s="43" t="s">
        <v>3853</v>
      </c>
      <c r="F1166" s="43" t="s">
        <v>3854</v>
      </c>
      <c r="G1166" s="43" t="s">
        <v>36</v>
      </c>
      <c r="H1166" s="43">
        <v>0</v>
      </c>
      <c r="I1166" s="30">
        <v>590000000</v>
      </c>
      <c r="J1166" s="31" t="s">
        <v>37</v>
      </c>
      <c r="K1166" s="43" t="s">
        <v>79</v>
      </c>
      <c r="L1166" s="43" t="s">
        <v>80</v>
      </c>
      <c r="M1166" s="43" t="s">
        <v>81</v>
      </c>
      <c r="N1166" s="43" t="s">
        <v>82</v>
      </c>
      <c r="O1166" s="43" t="s">
        <v>83</v>
      </c>
      <c r="P1166" s="43">
        <v>796</v>
      </c>
      <c r="Q1166" s="43" t="s">
        <v>43</v>
      </c>
      <c r="R1166" s="47">
        <v>2</v>
      </c>
      <c r="S1166" s="50">
        <v>1300</v>
      </c>
      <c r="T1166" s="35">
        <f t="shared" si="58"/>
        <v>2600</v>
      </c>
      <c r="U1166" s="35">
        <f t="shared" si="57"/>
        <v>2912.0000000000005</v>
      </c>
      <c r="V1166" s="38"/>
      <c r="W1166" s="43">
        <v>2017</v>
      </c>
      <c r="X1166" s="43"/>
      <c r="Y1166" s="303"/>
    </row>
    <row r="1167" spans="1:25" ht="50.1" customHeight="1">
      <c r="A1167" s="31" t="s">
        <v>3855</v>
      </c>
      <c r="B1167" s="31" t="s">
        <v>32</v>
      </c>
      <c r="C1167" s="79" t="s">
        <v>3856</v>
      </c>
      <c r="D1167" s="310" t="s">
        <v>3852</v>
      </c>
      <c r="E1167" s="79" t="s">
        <v>3857</v>
      </c>
      <c r="F1167" s="79" t="s">
        <v>3858</v>
      </c>
      <c r="G1167" s="31" t="s">
        <v>36</v>
      </c>
      <c r="H1167" s="31">
        <v>0</v>
      </c>
      <c r="I1167" s="31">
        <v>590000000</v>
      </c>
      <c r="J1167" s="31" t="s">
        <v>37</v>
      </c>
      <c r="K1167" s="31" t="s">
        <v>1980</v>
      </c>
      <c r="L1167" s="37" t="s">
        <v>50</v>
      </c>
      <c r="M1167" s="31" t="s">
        <v>81</v>
      </c>
      <c r="N1167" s="31" t="s">
        <v>317</v>
      </c>
      <c r="O1167" s="31" t="s">
        <v>91</v>
      </c>
      <c r="P1167" s="31">
        <v>796</v>
      </c>
      <c r="Q1167" s="31" t="s">
        <v>43</v>
      </c>
      <c r="R1167" s="64">
        <v>10</v>
      </c>
      <c r="S1167" s="64">
        <v>6650</v>
      </c>
      <c r="T1167" s="48">
        <v>0</v>
      </c>
      <c r="U1167" s="48">
        <f t="shared" si="57"/>
        <v>0</v>
      </c>
      <c r="V1167" s="31"/>
      <c r="W1167" s="31">
        <v>2017</v>
      </c>
      <c r="X1167" s="31">
        <v>19</v>
      </c>
      <c r="Y1167" s="303"/>
    </row>
    <row r="1168" spans="1:25" ht="50.1" customHeight="1">
      <c r="A1168" s="30" t="s">
        <v>3859</v>
      </c>
      <c r="B1168" s="31" t="s">
        <v>32</v>
      </c>
      <c r="C1168" s="79" t="s">
        <v>3856</v>
      </c>
      <c r="D1168" s="312" t="s">
        <v>3852</v>
      </c>
      <c r="E1168" s="33" t="s">
        <v>3857</v>
      </c>
      <c r="F1168" s="79" t="s">
        <v>3858</v>
      </c>
      <c r="G1168" s="45" t="s">
        <v>36</v>
      </c>
      <c r="H1168" s="31">
        <v>0</v>
      </c>
      <c r="I1168" s="31">
        <v>590000000</v>
      </c>
      <c r="J1168" s="41" t="s">
        <v>37</v>
      </c>
      <c r="K1168" s="45" t="s">
        <v>2488</v>
      </c>
      <c r="L1168" s="41" t="s">
        <v>37</v>
      </c>
      <c r="M1168" s="41" t="s">
        <v>81</v>
      </c>
      <c r="N1168" s="45" t="s">
        <v>317</v>
      </c>
      <c r="O1168" s="43" t="s">
        <v>476</v>
      </c>
      <c r="P1168" s="30">
        <v>796</v>
      </c>
      <c r="Q1168" s="30" t="s">
        <v>43</v>
      </c>
      <c r="R1168" s="114">
        <v>10</v>
      </c>
      <c r="S1168" s="114">
        <v>12000</v>
      </c>
      <c r="T1168" s="58">
        <f>R1168*S1168</f>
        <v>120000</v>
      </c>
      <c r="U1168" s="59">
        <f>T1168*1.12</f>
        <v>134400</v>
      </c>
      <c r="V1168" s="38"/>
      <c r="W1168" s="43">
        <v>2017</v>
      </c>
      <c r="X1168" s="45"/>
      <c r="Y1168" s="303"/>
    </row>
    <row r="1169" spans="1:25" ht="50.1" customHeight="1">
      <c r="A1169" s="30" t="s">
        <v>3860</v>
      </c>
      <c r="B1169" s="31" t="s">
        <v>32</v>
      </c>
      <c r="C1169" s="79" t="s">
        <v>3861</v>
      </c>
      <c r="D1169" s="310" t="s">
        <v>3862</v>
      </c>
      <c r="E1169" s="79" t="s">
        <v>3863</v>
      </c>
      <c r="F1169" s="79" t="s">
        <v>3864</v>
      </c>
      <c r="G1169" s="31" t="s">
        <v>36</v>
      </c>
      <c r="H1169" s="31">
        <v>0</v>
      </c>
      <c r="I1169" s="30">
        <v>590000000</v>
      </c>
      <c r="J1169" s="31" t="s">
        <v>37</v>
      </c>
      <c r="K1169" s="31" t="s">
        <v>189</v>
      </c>
      <c r="L1169" s="31" t="s">
        <v>39</v>
      </c>
      <c r="M1169" s="31" t="s">
        <v>58</v>
      </c>
      <c r="N1169" s="31" t="s">
        <v>261</v>
      </c>
      <c r="O1169" s="31" t="s">
        <v>91</v>
      </c>
      <c r="P1169" s="31" t="s">
        <v>822</v>
      </c>
      <c r="Q1169" s="31" t="s">
        <v>823</v>
      </c>
      <c r="R1169" s="35">
        <v>1600</v>
      </c>
      <c r="S1169" s="114">
        <v>158</v>
      </c>
      <c r="T1169" s="35">
        <v>0</v>
      </c>
      <c r="U1169" s="35">
        <f t="shared" si="57"/>
        <v>0</v>
      </c>
      <c r="V1169" s="30"/>
      <c r="W1169" s="30">
        <v>2017</v>
      </c>
      <c r="X1169" s="41" t="s">
        <v>3865</v>
      </c>
      <c r="Y1169" s="303"/>
    </row>
    <row r="1170" spans="1:25" ht="50.1" customHeight="1">
      <c r="A1170" s="30" t="s">
        <v>3866</v>
      </c>
      <c r="B1170" s="31" t="s">
        <v>32</v>
      </c>
      <c r="C1170" s="79" t="s">
        <v>3861</v>
      </c>
      <c r="D1170" s="310" t="s">
        <v>3862</v>
      </c>
      <c r="E1170" s="79" t="s">
        <v>3863</v>
      </c>
      <c r="F1170" s="79" t="s">
        <v>3864</v>
      </c>
      <c r="G1170" s="45" t="s">
        <v>36</v>
      </c>
      <c r="H1170" s="45">
        <v>0</v>
      </c>
      <c r="I1170" s="30">
        <v>590000000</v>
      </c>
      <c r="J1170" s="45" t="s">
        <v>50</v>
      </c>
      <c r="K1170" s="43" t="s">
        <v>275</v>
      </c>
      <c r="L1170" s="45" t="s">
        <v>50</v>
      </c>
      <c r="M1170" s="45" t="s">
        <v>58</v>
      </c>
      <c r="N1170" s="45" t="s">
        <v>99</v>
      </c>
      <c r="O1170" s="125" t="s">
        <v>276</v>
      </c>
      <c r="P1170" s="41" t="s">
        <v>822</v>
      </c>
      <c r="Q1170" s="43" t="s">
        <v>823</v>
      </c>
      <c r="R1170" s="35">
        <v>1600</v>
      </c>
      <c r="S1170" s="114">
        <v>158</v>
      </c>
      <c r="T1170" s="35">
        <f>R1170*S1170</f>
        <v>252800</v>
      </c>
      <c r="U1170" s="35">
        <f t="shared" si="57"/>
        <v>283136</v>
      </c>
      <c r="V1170" s="43"/>
      <c r="W1170" s="31">
        <v>2017</v>
      </c>
      <c r="X1170" s="117"/>
      <c r="Y1170" s="303"/>
    </row>
    <row r="1171" spans="1:25" ht="50.1" customHeight="1">
      <c r="A1171" s="31" t="s">
        <v>3867</v>
      </c>
      <c r="B1171" s="31" t="s">
        <v>32</v>
      </c>
      <c r="C1171" s="56" t="s">
        <v>3868</v>
      </c>
      <c r="D1171" s="310" t="s">
        <v>3869</v>
      </c>
      <c r="E1171" s="56" t="s">
        <v>3870</v>
      </c>
      <c r="F1171" s="56" t="s">
        <v>3871</v>
      </c>
      <c r="G1171" s="31" t="s">
        <v>36</v>
      </c>
      <c r="H1171" s="31">
        <v>0</v>
      </c>
      <c r="I1171" s="31">
        <v>590000000</v>
      </c>
      <c r="J1171" s="31" t="s">
        <v>50</v>
      </c>
      <c r="K1171" s="31" t="s">
        <v>1020</v>
      </c>
      <c r="L1171" s="31" t="s">
        <v>80</v>
      </c>
      <c r="M1171" s="31" t="s">
        <v>81</v>
      </c>
      <c r="N1171" s="31" t="s">
        <v>140</v>
      </c>
      <c r="O1171" s="45" t="s">
        <v>182</v>
      </c>
      <c r="P1171" s="31">
        <v>796</v>
      </c>
      <c r="Q1171" s="31" t="s">
        <v>43</v>
      </c>
      <c r="R1171" s="47">
        <v>10</v>
      </c>
      <c r="S1171" s="64">
        <v>55</v>
      </c>
      <c r="T1171" s="58">
        <v>0</v>
      </c>
      <c r="U1171" s="58">
        <f t="shared" si="57"/>
        <v>0</v>
      </c>
      <c r="V1171" s="31"/>
      <c r="W1171" s="31">
        <v>2017</v>
      </c>
      <c r="X1171" s="43" t="s">
        <v>2479</v>
      </c>
      <c r="Y1171" s="303"/>
    </row>
    <row r="1172" spans="1:25" ht="50.1" customHeight="1">
      <c r="A1172" s="30" t="s">
        <v>3872</v>
      </c>
      <c r="B1172" s="71" t="s">
        <v>32</v>
      </c>
      <c r="C1172" s="56" t="s">
        <v>3868</v>
      </c>
      <c r="D1172" s="310" t="s">
        <v>3869</v>
      </c>
      <c r="E1172" s="56" t="s">
        <v>3870</v>
      </c>
      <c r="F1172" s="44" t="s">
        <v>3873</v>
      </c>
      <c r="G1172" s="43" t="s">
        <v>36</v>
      </c>
      <c r="H1172" s="162">
        <v>0</v>
      </c>
      <c r="I1172" s="81">
        <v>590000000</v>
      </c>
      <c r="J1172" s="45" t="s">
        <v>300</v>
      </c>
      <c r="K1172" s="31" t="s">
        <v>3874</v>
      </c>
      <c r="L1172" s="43" t="s">
        <v>302</v>
      </c>
      <c r="M1172" s="43" t="s">
        <v>81</v>
      </c>
      <c r="N1172" s="31" t="s">
        <v>140</v>
      </c>
      <c r="O1172" s="45" t="s">
        <v>182</v>
      </c>
      <c r="P1172" s="31">
        <v>796</v>
      </c>
      <c r="Q1172" s="31" t="s">
        <v>43</v>
      </c>
      <c r="R1172" s="47">
        <v>10</v>
      </c>
      <c r="S1172" s="64">
        <v>80</v>
      </c>
      <c r="T1172" s="48">
        <f>R1172*S1172</f>
        <v>800</v>
      </c>
      <c r="U1172" s="48">
        <f t="shared" si="57"/>
        <v>896.00000000000011</v>
      </c>
      <c r="V1172" s="43"/>
      <c r="W1172" s="45">
        <v>2017</v>
      </c>
      <c r="X1172" s="43"/>
      <c r="Y1172" s="303"/>
    </row>
    <row r="1173" spans="1:25" ht="50.1" customHeight="1">
      <c r="A1173" s="31" t="s">
        <v>3875</v>
      </c>
      <c r="B1173" s="31" t="s">
        <v>32</v>
      </c>
      <c r="C1173" s="56" t="s">
        <v>3868</v>
      </c>
      <c r="D1173" s="310" t="s">
        <v>3869</v>
      </c>
      <c r="E1173" s="56" t="s">
        <v>3870</v>
      </c>
      <c r="F1173" s="56" t="s">
        <v>3876</v>
      </c>
      <c r="G1173" s="31" t="s">
        <v>36</v>
      </c>
      <c r="H1173" s="31">
        <v>0</v>
      </c>
      <c r="I1173" s="31">
        <v>590000000</v>
      </c>
      <c r="J1173" s="31" t="s">
        <v>50</v>
      </c>
      <c r="K1173" s="31" t="s">
        <v>3877</v>
      </c>
      <c r="L1173" s="31" t="s">
        <v>80</v>
      </c>
      <c r="M1173" s="31" t="s">
        <v>81</v>
      </c>
      <c r="N1173" s="31" t="s">
        <v>140</v>
      </c>
      <c r="O1173" s="45" t="s">
        <v>182</v>
      </c>
      <c r="P1173" s="31">
        <v>796</v>
      </c>
      <c r="Q1173" s="31" t="s">
        <v>43</v>
      </c>
      <c r="R1173" s="47">
        <v>17</v>
      </c>
      <c r="S1173" s="64">
        <v>35</v>
      </c>
      <c r="T1173" s="58">
        <v>0</v>
      </c>
      <c r="U1173" s="58">
        <f t="shared" si="57"/>
        <v>0</v>
      </c>
      <c r="V1173" s="31"/>
      <c r="W1173" s="31">
        <v>2017</v>
      </c>
      <c r="X1173" s="43" t="s">
        <v>2479</v>
      </c>
      <c r="Y1173" s="303"/>
    </row>
    <row r="1174" spans="1:25" ht="50.1" customHeight="1">
      <c r="A1174" s="30" t="s">
        <v>3878</v>
      </c>
      <c r="B1174" s="71" t="s">
        <v>32</v>
      </c>
      <c r="C1174" s="56" t="s">
        <v>3868</v>
      </c>
      <c r="D1174" s="310" t="s">
        <v>3869</v>
      </c>
      <c r="E1174" s="56" t="s">
        <v>3870</v>
      </c>
      <c r="F1174" s="44" t="s">
        <v>3879</v>
      </c>
      <c r="G1174" s="43" t="s">
        <v>36</v>
      </c>
      <c r="H1174" s="162">
        <v>0</v>
      </c>
      <c r="I1174" s="81">
        <v>590000000</v>
      </c>
      <c r="J1174" s="45" t="s">
        <v>300</v>
      </c>
      <c r="K1174" s="31" t="s">
        <v>3880</v>
      </c>
      <c r="L1174" s="43" t="s">
        <v>302</v>
      </c>
      <c r="M1174" s="43" t="s">
        <v>81</v>
      </c>
      <c r="N1174" s="31" t="s">
        <v>140</v>
      </c>
      <c r="O1174" s="45" t="s">
        <v>182</v>
      </c>
      <c r="P1174" s="31">
        <v>796</v>
      </c>
      <c r="Q1174" s="31" t="s">
        <v>43</v>
      </c>
      <c r="R1174" s="47">
        <v>17</v>
      </c>
      <c r="S1174" s="64">
        <v>60</v>
      </c>
      <c r="T1174" s="48">
        <f>R1174*S1174</f>
        <v>1020</v>
      </c>
      <c r="U1174" s="48">
        <f t="shared" si="57"/>
        <v>1142.4000000000001</v>
      </c>
      <c r="V1174" s="43"/>
      <c r="W1174" s="45">
        <v>2017</v>
      </c>
      <c r="X1174" s="43"/>
      <c r="Y1174" s="303"/>
    </row>
    <row r="1175" spans="1:25" ht="50.1" customHeight="1">
      <c r="A1175" s="30" t="s">
        <v>3881</v>
      </c>
      <c r="B1175" s="71" t="s">
        <v>32</v>
      </c>
      <c r="C1175" s="33" t="s">
        <v>3882</v>
      </c>
      <c r="D1175" s="312" t="s">
        <v>3883</v>
      </c>
      <c r="E1175" s="33" t="s">
        <v>3884</v>
      </c>
      <c r="F1175" s="44"/>
      <c r="G1175" s="45" t="s">
        <v>447</v>
      </c>
      <c r="H1175" s="63">
        <v>0</v>
      </c>
      <c r="I1175" s="30">
        <v>590000000</v>
      </c>
      <c r="J1175" s="31" t="s">
        <v>37</v>
      </c>
      <c r="K1175" s="45" t="s">
        <v>3885</v>
      </c>
      <c r="L1175" s="31" t="s">
        <v>39</v>
      </c>
      <c r="M1175" s="45" t="s">
        <v>58</v>
      </c>
      <c r="N1175" s="45" t="s">
        <v>389</v>
      </c>
      <c r="O1175" s="30" t="s">
        <v>91</v>
      </c>
      <c r="P1175" s="30">
        <v>796</v>
      </c>
      <c r="Q1175" s="45" t="s">
        <v>43</v>
      </c>
      <c r="R1175" s="75">
        <v>5000</v>
      </c>
      <c r="S1175" s="76">
        <f>12000/1.12/5000</f>
        <v>2.1428571428571428</v>
      </c>
      <c r="T1175" s="35">
        <f t="shared" si="58"/>
        <v>10714.285714285714</v>
      </c>
      <c r="U1175" s="35">
        <f t="shared" si="57"/>
        <v>12000</v>
      </c>
      <c r="V1175" s="45"/>
      <c r="W1175" s="45">
        <v>2017</v>
      </c>
      <c r="X1175" s="31"/>
      <c r="Y1175" s="303"/>
    </row>
    <row r="1176" spans="1:25" ht="50.1" customHeight="1">
      <c r="A1176" s="30" t="s">
        <v>3886</v>
      </c>
      <c r="B1176" s="41" t="s">
        <v>32</v>
      </c>
      <c r="C1176" s="43" t="s">
        <v>3882</v>
      </c>
      <c r="D1176" s="313" t="s">
        <v>3883</v>
      </c>
      <c r="E1176" s="45" t="s">
        <v>3884</v>
      </c>
      <c r="F1176" s="51"/>
      <c r="G1176" s="45" t="s">
        <v>447</v>
      </c>
      <c r="H1176" s="46">
        <v>0</v>
      </c>
      <c r="I1176" s="30">
        <v>590000000</v>
      </c>
      <c r="J1176" s="31" t="s">
        <v>37</v>
      </c>
      <c r="K1176" s="41" t="s">
        <v>3887</v>
      </c>
      <c r="L1176" s="31" t="s">
        <v>39</v>
      </c>
      <c r="M1176" s="52" t="s">
        <v>58</v>
      </c>
      <c r="N1176" s="43" t="s">
        <v>389</v>
      </c>
      <c r="O1176" s="30" t="s">
        <v>91</v>
      </c>
      <c r="P1176" s="30">
        <v>796</v>
      </c>
      <c r="Q1176" s="53" t="s">
        <v>43</v>
      </c>
      <c r="R1176" s="47">
        <v>2000</v>
      </c>
      <c r="S1176" s="35">
        <f>4400/1.12/2000</f>
        <v>1.964285714285714</v>
      </c>
      <c r="T1176" s="35">
        <f t="shared" si="58"/>
        <v>3928.571428571428</v>
      </c>
      <c r="U1176" s="35">
        <f t="shared" si="57"/>
        <v>4400</v>
      </c>
      <c r="V1176" s="49"/>
      <c r="W1176" s="49">
        <v>2017</v>
      </c>
      <c r="X1176" s="31"/>
      <c r="Y1176" s="303"/>
    </row>
    <row r="1177" spans="1:25" ht="50.1" customHeight="1">
      <c r="A1177" s="30" t="s">
        <v>3888</v>
      </c>
      <c r="B1177" s="41" t="s">
        <v>32</v>
      </c>
      <c r="C1177" s="43" t="s">
        <v>3882</v>
      </c>
      <c r="D1177" s="312" t="s">
        <v>3883</v>
      </c>
      <c r="E1177" s="43" t="s">
        <v>3884</v>
      </c>
      <c r="F1177" s="44"/>
      <c r="G1177" s="45" t="s">
        <v>447</v>
      </c>
      <c r="H1177" s="46">
        <v>0</v>
      </c>
      <c r="I1177" s="30">
        <v>590000000</v>
      </c>
      <c r="J1177" s="31" t="s">
        <v>37</v>
      </c>
      <c r="K1177" s="41" t="s">
        <v>3889</v>
      </c>
      <c r="L1177" s="31" t="s">
        <v>39</v>
      </c>
      <c r="M1177" s="41" t="s">
        <v>58</v>
      </c>
      <c r="N1177" s="43" t="s">
        <v>389</v>
      </c>
      <c r="O1177" s="30" t="s">
        <v>91</v>
      </c>
      <c r="P1177" s="30">
        <v>796</v>
      </c>
      <c r="Q1177" s="53" t="s">
        <v>43</v>
      </c>
      <c r="R1177" s="47">
        <v>600</v>
      </c>
      <c r="S1177" s="48">
        <f>2150/1.12/600</f>
        <v>3.1994047619047614</v>
      </c>
      <c r="T1177" s="35">
        <f t="shared" si="58"/>
        <v>1919.6428571428569</v>
      </c>
      <c r="U1177" s="35">
        <f t="shared" si="57"/>
        <v>2150</v>
      </c>
      <c r="V1177" s="41"/>
      <c r="W1177" s="49">
        <v>2017</v>
      </c>
      <c r="X1177" s="31"/>
      <c r="Y1177" s="303"/>
    </row>
    <row r="1178" spans="1:25" ht="50.1" customHeight="1">
      <c r="A1178" s="30" t="s">
        <v>3890</v>
      </c>
      <c r="B1178" s="30" t="s">
        <v>32</v>
      </c>
      <c r="C1178" s="31" t="s">
        <v>3891</v>
      </c>
      <c r="D1178" s="310" t="s">
        <v>3892</v>
      </c>
      <c r="E1178" s="31" t="s">
        <v>3893</v>
      </c>
      <c r="F1178" s="32" t="s">
        <v>3894</v>
      </c>
      <c r="G1178" s="30" t="s">
        <v>36</v>
      </c>
      <c r="H1178" s="30">
        <v>10</v>
      </c>
      <c r="I1178" s="30">
        <v>590000000</v>
      </c>
      <c r="J1178" s="31" t="s">
        <v>37</v>
      </c>
      <c r="K1178" s="31" t="s">
        <v>189</v>
      </c>
      <c r="L1178" s="31" t="s">
        <v>39</v>
      </c>
      <c r="M1178" s="30" t="s">
        <v>58</v>
      </c>
      <c r="N1178" s="31" t="s">
        <v>190</v>
      </c>
      <c r="O1178" s="30" t="s">
        <v>91</v>
      </c>
      <c r="P1178" s="30">
        <v>715</v>
      </c>
      <c r="Q1178" s="30" t="s">
        <v>191</v>
      </c>
      <c r="R1178" s="34">
        <v>107</v>
      </c>
      <c r="S1178" s="35">
        <v>2400</v>
      </c>
      <c r="T1178" s="35">
        <f t="shared" si="58"/>
        <v>256800</v>
      </c>
      <c r="U1178" s="35">
        <f t="shared" si="57"/>
        <v>287616</v>
      </c>
      <c r="V1178" s="30"/>
      <c r="W1178" s="30">
        <v>2017</v>
      </c>
      <c r="X1178" s="62"/>
      <c r="Y1178" s="303"/>
    </row>
    <row r="1179" spans="1:25" ht="50.1" customHeight="1">
      <c r="A1179" s="30" t="s">
        <v>3895</v>
      </c>
      <c r="B1179" s="30" t="s">
        <v>32</v>
      </c>
      <c r="C1179" s="31" t="s">
        <v>3896</v>
      </c>
      <c r="D1179" s="310" t="s">
        <v>3897</v>
      </c>
      <c r="E1179" s="31" t="s">
        <v>3898</v>
      </c>
      <c r="F1179" s="32" t="s">
        <v>3899</v>
      </c>
      <c r="G1179" s="30" t="s">
        <v>36</v>
      </c>
      <c r="H1179" s="30" t="s">
        <v>2264</v>
      </c>
      <c r="I1179" s="30">
        <v>590000000</v>
      </c>
      <c r="J1179" s="31" t="s">
        <v>37</v>
      </c>
      <c r="K1179" s="31" t="s">
        <v>105</v>
      </c>
      <c r="L1179" s="37" t="s">
        <v>50</v>
      </c>
      <c r="M1179" s="30" t="s">
        <v>58</v>
      </c>
      <c r="N1179" s="31" t="s">
        <v>2754</v>
      </c>
      <c r="O1179" s="30" t="s">
        <v>91</v>
      </c>
      <c r="P1179" s="30">
        <v>796</v>
      </c>
      <c r="Q1179" s="30" t="s">
        <v>43</v>
      </c>
      <c r="R1179" s="34">
        <v>30</v>
      </c>
      <c r="S1179" s="35">
        <v>50</v>
      </c>
      <c r="T1179" s="35">
        <f t="shared" si="58"/>
        <v>1500</v>
      </c>
      <c r="U1179" s="35">
        <f t="shared" si="57"/>
        <v>1680.0000000000002</v>
      </c>
      <c r="V1179" s="30"/>
      <c r="W1179" s="30">
        <v>2017</v>
      </c>
      <c r="X1179" s="31"/>
      <c r="Y1179" s="303"/>
    </row>
    <row r="1180" spans="1:25" ht="50.1" customHeight="1">
      <c r="A1180" s="30" t="s">
        <v>3900</v>
      </c>
      <c r="B1180" s="30" t="s">
        <v>32</v>
      </c>
      <c r="C1180" s="31" t="s">
        <v>3901</v>
      </c>
      <c r="D1180" s="310" t="s">
        <v>3897</v>
      </c>
      <c r="E1180" s="31" t="s">
        <v>3902</v>
      </c>
      <c r="F1180" s="32" t="s">
        <v>3899</v>
      </c>
      <c r="G1180" s="30" t="s">
        <v>36</v>
      </c>
      <c r="H1180" s="30" t="s">
        <v>2264</v>
      </c>
      <c r="I1180" s="30">
        <v>590000000</v>
      </c>
      <c r="J1180" s="31" t="s">
        <v>37</v>
      </c>
      <c r="K1180" s="31" t="s">
        <v>105</v>
      </c>
      <c r="L1180" s="37" t="s">
        <v>50</v>
      </c>
      <c r="M1180" s="30" t="s">
        <v>58</v>
      </c>
      <c r="N1180" s="31" t="s">
        <v>2754</v>
      </c>
      <c r="O1180" s="30" t="s">
        <v>91</v>
      </c>
      <c r="P1180" s="30">
        <v>796</v>
      </c>
      <c r="Q1180" s="30" t="s">
        <v>43</v>
      </c>
      <c r="R1180" s="34">
        <v>30</v>
      </c>
      <c r="S1180" s="35">
        <v>50</v>
      </c>
      <c r="T1180" s="35">
        <f t="shared" si="58"/>
        <v>1500</v>
      </c>
      <c r="U1180" s="35">
        <f t="shared" si="57"/>
        <v>1680.0000000000002</v>
      </c>
      <c r="V1180" s="30"/>
      <c r="W1180" s="30">
        <v>2017</v>
      </c>
      <c r="X1180" s="31"/>
      <c r="Y1180" s="303"/>
    </row>
    <row r="1181" spans="1:25" ht="50.1" customHeight="1">
      <c r="A1181" s="30" t="s">
        <v>3903</v>
      </c>
      <c r="B1181" s="30" t="s">
        <v>32</v>
      </c>
      <c r="C1181" s="31" t="s">
        <v>3904</v>
      </c>
      <c r="D1181" s="310" t="s">
        <v>3897</v>
      </c>
      <c r="E1181" s="31" t="s">
        <v>3905</v>
      </c>
      <c r="F1181" s="32" t="s">
        <v>3899</v>
      </c>
      <c r="G1181" s="30" t="s">
        <v>36</v>
      </c>
      <c r="H1181" s="30" t="s">
        <v>2264</v>
      </c>
      <c r="I1181" s="30">
        <v>590000000</v>
      </c>
      <c r="J1181" s="31" t="s">
        <v>37</v>
      </c>
      <c r="K1181" s="31" t="s">
        <v>105</v>
      </c>
      <c r="L1181" s="37" t="s">
        <v>50</v>
      </c>
      <c r="M1181" s="30" t="s">
        <v>58</v>
      </c>
      <c r="N1181" s="31" t="s">
        <v>2754</v>
      </c>
      <c r="O1181" s="30" t="s">
        <v>91</v>
      </c>
      <c r="P1181" s="30">
        <v>796</v>
      </c>
      <c r="Q1181" s="30" t="s">
        <v>43</v>
      </c>
      <c r="R1181" s="34">
        <v>30</v>
      </c>
      <c r="S1181" s="35">
        <v>50</v>
      </c>
      <c r="T1181" s="35">
        <f t="shared" si="58"/>
        <v>1500</v>
      </c>
      <c r="U1181" s="35">
        <f t="shared" si="57"/>
        <v>1680.0000000000002</v>
      </c>
      <c r="V1181" s="30"/>
      <c r="W1181" s="30">
        <v>2017</v>
      </c>
      <c r="X1181" s="31"/>
      <c r="Y1181" s="303"/>
    </row>
    <row r="1182" spans="1:25" ht="50.1" customHeight="1">
      <c r="A1182" s="30" t="s">
        <v>3906</v>
      </c>
      <c r="B1182" s="30" t="s">
        <v>32</v>
      </c>
      <c r="C1182" s="31" t="s">
        <v>3907</v>
      </c>
      <c r="D1182" s="310" t="s">
        <v>3897</v>
      </c>
      <c r="E1182" s="31" t="s">
        <v>3908</v>
      </c>
      <c r="F1182" s="32" t="s">
        <v>3899</v>
      </c>
      <c r="G1182" s="30" t="s">
        <v>36</v>
      </c>
      <c r="H1182" s="30" t="s">
        <v>2264</v>
      </c>
      <c r="I1182" s="30">
        <v>590000000</v>
      </c>
      <c r="J1182" s="31" t="s">
        <v>37</v>
      </c>
      <c r="K1182" s="31" t="s">
        <v>105</v>
      </c>
      <c r="L1182" s="37" t="s">
        <v>50</v>
      </c>
      <c r="M1182" s="30" t="s">
        <v>58</v>
      </c>
      <c r="N1182" s="31" t="s">
        <v>2754</v>
      </c>
      <c r="O1182" s="30" t="s">
        <v>91</v>
      </c>
      <c r="P1182" s="30">
        <v>796</v>
      </c>
      <c r="Q1182" s="30" t="s">
        <v>43</v>
      </c>
      <c r="R1182" s="34">
        <v>30</v>
      </c>
      <c r="S1182" s="35">
        <v>50</v>
      </c>
      <c r="T1182" s="35">
        <f t="shared" si="58"/>
        <v>1500</v>
      </c>
      <c r="U1182" s="35">
        <f t="shared" si="57"/>
        <v>1680.0000000000002</v>
      </c>
      <c r="V1182" s="30"/>
      <c r="W1182" s="30">
        <v>2017</v>
      </c>
      <c r="X1182" s="31"/>
      <c r="Y1182" s="303"/>
    </row>
    <row r="1183" spans="1:25" ht="50.1" customHeight="1">
      <c r="A1183" s="30" t="s">
        <v>3909</v>
      </c>
      <c r="B1183" s="30" t="s">
        <v>32</v>
      </c>
      <c r="C1183" s="31" t="s">
        <v>3910</v>
      </c>
      <c r="D1183" s="310" t="s">
        <v>3897</v>
      </c>
      <c r="E1183" s="31" t="s">
        <v>3911</v>
      </c>
      <c r="F1183" s="32" t="s">
        <v>3899</v>
      </c>
      <c r="G1183" s="30" t="s">
        <v>36</v>
      </c>
      <c r="H1183" s="30" t="s">
        <v>2264</v>
      </c>
      <c r="I1183" s="30">
        <v>590000000</v>
      </c>
      <c r="J1183" s="31" t="s">
        <v>37</v>
      </c>
      <c r="K1183" s="31" t="s">
        <v>105</v>
      </c>
      <c r="L1183" s="37" t="s">
        <v>50</v>
      </c>
      <c r="M1183" s="30" t="s">
        <v>58</v>
      </c>
      <c r="N1183" s="31" t="s">
        <v>2754</v>
      </c>
      <c r="O1183" s="30" t="s">
        <v>91</v>
      </c>
      <c r="P1183" s="30">
        <v>796</v>
      </c>
      <c r="Q1183" s="30" t="s">
        <v>43</v>
      </c>
      <c r="R1183" s="34">
        <v>30</v>
      </c>
      <c r="S1183" s="35">
        <v>55</v>
      </c>
      <c r="T1183" s="35">
        <f t="shared" si="58"/>
        <v>1650</v>
      </c>
      <c r="U1183" s="35">
        <f t="shared" ref="U1183:U1256" si="62">T1183*1.12</f>
        <v>1848.0000000000002</v>
      </c>
      <c r="V1183" s="30"/>
      <c r="W1183" s="30">
        <v>2017</v>
      </c>
      <c r="X1183" s="31"/>
      <c r="Y1183" s="303"/>
    </row>
    <row r="1184" spans="1:25" ht="50.1" customHeight="1">
      <c r="A1184" s="30" t="s">
        <v>3912</v>
      </c>
      <c r="B1184" s="30" t="s">
        <v>32</v>
      </c>
      <c r="C1184" s="31" t="s">
        <v>3913</v>
      </c>
      <c r="D1184" s="310" t="s">
        <v>3897</v>
      </c>
      <c r="E1184" s="31" t="s">
        <v>3914</v>
      </c>
      <c r="F1184" s="32" t="s">
        <v>3899</v>
      </c>
      <c r="G1184" s="30" t="s">
        <v>36</v>
      </c>
      <c r="H1184" s="30" t="s">
        <v>2264</v>
      </c>
      <c r="I1184" s="30">
        <v>590000000</v>
      </c>
      <c r="J1184" s="31" t="s">
        <v>37</v>
      </c>
      <c r="K1184" s="31" t="s">
        <v>105</v>
      </c>
      <c r="L1184" s="37" t="s">
        <v>50</v>
      </c>
      <c r="M1184" s="30" t="s">
        <v>58</v>
      </c>
      <c r="N1184" s="31" t="s">
        <v>2754</v>
      </c>
      <c r="O1184" s="30" t="s">
        <v>91</v>
      </c>
      <c r="P1184" s="30">
        <v>796</v>
      </c>
      <c r="Q1184" s="30" t="s">
        <v>43</v>
      </c>
      <c r="R1184" s="34">
        <v>30</v>
      </c>
      <c r="S1184" s="35">
        <v>60</v>
      </c>
      <c r="T1184" s="35">
        <f t="shared" si="58"/>
        <v>1800</v>
      </c>
      <c r="U1184" s="35">
        <f t="shared" si="62"/>
        <v>2016.0000000000002</v>
      </c>
      <c r="V1184" s="30"/>
      <c r="W1184" s="30">
        <v>2017</v>
      </c>
      <c r="X1184" s="31"/>
      <c r="Y1184" s="303"/>
    </row>
    <row r="1185" spans="1:25" ht="50.1" customHeight="1">
      <c r="A1185" s="30" t="s">
        <v>3915</v>
      </c>
      <c r="B1185" s="30" t="s">
        <v>32</v>
      </c>
      <c r="C1185" s="31" t="s">
        <v>3916</v>
      </c>
      <c r="D1185" s="310" t="s">
        <v>3897</v>
      </c>
      <c r="E1185" s="31" t="s">
        <v>3917</v>
      </c>
      <c r="F1185" s="32" t="s">
        <v>3899</v>
      </c>
      <c r="G1185" s="30" t="s">
        <v>36</v>
      </c>
      <c r="H1185" s="30">
        <v>0</v>
      </c>
      <c r="I1185" s="30">
        <v>590000000</v>
      </c>
      <c r="J1185" s="31" t="s">
        <v>37</v>
      </c>
      <c r="K1185" s="31" t="s">
        <v>105</v>
      </c>
      <c r="L1185" s="37" t="s">
        <v>50</v>
      </c>
      <c r="M1185" s="30" t="s">
        <v>58</v>
      </c>
      <c r="N1185" s="31" t="s">
        <v>2754</v>
      </c>
      <c r="O1185" s="30" t="s">
        <v>91</v>
      </c>
      <c r="P1185" s="30">
        <v>796</v>
      </c>
      <c r="Q1185" s="30" t="s">
        <v>43</v>
      </c>
      <c r="R1185" s="34">
        <v>30</v>
      </c>
      <c r="S1185" s="35">
        <v>65</v>
      </c>
      <c r="T1185" s="35">
        <f t="shared" ref="T1185:T1263" si="63">R1185*S1185</f>
        <v>1950</v>
      </c>
      <c r="U1185" s="35">
        <f t="shared" si="62"/>
        <v>2184</v>
      </c>
      <c r="V1185" s="30"/>
      <c r="W1185" s="30">
        <v>2017</v>
      </c>
      <c r="X1185" s="31"/>
      <c r="Y1185" s="303"/>
    </row>
    <row r="1186" spans="1:25" ht="50.1" customHeight="1">
      <c r="A1186" s="30" t="s">
        <v>3918</v>
      </c>
      <c r="B1186" s="30" t="s">
        <v>32</v>
      </c>
      <c r="C1186" s="31" t="s">
        <v>3919</v>
      </c>
      <c r="D1186" s="310" t="s">
        <v>3897</v>
      </c>
      <c r="E1186" s="31" t="s">
        <v>3920</v>
      </c>
      <c r="F1186" s="32" t="s">
        <v>3899</v>
      </c>
      <c r="G1186" s="30" t="s">
        <v>36</v>
      </c>
      <c r="H1186" s="30" t="s">
        <v>2264</v>
      </c>
      <c r="I1186" s="30">
        <v>590000000</v>
      </c>
      <c r="J1186" s="31" t="s">
        <v>37</v>
      </c>
      <c r="K1186" s="31" t="s">
        <v>105</v>
      </c>
      <c r="L1186" s="37" t="s">
        <v>50</v>
      </c>
      <c r="M1186" s="30" t="s">
        <v>58</v>
      </c>
      <c r="N1186" s="31" t="s">
        <v>2754</v>
      </c>
      <c r="O1186" s="30" t="s">
        <v>91</v>
      </c>
      <c r="P1186" s="30">
        <v>796</v>
      </c>
      <c r="Q1186" s="30" t="s">
        <v>43</v>
      </c>
      <c r="R1186" s="34">
        <v>30</v>
      </c>
      <c r="S1186" s="35">
        <v>65</v>
      </c>
      <c r="T1186" s="35">
        <f t="shared" si="63"/>
        <v>1950</v>
      </c>
      <c r="U1186" s="35">
        <f t="shared" si="62"/>
        <v>2184</v>
      </c>
      <c r="V1186" s="30"/>
      <c r="W1186" s="30">
        <v>2017</v>
      </c>
      <c r="X1186" s="31"/>
      <c r="Y1186" s="303"/>
    </row>
    <row r="1187" spans="1:25" ht="50.1" customHeight="1">
      <c r="A1187" s="30" t="s">
        <v>3921</v>
      </c>
      <c r="B1187" s="30" t="s">
        <v>32</v>
      </c>
      <c r="C1187" s="31" t="s">
        <v>3922</v>
      </c>
      <c r="D1187" s="310" t="s">
        <v>3897</v>
      </c>
      <c r="E1187" s="31" t="s">
        <v>3923</v>
      </c>
      <c r="F1187" s="32" t="s">
        <v>3899</v>
      </c>
      <c r="G1187" s="30" t="s">
        <v>36</v>
      </c>
      <c r="H1187" s="30" t="s">
        <v>2264</v>
      </c>
      <c r="I1187" s="30">
        <v>590000000</v>
      </c>
      <c r="J1187" s="31" t="s">
        <v>37</v>
      </c>
      <c r="K1187" s="31" t="s">
        <v>105</v>
      </c>
      <c r="L1187" s="37" t="s">
        <v>50</v>
      </c>
      <c r="M1187" s="30" t="s">
        <v>58</v>
      </c>
      <c r="N1187" s="31" t="s">
        <v>2754</v>
      </c>
      <c r="O1187" s="30" t="s">
        <v>91</v>
      </c>
      <c r="P1187" s="30">
        <v>796</v>
      </c>
      <c r="Q1187" s="30" t="s">
        <v>43</v>
      </c>
      <c r="R1187" s="34">
        <v>30</v>
      </c>
      <c r="S1187" s="35">
        <v>65</v>
      </c>
      <c r="T1187" s="35">
        <f t="shared" si="63"/>
        <v>1950</v>
      </c>
      <c r="U1187" s="35">
        <f t="shared" si="62"/>
        <v>2184</v>
      </c>
      <c r="V1187" s="30"/>
      <c r="W1187" s="30">
        <v>2017</v>
      </c>
      <c r="X1187" s="31"/>
      <c r="Y1187" s="303"/>
    </row>
    <row r="1188" spans="1:25" ht="50.1" customHeight="1">
      <c r="A1188" s="30" t="s">
        <v>3924</v>
      </c>
      <c r="B1188" s="30" t="s">
        <v>32</v>
      </c>
      <c r="C1188" s="31" t="s">
        <v>3925</v>
      </c>
      <c r="D1188" s="310" t="s">
        <v>3897</v>
      </c>
      <c r="E1188" s="31" t="s">
        <v>3926</v>
      </c>
      <c r="F1188" s="32" t="s">
        <v>3899</v>
      </c>
      <c r="G1188" s="30" t="s">
        <v>36</v>
      </c>
      <c r="H1188" s="30" t="s">
        <v>2264</v>
      </c>
      <c r="I1188" s="30">
        <v>590000000</v>
      </c>
      <c r="J1188" s="31" t="s">
        <v>37</v>
      </c>
      <c r="K1188" s="31" t="s">
        <v>105</v>
      </c>
      <c r="L1188" s="37" t="s">
        <v>50</v>
      </c>
      <c r="M1188" s="30" t="s">
        <v>58</v>
      </c>
      <c r="N1188" s="31" t="s">
        <v>2754</v>
      </c>
      <c r="O1188" s="30" t="s">
        <v>91</v>
      </c>
      <c r="P1188" s="30">
        <v>796</v>
      </c>
      <c r="Q1188" s="30" t="s">
        <v>43</v>
      </c>
      <c r="R1188" s="34">
        <v>30</v>
      </c>
      <c r="S1188" s="35">
        <v>85</v>
      </c>
      <c r="T1188" s="35">
        <f t="shared" si="63"/>
        <v>2550</v>
      </c>
      <c r="U1188" s="35">
        <f t="shared" si="62"/>
        <v>2856.0000000000005</v>
      </c>
      <c r="V1188" s="30"/>
      <c r="W1188" s="30">
        <v>2017</v>
      </c>
      <c r="X1188" s="31"/>
      <c r="Y1188" s="303"/>
    </row>
    <row r="1189" spans="1:25" ht="50.1" customHeight="1">
      <c r="A1189" s="30" t="s">
        <v>3927</v>
      </c>
      <c r="B1189" s="30" t="s">
        <v>32</v>
      </c>
      <c r="C1189" s="31" t="s">
        <v>3928</v>
      </c>
      <c r="D1189" s="310" t="s">
        <v>3897</v>
      </c>
      <c r="E1189" s="31" t="s">
        <v>3929</v>
      </c>
      <c r="F1189" s="32" t="s">
        <v>3899</v>
      </c>
      <c r="G1189" s="30" t="s">
        <v>36</v>
      </c>
      <c r="H1189" s="30">
        <v>0</v>
      </c>
      <c r="I1189" s="30">
        <v>590000000</v>
      </c>
      <c r="J1189" s="31" t="s">
        <v>37</v>
      </c>
      <c r="K1189" s="31" t="s">
        <v>105</v>
      </c>
      <c r="L1189" s="37" t="s">
        <v>50</v>
      </c>
      <c r="M1189" s="30" t="s">
        <v>58</v>
      </c>
      <c r="N1189" s="31" t="s">
        <v>2754</v>
      </c>
      <c r="O1189" s="30" t="s">
        <v>91</v>
      </c>
      <c r="P1189" s="30">
        <v>796</v>
      </c>
      <c r="Q1189" s="30" t="s">
        <v>43</v>
      </c>
      <c r="R1189" s="34">
        <v>30</v>
      </c>
      <c r="S1189" s="35">
        <v>90</v>
      </c>
      <c r="T1189" s="35">
        <f t="shared" si="63"/>
        <v>2700</v>
      </c>
      <c r="U1189" s="35">
        <f t="shared" si="62"/>
        <v>3024.0000000000005</v>
      </c>
      <c r="V1189" s="30"/>
      <c r="W1189" s="30">
        <v>2017</v>
      </c>
      <c r="X1189" s="31"/>
      <c r="Y1189" s="303"/>
    </row>
    <row r="1190" spans="1:25" ht="50.1" customHeight="1">
      <c r="A1190" s="30" t="s">
        <v>3930</v>
      </c>
      <c r="B1190" s="30" t="s">
        <v>32</v>
      </c>
      <c r="C1190" s="31" t="s">
        <v>3931</v>
      </c>
      <c r="D1190" s="310" t="s">
        <v>3897</v>
      </c>
      <c r="E1190" s="31" t="s">
        <v>3932</v>
      </c>
      <c r="F1190" s="32" t="s">
        <v>3899</v>
      </c>
      <c r="G1190" s="30" t="s">
        <v>36</v>
      </c>
      <c r="H1190" s="30">
        <v>0</v>
      </c>
      <c r="I1190" s="30">
        <v>590000000</v>
      </c>
      <c r="J1190" s="31" t="s">
        <v>37</v>
      </c>
      <c r="K1190" s="31" t="s">
        <v>105</v>
      </c>
      <c r="L1190" s="37" t="s">
        <v>50</v>
      </c>
      <c r="M1190" s="30" t="s">
        <v>58</v>
      </c>
      <c r="N1190" s="31" t="s">
        <v>2754</v>
      </c>
      <c r="O1190" s="30" t="s">
        <v>91</v>
      </c>
      <c r="P1190" s="30">
        <v>796</v>
      </c>
      <c r="Q1190" s="30" t="s">
        <v>43</v>
      </c>
      <c r="R1190" s="34">
        <v>30</v>
      </c>
      <c r="S1190" s="35">
        <v>110</v>
      </c>
      <c r="T1190" s="35">
        <f t="shared" si="63"/>
        <v>3300</v>
      </c>
      <c r="U1190" s="35">
        <f t="shared" si="62"/>
        <v>3696.0000000000005</v>
      </c>
      <c r="V1190" s="30"/>
      <c r="W1190" s="30">
        <v>2017</v>
      </c>
      <c r="X1190" s="31"/>
      <c r="Y1190" s="303"/>
    </row>
    <row r="1191" spans="1:25" ht="50.1" customHeight="1">
      <c r="A1191" s="30" t="s">
        <v>3933</v>
      </c>
      <c r="B1191" s="30" t="s">
        <v>32</v>
      </c>
      <c r="C1191" s="31" t="s">
        <v>3934</v>
      </c>
      <c r="D1191" s="310" t="s">
        <v>3897</v>
      </c>
      <c r="E1191" s="31" t="s">
        <v>3935</v>
      </c>
      <c r="F1191" s="32" t="s">
        <v>3899</v>
      </c>
      <c r="G1191" s="30" t="s">
        <v>36</v>
      </c>
      <c r="H1191" s="30" t="s">
        <v>2264</v>
      </c>
      <c r="I1191" s="30">
        <v>590000000</v>
      </c>
      <c r="J1191" s="31" t="s">
        <v>37</v>
      </c>
      <c r="K1191" s="31" t="s">
        <v>105</v>
      </c>
      <c r="L1191" s="37" t="s">
        <v>50</v>
      </c>
      <c r="M1191" s="30" t="s">
        <v>58</v>
      </c>
      <c r="N1191" s="31" t="s">
        <v>2754</v>
      </c>
      <c r="O1191" s="30" t="s">
        <v>91</v>
      </c>
      <c r="P1191" s="30">
        <v>796</v>
      </c>
      <c r="Q1191" s="30" t="s">
        <v>43</v>
      </c>
      <c r="R1191" s="34">
        <v>30</v>
      </c>
      <c r="S1191" s="35">
        <v>125</v>
      </c>
      <c r="T1191" s="35">
        <f t="shared" si="63"/>
        <v>3750</v>
      </c>
      <c r="U1191" s="35">
        <f t="shared" si="62"/>
        <v>4200</v>
      </c>
      <c r="V1191" s="30"/>
      <c r="W1191" s="30">
        <v>2017</v>
      </c>
      <c r="X1191" s="31"/>
      <c r="Y1191" s="303"/>
    </row>
    <row r="1192" spans="1:25" ht="50.1" customHeight="1">
      <c r="A1192" s="30" t="s">
        <v>3936</v>
      </c>
      <c r="B1192" s="30" t="s">
        <v>32</v>
      </c>
      <c r="C1192" s="31" t="s">
        <v>3937</v>
      </c>
      <c r="D1192" s="310" t="s">
        <v>3897</v>
      </c>
      <c r="E1192" s="31" t="s">
        <v>3938</v>
      </c>
      <c r="F1192" s="32" t="s">
        <v>3899</v>
      </c>
      <c r="G1192" s="30" t="s">
        <v>36</v>
      </c>
      <c r="H1192" s="30">
        <v>0</v>
      </c>
      <c r="I1192" s="30">
        <v>590000000</v>
      </c>
      <c r="J1192" s="31" t="s">
        <v>37</v>
      </c>
      <c r="K1192" s="31" t="s">
        <v>105</v>
      </c>
      <c r="L1192" s="37" t="s">
        <v>50</v>
      </c>
      <c r="M1192" s="30" t="s">
        <v>58</v>
      </c>
      <c r="N1192" s="31" t="s">
        <v>2754</v>
      </c>
      <c r="O1192" s="30" t="s">
        <v>91</v>
      </c>
      <c r="P1192" s="30">
        <v>796</v>
      </c>
      <c r="Q1192" s="30" t="s">
        <v>43</v>
      </c>
      <c r="R1192" s="34">
        <v>20</v>
      </c>
      <c r="S1192" s="35">
        <v>150</v>
      </c>
      <c r="T1192" s="35">
        <f t="shared" si="63"/>
        <v>3000</v>
      </c>
      <c r="U1192" s="35">
        <f t="shared" si="62"/>
        <v>3360.0000000000005</v>
      </c>
      <c r="V1192" s="30"/>
      <c r="W1192" s="30">
        <v>2017</v>
      </c>
      <c r="X1192" s="31"/>
      <c r="Y1192" s="303"/>
    </row>
    <row r="1193" spans="1:25" ht="50.1" customHeight="1">
      <c r="A1193" s="30" t="s">
        <v>3939</v>
      </c>
      <c r="B1193" s="30" t="s">
        <v>32</v>
      </c>
      <c r="C1193" s="31" t="s">
        <v>3940</v>
      </c>
      <c r="D1193" s="310" t="s">
        <v>3897</v>
      </c>
      <c r="E1193" s="31" t="s">
        <v>3941</v>
      </c>
      <c r="F1193" s="32" t="s">
        <v>3899</v>
      </c>
      <c r="G1193" s="30" t="s">
        <v>36</v>
      </c>
      <c r="H1193" s="30">
        <v>0</v>
      </c>
      <c r="I1193" s="30">
        <v>590000000</v>
      </c>
      <c r="J1193" s="31" t="s">
        <v>37</v>
      </c>
      <c r="K1193" s="31" t="s">
        <v>105</v>
      </c>
      <c r="L1193" s="37" t="s">
        <v>50</v>
      </c>
      <c r="M1193" s="30" t="s">
        <v>58</v>
      </c>
      <c r="N1193" s="31" t="s">
        <v>2754</v>
      </c>
      <c r="O1193" s="30" t="s">
        <v>91</v>
      </c>
      <c r="P1193" s="30">
        <v>796</v>
      </c>
      <c r="Q1193" s="30" t="s">
        <v>43</v>
      </c>
      <c r="R1193" s="34">
        <v>20</v>
      </c>
      <c r="S1193" s="35">
        <v>200</v>
      </c>
      <c r="T1193" s="35">
        <f t="shared" si="63"/>
        <v>4000</v>
      </c>
      <c r="U1193" s="35">
        <f t="shared" si="62"/>
        <v>4480</v>
      </c>
      <c r="V1193" s="30"/>
      <c r="W1193" s="30">
        <v>2017</v>
      </c>
      <c r="X1193" s="31"/>
      <c r="Y1193" s="303"/>
    </row>
    <row r="1194" spans="1:25" ht="50.1" customHeight="1">
      <c r="A1194" s="30" t="s">
        <v>3942</v>
      </c>
      <c r="B1194" s="30" t="s">
        <v>32</v>
      </c>
      <c r="C1194" s="31" t="s">
        <v>3943</v>
      </c>
      <c r="D1194" s="310" t="s">
        <v>3897</v>
      </c>
      <c r="E1194" s="31" t="s">
        <v>3944</v>
      </c>
      <c r="F1194" s="32" t="s">
        <v>3899</v>
      </c>
      <c r="G1194" s="30" t="s">
        <v>36</v>
      </c>
      <c r="H1194" s="30">
        <v>0</v>
      </c>
      <c r="I1194" s="30">
        <v>590000000</v>
      </c>
      <c r="J1194" s="31" t="s">
        <v>37</v>
      </c>
      <c r="K1194" s="31" t="s">
        <v>105</v>
      </c>
      <c r="L1194" s="37" t="s">
        <v>50</v>
      </c>
      <c r="M1194" s="30" t="s">
        <v>58</v>
      </c>
      <c r="N1194" s="31" t="s">
        <v>2754</v>
      </c>
      <c r="O1194" s="30" t="s">
        <v>91</v>
      </c>
      <c r="P1194" s="30">
        <v>796</v>
      </c>
      <c r="Q1194" s="30" t="s">
        <v>43</v>
      </c>
      <c r="R1194" s="34">
        <v>20</v>
      </c>
      <c r="S1194" s="35">
        <v>215</v>
      </c>
      <c r="T1194" s="35">
        <f t="shared" si="63"/>
        <v>4300</v>
      </c>
      <c r="U1194" s="35">
        <f t="shared" si="62"/>
        <v>4816.0000000000009</v>
      </c>
      <c r="V1194" s="30"/>
      <c r="W1194" s="30">
        <v>2017</v>
      </c>
      <c r="X1194" s="31"/>
      <c r="Y1194" s="303"/>
    </row>
    <row r="1195" spans="1:25" ht="50.1" customHeight="1">
      <c r="A1195" s="30" t="s">
        <v>3945</v>
      </c>
      <c r="B1195" s="30" t="s">
        <v>32</v>
      </c>
      <c r="C1195" s="31" t="s">
        <v>3946</v>
      </c>
      <c r="D1195" s="310" t="s">
        <v>3897</v>
      </c>
      <c r="E1195" s="31" t="s">
        <v>3947</v>
      </c>
      <c r="F1195" s="32" t="s">
        <v>3899</v>
      </c>
      <c r="G1195" s="30" t="s">
        <v>36</v>
      </c>
      <c r="H1195" s="30" t="s">
        <v>2264</v>
      </c>
      <c r="I1195" s="30">
        <v>590000000</v>
      </c>
      <c r="J1195" s="31" t="s">
        <v>37</v>
      </c>
      <c r="K1195" s="31" t="s">
        <v>105</v>
      </c>
      <c r="L1195" s="37" t="s">
        <v>50</v>
      </c>
      <c r="M1195" s="30" t="s">
        <v>58</v>
      </c>
      <c r="N1195" s="31" t="s">
        <v>2754</v>
      </c>
      <c r="O1195" s="30" t="s">
        <v>91</v>
      </c>
      <c r="P1195" s="30">
        <v>796</v>
      </c>
      <c r="Q1195" s="30" t="s">
        <v>43</v>
      </c>
      <c r="R1195" s="34">
        <v>20</v>
      </c>
      <c r="S1195" s="35">
        <v>250</v>
      </c>
      <c r="T1195" s="35">
        <f t="shared" si="63"/>
        <v>5000</v>
      </c>
      <c r="U1195" s="35">
        <f t="shared" si="62"/>
        <v>5600.0000000000009</v>
      </c>
      <c r="V1195" s="30"/>
      <c r="W1195" s="30">
        <v>2017</v>
      </c>
      <c r="X1195" s="31"/>
      <c r="Y1195" s="303"/>
    </row>
    <row r="1196" spans="1:25" ht="50.1" customHeight="1">
      <c r="A1196" s="30" t="s">
        <v>3948</v>
      </c>
      <c r="B1196" s="43" t="s">
        <v>32</v>
      </c>
      <c r="C1196" s="43" t="s">
        <v>3949</v>
      </c>
      <c r="D1196" s="312" t="s">
        <v>3897</v>
      </c>
      <c r="E1196" s="43" t="s">
        <v>3950</v>
      </c>
      <c r="F1196" s="38"/>
      <c r="G1196" s="31" t="s">
        <v>36</v>
      </c>
      <c r="H1196" s="63">
        <v>0</v>
      </c>
      <c r="I1196" s="30">
        <v>590000000</v>
      </c>
      <c r="J1196" s="31" t="s">
        <v>37</v>
      </c>
      <c r="K1196" s="31" t="s">
        <v>79</v>
      </c>
      <c r="L1196" s="31" t="s">
        <v>218</v>
      </c>
      <c r="M1196" s="31" t="s">
        <v>58</v>
      </c>
      <c r="N1196" s="31" t="s">
        <v>219</v>
      </c>
      <c r="O1196" s="43" t="s">
        <v>220</v>
      </c>
      <c r="P1196" s="31">
        <v>796</v>
      </c>
      <c r="Q1196" s="31" t="s">
        <v>43</v>
      </c>
      <c r="R1196" s="34">
        <v>10</v>
      </c>
      <c r="S1196" s="57">
        <v>290</v>
      </c>
      <c r="T1196" s="35">
        <f t="shared" si="63"/>
        <v>2900</v>
      </c>
      <c r="U1196" s="35">
        <f t="shared" si="62"/>
        <v>3248.0000000000005</v>
      </c>
      <c r="V1196" s="30" t="s">
        <v>44</v>
      </c>
      <c r="W1196" s="31">
        <v>2017</v>
      </c>
      <c r="X1196" s="63"/>
      <c r="Y1196" s="303"/>
    </row>
    <row r="1197" spans="1:25" ht="50.1" customHeight="1">
      <c r="A1197" s="30" t="s">
        <v>3951</v>
      </c>
      <c r="B1197" s="30" t="s">
        <v>32</v>
      </c>
      <c r="C1197" s="31" t="s">
        <v>3952</v>
      </c>
      <c r="D1197" s="310" t="s">
        <v>3897</v>
      </c>
      <c r="E1197" s="31" t="s">
        <v>3953</v>
      </c>
      <c r="F1197" s="32" t="s">
        <v>3899</v>
      </c>
      <c r="G1197" s="30" t="s">
        <v>36</v>
      </c>
      <c r="H1197" s="30">
        <v>0</v>
      </c>
      <c r="I1197" s="30">
        <v>590000000</v>
      </c>
      <c r="J1197" s="31" t="s">
        <v>37</v>
      </c>
      <c r="K1197" s="31" t="s">
        <v>105</v>
      </c>
      <c r="L1197" s="37" t="s">
        <v>50</v>
      </c>
      <c r="M1197" s="30" t="s">
        <v>58</v>
      </c>
      <c r="N1197" s="31" t="s">
        <v>2754</v>
      </c>
      <c r="O1197" s="30" t="s">
        <v>91</v>
      </c>
      <c r="P1197" s="30">
        <v>796</v>
      </c>
      <c r="Q1197" s="30" t="s">
        <v>43</v>
      </c>
      <c r="R1197" s="34">
        <v>20</v>
      </c>
      <c r="S1197" s="35">
        <v>380</v>
      </c>
      <c r="T1197" s="35">
        <f t="shared" si="63"/>
        <v>7600</v>
      </c>
      <c r="U1197" s="35">
        <f t="shared" si="62"/>
        <v>8512</v>
      </c>
      <c r="V1197" s="30"/>
      <c r="W1197" s="30">
        <v>2017</v>
      </c>
      <c r="X1197" s="31"/>
      <c r="Y1197" s="303"/>
    </row>
    <row r="1198" spans="1:25" ht="50.1" customHeight="1">
      <c r="A1198" s="30" t="s">
        <v>3954</v>
      </c>
      <c r="B1198" s="30" t="s">
        <v>32</v>
      </c>
      <c r="C1198" s="31" t="s">
        <v>3955</v>
      </c>
      <c r="D1198" s="310" t="s">
        <v>3897</v>
      </c>
      <c r="E1198" s="31" t="s">
        <v>3956</v>
      </c>
      <c r="F1198" s="32" t="s">
        <v>3957</v>
      </c>
      <c r="G1198" s="30" t="s">
        <v>36</v>
      </c>
      <c r="H1198" s="30">
        <v>0</v>
      </c>
      <c r="I1198" s="30">
        <v>590000000</v>
      </c>
      <c r="J1198" s="31" t="s">
        <v>37</v>
      </c>
      <c r="K1198" s="31" t="s">
        <v>105</v>
      </c>
      <c r="L1198" s="37" t="s">
        <v>50</v>
      </c>
      <c r="M1198" s="30" t="s">
        <v>58</v>
      </c>
      <c r="N1198" s="31" t="s">
        <v>2754</v>
      </c>
      <c r="O1198" s="30" t="s">
        <v>91</v>
      </c>
      <c r="P1198" s="30">
        <v>796</v>
      </c>
      <c r="Q1198" s="30" t="s">
        <v>43</v>
      </c>
      <c r="R1198" s="34">
        <v>20</v>
      </c>
      <c r="S1198" s="35">
        <v>1200</v>
      </c>
      <c r="T1198" s="35">
        <f t="shared" si="63"/>
        <v>24000</v>
      </c>
      <c r="U1198" s="35">
        <f t="shared" si="62"/>
        <v>26880.000000000004</v>
      </c>
      <c r="V1198" s="30"/>
      <c r="W1198" s="30">
        <v>2017</v>
      </c>
      <c r="X1198" s="31"/>
      <c r="Y1198" s="303"/>
    </row>
    <row r="1199" spans="1:25" ht="50.1" customHeight="1">
      <c r="A1199" s="30" t="s">
        <v>3958</v>
      </c>
      <c r="B1199" s="30" t="s">
        <v>32</v>
      </c>
      <c r="C1199" s="31" t="s">
        <v>3959</v>
      </c>
      <c r="D1199" s="310" t="s">
        <v>3897</v>
      </c>
      <c r="E1199" s="31" t="s">
        <v>3960</v>
      </c>
      <c r="F1199" s="32" t="s">
        <v>3957</v>
      </c>
      <c r="G1199" s="30" t="s">
        <v>36</v>
      </c>
      <c r="H1199" s="30">
        <v>0</v>
      </c>
      <c r="I1199" s="30">
        <v>590000000</v>
      </c>
      <c r="J1199" s="31" t="s">
        <v>37</v>
      </c>
      <c r="K1199" s="31" t="s">
        <v>105</v>
      </c>
      <c r="L1199" s="37" t="s">
        <v>50</v>
      </c>
      <c r="M1199" s="30" t="s">
        <v>58</v>
      </c>
      <c r="N1199" s="31" t="s">
        <v>2754</v>
      </c>
      <c r="O1199" s="30" t="s">
        <v>91</v>
      </c>
      <c r="P1199" s="30">
        <v>796</v>
      </c>
      <c r="Q1199" s="30" t="s">
        <v>43</v>
      </c>
      <c r="R1199" s="34">
        <v>20</v>
      </c>
      <c r="S1199" s="35">
        <v>1370</v>
      </c>
      <c r="T1199" s="35">
        <f t="shared" si="63"/>
        <v>27400</v>
      </c>
      <c r="U1199" s="35">
        <f t="shared" si="62"/>
        <v>30688.000000000004</v>
      </c>
      <c r="V1199" s="30"/>
      <c r="W1199" s="30">
        <v>2017</v>
      </c>
      <c r="X1199" s="31"/>
      <c r="Y1199" s="303"/>
    </row>
    <row r="1200" spans="1:25" ht="50.1" customHeight="1">
      <c r="A1200" s="30" t="s">
        <v>3961</v>
      </c>
      <c r="B1200" s="30" t="s">
        <v>32</v>
      </c>
      <c r="C1200" s="31" t="s">
        <v>3962</v>
      </c>
      <c r="D1200" s="310" t="s">
        <v>3897</v>
      </c>
      <c r="E1200" s="31" t="s">
        <v>3963</v>
      </c>
      <c r="F1200" s="32" t="s">
        <v>3957</v>
      </c>
      <c r="G1200" s="30" t="s">
        <v>36</v>
      </c>
      <c r="H1200" s="30" t="s">
        <v>2264</v>
      </c>
      <c r="I1200" s="30">
        <v>590000000</v>
      </c>
      <c r="J1200" s="31" t="s">
        <v>37</v>
      </c>
      <c r="K1200" s="31" t="s">
        <v>105</v>
      </c>
      <c r="L1200" s="37" t="s">
        <v>50</v>
      </c>
      <c r="M1200" s="30" t="s">
        <v>58</v>
      </c>
      <c r="N1200" s="31" t="s">
        <v>2754</v>
      </c>
      <c r="O1200" s="30" t="s">
        <v>91</v>
      </c>
      <c r="P1200" s="30">
        <v>796</v>
      </c>
      <c r="Q1200" s="30" t="s">
        <v>43</v>
      </c>
      <c r="R1200" s="34">
        <v>15</v>
      </c>
      <c r="S1200" s="35">
        <v>1400</v>
      </c>
      <c r="T1200" s="35">
        <f t="shared" si="63"/>
        <v>21000</v>
      </c>
      <c r="U1200" s="35">
        <f t="shared" si="62"/>
        <v>23520.000000000004</v>
      </c>
      <c r="V1200" s="30"/>
      <c r="W1200" s="30">
        <v>2017</v>
      </c>
      <c r="X1200" s="31"/>
      <c r="Y1200" s="303"/>
    </row>
    <row r="1201" spans="1:25" ht="50.1" customHeight="1">
      <c r="A1201" s="30" t="s">
        <v>3964</v>
      </c>
      <c r="B1201" s="30" t="s">
        <v>32</v>
      </c>
      <c r="C1201" s="31" t="s">
        <v>3965</v>
      </c>
      <c r="D1201" s="310" t="s">
        <v>3897</v>
      </c>
      <c r="E1201" s="31" t="s">
        <v>3966</v>
      </c>
      <c r="F1201" s="32" t="s">
        <v>3957</v>
      </c>
      <c r="G1201" s="30" t="s">
        <v>36</v>
      </c>
      <c r="H1201" s="30" t="s">
        <v>2264</v>
      </c>
      <c r="I1201" s="30">
        <v>590000000</v>
      </c>
      <c r="J1201" s="31" t="s">
        <v>37</v>
      </c>
      <c r="K1201" s="31" t="s">
        <v>105</v>
      </c>
      <c r="L1201" s="37" t="s">
        <v>50</v>
      </c>
      <c r="M1201" s="30" t="s">
        <v>58</v>
      </c>
      <c r="N1201" s="31" t="s">
        <v>2754</v>
      </c>
      <c r="O1201" s="30" t="s">
        <v>91</v>
      </c>
      <c r="P1201" s="30">
        <v>796</v>
      </c>
      <c r="Q1201" s="30" t="s">
        <v>43</v>
      </c>
      <c r="R1201" s="34">
        <v>18</v>
      </c>
      <c r="S1201" s="35">
        <v>1680</v>
      </c>
      <c r="T1201" s="35">
        <f t="shared" si="63"/>
        <v>30240</v>
      </c>
      <c r="U1201" s="35">
        <f t="shared" si="62"/>
        <v>33868.800000000003</v>
      </c>
      <c r="V1201" s="30"/>
      <c r="W1201" s="30">
        <v>2017</v>
      </c>
      <c r="X1201" s="31"/>
      <c r="Y1201" s="303"/>
    </row>
    <row r="1202" spans="1:25" ht="50.1" customHeight="1">
      <c r="A1202" s="30" t="s">
        <v>3967</v>
      </c>
      <c r="B1202" s="30" t="s">
        <v>32</v>
      </c>
      <c r="C1202" s="31" t="s">
        <v>3968</v>
      </c>
      <c r="D1202" s="310" t="s">
        <v>3897</v>
      </c>
      <c r="E1202" s="31" t="s">
        <v>3969</v>
      </c>
      <c r="F1202" s="32" t="s">
        <v>3957</v>
      </c>
      <c r="G1202" s="30" t="s">
        <v>36</v>
      </c>
      <c r="H1202" s="30" t="s">
        <v>2264</v>
      </c>
      <c r="I1202" s="30">
        <v>590000000</v>
      </c>
      <c r="J1202" s="31" t="s">
        <v>37</v>
      </c>
      <c r="K1202" s="31" t="s">
        <v>105</v>
      </c>
      <c r="L1202" s="37" t="s">
        <v>50</v>
      </c>
      <c r="M1202" s="30" t="s">
        <v>58</v>
      </c>
      <c r="N1202" s="31" t="s">
        <v>2754</v>
      </c>
      <c r="O1202" s="30" t="s">
        <v>91</v>
      </c>
      <c r="P1202" s="30">
        <v>796</v>
      </c>
      <c r="Q1202" s="30" t="s">
        <v>43</v>
      </c>
      <c r="R1202" s="34">
        <v>10</v>
      </c>
      <c r="S1202" s="35">
        <v>2500</v>
      </c>
      <c r="T1202" s="35">
        <f t="shared" si="63"/>
        <v>25000</v>
      </c>
      <c r="U1202" s="35">
        <f t="shared" si="62"/>
        <v>28000.000000000004</v>
      </c>
      <c r="V1202" s="30"/>
      <c r="W1202" s="30">
        <v>2017</v>
      </c>
      <c r="X1202" s="31"/>
      <c r="Y1202" s="303"/>
    </row>
    <row r="1203" spans="1:25" ht="50.1" customHeight="1">
      <c r="A1203" s="30" t="s">
        <v>3970</v>
      </c>
      <c r="B1203" s="30" t="s">
        <v>32</v>
      </c>
      <c r="C1203" s="31" t="s">
        <v>3971</v>
      </c>
      <c r="D1203" s="310" t="s">
        <v>3897</v>
      </c>
      <c r="E1203" s="31" t="s">
        <v>3972</v>
      </c>
      <c r="F1203" s="32" t="s">
        <v>3957</v>
      </c>
      <c r="G1203" s="30" t="s">
        <v>36</v>
      </c>
      <c r="H1203" s="30">
        <v>0</v>
      </c>
      <c r="I1203" s="30">
        <v>590000000</v>
      </c>
      <c r="J1203" s="31" t="s">
        <v>37</v>
      </c>
      <c r="K1203" s="31" t="s">
        <v>105</v>
      </c>
      <c r="L1203" s="37" t="s">
        <v>50</v>
      </c>
      <c r="M1203" s="30" t="s">
        <v>58</v>
      </c>
      <c r="N1203" s="31" t="s">
        <v>2754</v>
      </c>
      <c r="O1203" s="30" t="s">
        <v>91</v>
      </c>
      <c r="P1203" s="30">
        <v>796</v>
      </c>
      <c r="Q1203" s="30" t="s">
        <v>43</v>
      </c>
      <c r="R1203" s="34">
        <v>20</v>
      </c>
      <c r="S1203" s="35">
        <v>2620</v>
      </c>
      <c r="T1203" s="35">
        <f t="shared" si="63"/>
        <v>52400</v>
      </c>
      <c r="U1203" s="35">
        <f t="shared" si="62"/>
        <v>58688.000000000007</v>
      </c>
      <c r="V1203" s="30"/>
      <c r="W1203" s="30">
        <v>2017</v>
      </c>
      <c r="X1203" s="31"/>
      <c r="Y1203" s="303"/>
    </row>
    <row r="1204" spans="1:25" ht="50.1" customHeight="1">
      <c r="A1204" s="30" t="s">
        <v>3973</v>
      </c>
      <c r="B1204" s="30" t="s">
        <v>32</v>
      </c>
      <c r="C1204" s="31" t="s">
        <v>3974</v>
      </c>
      <c r="D1204" s="310" t="s">
        <v>3897</v>
      </c>
      <c r="E1204" s="31" t="s">
        <v>3975</v>
      </c>
      <c r="F1204" s="32" t="s">
        <v>3976</v>
      </c>
      <c r="G1204" s="30" t="s">
        <v>36</v>
      </c>
      <c r="H1204" s="30">
        <v>0</v>
      </c>
      <c r="I1204" s="30">
        <v>590000000</v>
      </c>
      <c r="J1204" s="31" t="s">
        <v>37</v>
      </c>
      <c r="K1204" s="31" t="s">
        <v>105</v>
      </c>
      <c r="L1204" s="37" t="s">
        <v>50</v>
      </c>
      <c r="M1204" s="30" t="s">
        <v>58</v>
      </c>
      <c r="N1204" s="31" t="s">
        <v>2754</v>
      </c>
      <c r="O1204" s="30" t="s">
        <v>91</v>
      </c>
      <c r="P1204" s="30">
        <v>796</v>
      </c>
      <c r="Q1204" s="30" t="s">
        <v>43</v>
      </c>
      <c r="R1204" s="34">
        <v>50</v>
      </c>
      <c r="S1204" s="35">
        <v>307</v>
      </c>
      <c r="T1204" s="35">
        <f t="shared" si="63"/>
        <v>15350</v>
      </c>
      <c r="U1204" s="35">
        <f t="shared" si="62"/>
        <v>17192</v>
      </c>
      <c r="V1204" s="30"/>
      <c r="W1204" s="30">
        <v>2017</v>
      </c>
      <c r="X1204" s="31"/>
      <c r="Y1204" s="303"/>
    </row>
    <row r="1205" spans="1:25" ht="50.1" customHeight="1">
      <c r="A1205" s="30" t="s">
        <v>3977</v>
      </c>
      <c r="B1205" s="30" t="s">
        <v>32</v>
      </c>
      <c r="C1205" s="31" t="s">
        <v>3974</v>
      </c>
      <c r="D1205" s="310" t="s">
        <v>3897</v>
      </c>
      <c r="E1205" s="31" t="s">
        <v>3975</v>
      </c>
      <c r="F1205" s="32" t="s">
        <v>3978</v>
      </c>
      <c r="G1205" s="30" t="s">
        <v>36</v>
      </c>
      <c r="H1205" s="30">
        <v>0</v>
      </c>
      <c r="I1205" s="30">
        <v>590000000</v>
      </c>
      <c r="J1205" s="31" t="s">
        <v>37</v>
      </c>
      <c r="K1205" s="31" t="s">
        <v>105</v>
      </c>
      <c r="L1205" s="37" t="s">
        <v>50</v>
      </c>
      <c r="M1205" s="30" t="s">
        <v>58</v>
      </c>
      <c r="N1205" s="31" t="s">
        <v>2754</v>
      </c>
      <c r="O1205" s="30" t="s">
        <v>91</v>
      </c>
      <c r="P1205" s="30">
        <v>796</v>
      </c>
      <c r="Q1205" s="30" t="s">
        <v>43</v>
      </c>
      <c r="R1205" s="34">
        <v>50</v>
      </c>
      <c r="S1205" s="35">
        <v>315</v>
      </c>
      <c r="T1205" s="35">
        <f t="shared" si="63"/>
        <v>15750</v>
      </c>
      <c r="U1205" s="35">
        <f t="shared" si="62"/>
        <v>17640</v>
      </c>
      <c r="V1205" s="30"/>
      <c r="W1205" s="30">
        <v>2017</v>
      </c>
      <c r="X1205" s="31"/>
      <c r="Y1205" s="303"/>
    </row>
    <row r="1206" spans="1:25" ht="50.1" customHeight="1">
      <c r="A1206" s="30" t="s">
        <v>3979</v>
      </c>
      <c r="B1206" s="30" t="s">
        <v>32</v>
      </c>
      <c r="C1206" s="31" t="s">
        <v>3974</v>
      </c>
      <c r="D1206" s="310" t="s">
        <v>3897</v>
      </c>
      <c r="E1206" s="31" t="s">
        <v>3975</v>
      </c>
      <c r="F1206" s="32" t="s">
        <v>3980</v>
      </c>
      <c r="G1206" s="30" t="s">
        <v>36</v>
      </c>
      <c r="H1206" s="30">
        <v>0</v>
      </c>
      <c r="I1206" s="30">
        <v>590000000</v>
      </c>
      <c r="J1206" s="31" t="s">
        <v>37</v>
      </c>
      <c r="K1206" s="31" t="s">
        <v>105</v>
      </c>
      <c r="L1206" s="37" t="s">
        <v>50</v>
      </c>
      <c r="M1206" s="30" t="s">
        <v>58</v>
      </c>
      <c r="N1206" s="31" t="s">
        <v>2754</v>
      </c>
      <c r="O1206" s="30" t="s">
        <v>91</v>
      </c>
      <c r="P1206" s="30">
        <v>796</v>
      </c>
      <c r="Q1206" s="30" t="s">
        <v>43</v>
      </c>
      <c r="R1206" s="34">
        <v>50</v>
      </c>
      <c r="S1206" s="35">
        <v>380</v>
      </c>
      <c r="T1206" s="35">
        <f t="shared" si="63"/>
        <v>19000</v>
      </c>
      <c r="U1206" s="35">
        <f t="shared" si="62"/>
        <v>21280.000000000004</v>
      </c>
      <c r="V1206" s="30"/>
      <c r="W1206" s="30">
        <v>2017</v>
      </c>
      <c r="X1206" s="31"/>
      <c r="Y1206" s="303"/>
    </row>
    <row r="1207" spans="1:25" ht="50.1" customHeight="1">
      <c r="A1207" s="30" t="s">
        <v>3981</v>
      </c>
      <c r="B1207" s="30" t="s">
        <v>32</v>
      </c>
      <c r="C1207" s="31" t="s">
        <v>3974</v>
      </c>
      <c r="D1207" s="310" t="s">
        <v>3897</v>
      </c>
      <c r="E1207" s="31" t="s">
        <v>3975</v>
      </c>
      <c r="F1207" s="32" t="s">
        <v>3982</v>
      </c>
      <c r="G1207" s="30" t="s">
        <v>36</v>
      </c>
      <c r="H1207" s="30">
        <v>0</v>
      </c>
      <c r="I1207" s="30">
        <v>590000000</v>
      </c>
      <c r="J1207" s="31" t="s">
        <v>37</v>
      </c>
      <c r="K1207" s="31" t="s">
        <v>105</v>
      </c>
      <c r="L1207" s="37" t="s">
        <v>50</v>
      </c>
      <c r="M1207" s="30" t="s">
        <v>58</v>
      </c>
      <c r="N1207" s="31" t="s">
        <v>2754</v>
      </c>
      <c r="O1207" s="30" t="s">
        <v>91</v>
      </c>
      <c r="P1207" s="30">
        <v>796</v>
      </c>
      <c r="Q1207" s="30" t="s">
        <v>43</v>
      </c>
      <c r="R1207" s="34">
        <v>50</v>
      </c>
      <c r="S1207" s="35">
        <v>470</v>
      </c>
      <c r="T1207" s="35">
        <f t="shared" si="63"/>
        <v>23500</v>
      </c>
      <c r="U1207" s="35">
        <f t="shared" si="62"/>
        <v>26320.000000000004</v>
      </c>
      <c r="V1207" s="30"/>
      <c r="W1207" s="30">
        <v>2017</v>
      </c>
      <c r="X1207" s="31"/>
      <c r="Y1207" s="303"/>
    </row>
    <row r="1208" spans="1:25" ht="50.1" customHeight="1">
      <c r="A1208" s="30" t="s">
        <v>3983</v>
      </c>
      <c r="B1208" s="30" t="s">
        <v>32</v>
      </c>
      <c r="C1208" s="31" t="s">
        <v>3974</v>
      </c>
      <c r="D1208" s="310" t="s">
        <v>3897</v>
      </c>
      <c r="E1208" s="31" t="s">
        <v>3975</v>
      </c>
      <c r="F1208" s="32" t="s">
        <v>3984</v>
      </c>
      <c r="G1208" s="30" t="s">
        <v>36</v>
      </c>
      <c r="H1208" s="30">
        <v>0</v>
      </c>
      <c r="I1208" s="30">
        <v>590000000</v>
      </c>
      <c r="J1208" s="31" t="s">
        <v>37</v>
      </c>
      <c r="K1208" s="31" t="s">
        <v>105</v>
      </c>
      <c r="L1208" s="37" t="s">
        <v>50</v>
      </c>
      <c r="M1208" s="30" t="s">
        <v>58</v>
      </c>
      <c r="N1208" s="31" t="s">
        <v>2754</v>
      </c>
      <c r="O1208" s="30" t="s">
        <v>91</v>
      </c>
      <c r="P1208" s="30">
        <v>796</v>
      </c>
      <c r="Q1208" s="30" t="s">
        <v>43</v>
      </c>
      <c r="R1208" s="34">
        <v>40</v>
      </c>
      <c r="S1208" s="35">
        <v>510</v>
      </c>
      <c r="T1208" s="35">
        <f t="shared" si="63"/>
        <v>20400</v>
      </c>
      <c r="U1208" s="35">
        <f t="shared" si="62"/>
        <v>22848.000000000004</v>
      </c>
      <c r="V1208" s="30"/>
      <c r="W1208" s="30">
        <v>2017</v>
      </c>
      <c r="X1208" s="31"/>
      <c r="Y1208" s="303"/>
    </row>
    <row r="1209" spans="1:25" ht="50.1" customHeight="1">
      <c r="A1209" s="30" t="s">
        <v>3985</v>
      </c>
      <c r="B1209" s="30" t="s">
        <v>32</v>
      </c>
      <c r="C1209" s="31" t="s">
        <v>3974</v>
      </c>
      <c r="D1209" s="310" t="s">
        <v>3897</v>
      </c>
      <c r="E1209" s="31" t="s">
        <v>3975</v>
      </c>
      <c r="F1209" s="32" t="s">
        <v>3986</v>
      </c>
      <c r="G1209" s="30" t="s">
        <v>36</v>
      </c>
      <c r="H1209" s="30">
        <v>0</v>
      </c>
      <c r="I1209" s="30">
        <v>590000000</v>
      </c>
      <c r="J1209" s="31" t="s">
        <v>37</v>
      </c>
      <c r="K1209" s="31" t="s">
        <v>105</v>
      </c>
      <c r="L1209" s="37" t="s">
        <v>50</v>
      </c>
      <c r="M1209" s="30" t="s">
        <v>58</v>
      </c>
      <c r="N1209" s="31" t="s">
        <v>2754</v>
      </c>
      <c r="O1209" s="30" t="s">
        <v>91</v>
      </c>
      <c r="P1209" s="30">
        <v>796</v>
      </c>
      <c r="Q1209" s="30" t="s">
        <v>43</v>
      </c>
      <c r="R1209" s="34">
        <v>40</v>
      </c>
      <c r="S1209" s="35">
        <v>1350</v>
      </c>
      <c r="T1209" s="35">
        <f t="shared" si="63"/>
        <v>54000</v>
      </c>
      <c r="U1209" s="35">
        <f t="shared" si="62"/>
        <v>60480.000000000007</v>
      </c>
      <c r="V1209" s="30"/>
      <c r="W1209" s="30">
        <v>2017</v>
      </c>
      <c r="X1209" s="31"/>
      <c r="Y1209" s="303"/>
    </row>
    <row r="1210" spans="1:25" ht="50.1" customHeight="1">
      <c r="A1210" s="31" t="s">
        <v>3987</v>
      </c>
      <c r="B1210" s="31" t="s">
        <v>32</v>
      </c>
      <c r="C1210" s="56" t="s">
        <v>3988</v>
      </c>
      <c r="D1210" s="310" t="s">
        <v>3989</v>
      </c>
      <c r="E1210" s="56" t="s">
        <v>3990</v>
      </c>
      <c r="F1210" s="56" t="s">
        <v>1927</v>
      </c>
      <c r="G1210" s="31" t="s">
        <v>188</v>
      </c>
      <c r="H1210" s="31">
        <v>0</v>
      </c>
      <c r="I1210" s="31">
        <v>590000000</v>
      </c>
      <c r="J1210" s="31" t="s">
        <v>50</v>
      </c>
      <c r="K1210" s="31" t="s">
        <v>139</v>
      </c>
      <c r="L1210" s="31" t="s">
        <v>80</v>
      </c>
      <c r="M1210" s="31" t="s">
        <v>81</v>
      </c>
      <c r="N1210" s="31" t="s">
        <v>236</v>
      </c>
      <c r="O1210" s="31" t="s">
        <v>1215</v>
      </c>
      <c r="P1210" s="31">
        <v>796</v>
      </c>
      <c r="Q1210" s="31" t="s">
        <v>43</v>
      </c>
      <c r="R1210" s="64">
        <v>68</v>
      </c>
      <c r="S1210" s="64">
        <v>60000</v>
      </c>
      <c r="T1210" s="35">
        <v>0</v>
      </c>
      <c r="U1210" s="35">
        <f>T1210*1.12</f>
        <v>0</v>
      </c>
      <c r="V1210" s="31"/>
      <c r="W1210" s="45">
        <v>2017</v>
      </c>
      <c r="X1210" s="43" t="s">
        <v>3472</v>
      </c>
      <c r="Y1210" s="303"/>
    </row>
    <row r="1211" spans="1:25" ht="50.1" customHeight="1">
      <c r="A1211" s="43" t="s">
        <v>3991</v>
      </c>
      <c r="B1211" s="152" t="s">
        <v>32</v>
      </c>
      <c r="C1211" s="44" t="s">
        <v>3988</v>
      </c>
      <c r="D1211" s="312" t="s">
        <v>3989</v>
      </c>
      <c r="E1211" s="44" t="s">
        <v>3990</v>
      </c>
      <c r="F1211" s="44" t="s">
        <v>1927</v>
      </c>
      <c r="G1211" s="43" t="s">
        <v>188</v>
      </c>
      <c r="H1211" s="162">
        <v>0</v>
      </c>
      <c r="I1211" s="81">
        <v>590000000</v>
      </c>
      <c r="J1211" s="45" t="s">
        <v>300</v>
      </c>
      <c r="K1211" s="43" t="s">
        <v>3992</v>
      </c>
      <c r="L1211" s="119" t="s">
        <v>302</v>
      </c>
      <c r="M1211" s="43" t="s">
        <v>81</v>
      </c>
      <c r="N1211" s="43" t="s">
        <v>297</v>
      </c>
      <c r="O1211" s="43" t="s">
        <v>220</v>
      </c>
      <c r="P1211" s="38">
        <v>796</v>
      </c>
      <c r="Q1211" s="43" t="s">
        <v>43</v>
      </c>
      <c r="R1211" s="114">
        <v>68</v>
      </c>
      <c r="S1211" s="114">
        <v>50100</v>
      </c>
      <c r="T1211" s="35">
        <f>R1211*S1211</f>
        <v>3406800</v>
      </c>
      <c r="U1211" s="35">
        <f>T1211*1.12</f>
        <v>3815616.0000000005</v>
      </c>
      <c r="V1211" s="38"/>
      <c r="W1211" s="45">
        <v>2017</v>
      </c>
      <c r="X1211" s="38"/>
      <c r="Y1211" s="303"/>
    </row>
    <row r="1212" spans="1:25" ht="50.1" customHeight="1">
      <c r="A1212" s="31" t="s">
        <v>3993</v>
      </c>
      <c r="B1212" s="31" t="s">
        <v>32</v>
      </c>
      <c r="C1212" s="56" t="s">
        <v>3988</v>
      </c>
      <c r="D1212" s="310" t="s">
        <v>3989</v>
      </c>
      <c r="E1212" s="56" t="s">
        <v>3990</v>
      </c>
      <c r="F1212" s="56" t="s">
        <v>3994</v>
      </c>
      <c r="G1212" s="31" t="s">
        <v>188</v>
      </c>
      <c r="H1212" s="31">
        <v>0</v>
      </c>
      <c r="I1212" s="31">
        <v>590000000</v>
      </c>
      <c r="J1212" s="31" t="s">
        <v>50</v>
      </c>
      <c r="K1212" s="31" t="s">
        <v>139</v>
      </c>
      <c r="L1212" s="31" t="s">
        <v>80</v>
      </c>
      <c r="M1212" s="31" t="s">
        <v>81</v>
      </c>
      <c r="N1212" s="31" t="s">
        <v>236</v>
      </c>
      <c r="O1212" s="31" t="s">
        <v>1215</v>
      </c>
      <c r="P1212" s="31">
        <v>796</v>
      </c>
      <c r="Q1212" s="31" t="s">
        <v>43</v>
      </c>
      <c r="R1212" s="64">
        <v>32</v>
      </c>
      <c r="S1212" s="64">
        <v>60000</v>
      </c>
      <c r="T1212" s="35">
        <v>0</v>
      </c>
      <c r="U1212" s="35">
        <f t="shared" ref="U1212:U1213" si="64">T1212*1.12</f>
        <v>0</v>
      </c>
      <c r="V1212" s="31"/>
      <c r="W1212" s="31">
        <v>2017</v>
      </c>
      <c r="X1212" s="43" t="s">
        <v>3472</v>
      </c>
      <c r="Y1212" s="303"/>
    </row>
    <row r="1213" spans="1:25" ht="50.1" customHeight="1">
      <c r="A1213" s="43" t="s">
        <v>3995</v>
      </c>
      <c r="B1213" s="152" t="s">
        <v>32</v>
      </c>
      <c r="C1213" s="44" t="s">
        <v>3988</v>
      </c>
      <c r="D1213" s="312" t="s">
        <v>3989</v>
      </c>
      <c r="E1213" s="44" t="s">
        <v>3990</v>
      </c>
      <c r="F1213" s="44" t="s">
        <v>1927</v>
      </c>
      <c r="G1213" s="43" t="s">
        <v>188</v>
      </c>
      <c r="H1213" s="162">
        <v>0</v>
      </c>
      <c r="I1213" s="81">
        <v>590000000</v>
      </c>
      <c r="J1213" s="45" t="s">
        <v>300</v>
      </c>
      <c r="K1213" s="43" t="s">
        <v>3992</v>
      </c>
      <c r="L1213" s="119" t="s">
        <v>302</v>
      </c>
      <c r="M1213" s="43" t="s">
        <v>81</v>
      </c>
      <c r="N1213" s="43" t="s">
        <v>297</v>
      </c>
      <c r="O1213" s="43" t="s">
        <v>220</v>
      </c>
      <c r="P1213" s="38">
        <v>796</v>
      </c>
      <c r="Q1213" s="43" t="s">
        <v>43</v>
      </c>
      <c r="R1213" s="114">
        <v>32</v>
      </c>
      <c r="S1213" s="114">
        <v>50100</v>
      </c>
      <c r="T1213" s="35">
        <f t="shared" ref="T1213" si="65">R1213*S1213</f>
        <v>1603200</v>
      </c>
      <c r="U1213" s="35">
        <f t="shared" si="64"/>
        <v>1795584.0000000002</v>
      </c>
      <c r="V1213" s="38"/>
      <c r="W1213" s="45">
        <v>2017</v>
      </c>
      <c r="X1213" s="38"/>
      <c r="Y1213" s="303"/>
    </row>
    <row r="1214" spans="1:25" ht="50.1" customHeight="1">
      <c r="A1214" s="30" t="s">
        <v>3996</v>
      </c>
      <c r="B1214" s="41" t="s">
        <v>32</v>
      </c>
      <c r="C1214" s="31" t="s">
        <v>3997</v>
      </c>
      <c r="D1214" s="310" t="s">
        <v>3998</v>
      </c>
      <c r="E1214" s="31" t="s">
        <v>3999</v>
      </c>
      <c r="F1214" s="32" t="s">
        <v>4000</v>
      </c>
      <c r="G1214" s="30" t="s">
        <v>36</v>
      </c>
      <c r="H1214" s="30">
        <v>0</v>
      </c>
      <c r="I1214" s="30">
        <v>590000000</v>
      </c>
      <c r="J1214" s="31" t="s">
        <v>37</v>
      </c>
      <c r="K1214" s="31" t="s">
        <v>1833</v>
      </c>
      <c r="L1214" s="31" t="s">
        <v>39</v>
      </c>
      <c r="M1214" s="30" t="s">
        <v>58</v>
      </c>
      <c r="N1214" s="31" t="s">
        <v>41</v>
      </c>
      <c r="O1214" s="33" t="s">
        <v>42</v>
      </c>
      <c r="P1214" s="30">
        <v>796</v>
      </c>
      <c r="Q1214" s="30" t="s">
        <v>43</v>
      </c>
      <c r="R1214" s="34">
        <v>30</v>
      </c>
      <c r="S1214" s="35">
        <v>500</v>
      </c>
      <c r="T1214" s="35">
        <f t="shared" si="63"/>
        <v>15000</v>
      </c>
      <c r="U1214" s="35">
        <f t="shared" si="62"/>
        <v>16800</v>
      </c>
      <c r="V1214" s="30"/>
      <c r="W1214" s="30">
        <v>2017</v>
      </c>
      <c r="X1214" s="31"/>
      <c r="Y1214" s="303"/>
    </row>
    <row r="1215" spans="1:25" ht="50.1" customHeight="1">
      <c r="A1215" s="30" t="s">
        <v>4001</v>
      </c>
      <c r="B1215" s="41" t="s">
        <v>32</v>
      </c>
      <c r="C1215" s="31" t="s">
        <v>4002</v>
      </c>
      <c r="D1215" s="310" t="s">
        <v>3998</v>
      </c>
      <c r="E1215" s="31" t="s">
        <v>4003</v>
      </c>
      <c r="F1215" s="32" t="s">
        <v>4000</v>
      </c>
      <c r="G1215" s="30" t="s">
        <v>36</v>
      </c>
      <c r="H1215" s="30">
        <v>0</v>
      </c>
      <c r="I1215" s="30">
        <v>590000000</v>
      </c>
      <c r="J1215" s="31" t="s">
        <v>37</v>
      </c>
      <c r="K1215" s="31" t="s">
        <v>1833</v>
      </c>
      <c r="L1215" s="31" t="s">
        <v>39</v>
      </c>
      <c r="M1215" s="30" t="s">
        <v>58</v>
      </c>
      <c r="N1215" s="31" t="s">
        <v>41</v>
      </c>
      <c r="O1215" s="33" t="s">
        <v>42</v>
      </c>
      <c r="P1215" s="30">
        <v>796</v>
      </c>
      <c r="Q1215" s="30" t="s">
        <v>43</v>
      </c>
      <c r="R1215" s="34">
        <v>30</v>
      </c>
      <c r="S1215" s="35">
        <v>700</v>
      </c>
      <c r="T1215" s="35">
        <f t="shared" si="63"/>
        <v>21000</v>
      </c>
      <c r="U1215" s="35">
        <f t="shared" si="62"/>
        <v>23520.000000000004</v>
      </c>
      <c r="V1215" s="30"/>
      <c r="W1215" s="30">
        <v>2017</v>
      </c>
      <c r="X1215" s="31"/>
      <c r="Y1215" s="303"/>
    </row>
    <row r="1216" spans="1:25" ht="50.1" customHeight="1">
      <c r="A1216" s="30" t="s">
        <v>4004</v>
      </c>
      <c r="B1216" s="41" t="s">
        <v>32</v>
      </c>
      <c r="C1216" s="42" t="s">
        <v>4005</v>
      </c>
      <c r="D1216" s="311" t="s">
        <v>3998</v>
      </c>
      <c r="E1216" s="43" t="s">
        <v>4006</v>
      </c>
      <c r="F1216" s="44" t="s">
        <v>4007</v>
      </c>
      <c r="G1216" s="45" t="s">
        <v>36</v>
      </c>
      <c r="H1216" s="46">
        <v>0</v>
      </c>
      <c r="I1216" s="30">
        <v>590000000</v>
      </c>
      <c r="J1216" s="31" t="s">
        <v>37</v>
      </c>
      <c r="K1216" s="41" t="s">
        <v>1833</v>
      </c>
      <c r="L1216" s="31" t="s">
        <v>39</v>
      </c>
      <c r="M1216" s="41" t="s">
        <v>58</v>
      </c>
      <c r="N1216" s="43" t="s">
        <v>41</v>
      </c>
      <c r="O1216" s="33" t="s">
        <v>42</v>
      </c>
      <c r="P1216" s="30">
        <v>796</v>
      </c>
      <c r="Q1216" s="38" t="s">
        <v>43</v>
      </c>
      <c r="R1216" s="47">
        <v>30</v>
      </c>
      <c r="S1216" s="48">
        <v>500</v>
      </c>
      <c r="T1216" s="35">
        <f t="shared" si="63"/>
        <v>15000</v>
      </c>
      <c r="U1216" s="35">
        <f t="shared" si="62"/>
        <v>16800</v>
      </c>
      <c r="V1216" s="41"/>
      <c r="W1216" s="49">
        <v>2017</v>
      </c>
      <c r="X1216" s="31"/>
      <c r="Y1216" s="303"/>
    </row>
    <row r="1217" spans="1:66" ht="50.1" customHeight="1">
      <c r="A1217" s="30" t="s">
        <v>4008</v>
      </c>
      <c r="B1217" s="30" t="s">
        <v>32</v>
      </c>
      <c r="C1217" s="31" t="s">
        <v>4009</v>
      </c>
      <c r="D1217" s="314" t="s">
        <v>4010</v>
      </c>
      <c r="E1217" s="32" t="s">
        <v>4011</v>
      </c>
      <c r="F1217" s="32" t="s">
        <v>4012</v>
      </c>
      <c r="G1217" s="30" t="s">
        <v>36</v>
      </c>
      <c r="H1217" s="30">
        <v>0</v>
      </c>
      <c r="I1217" s="30">
        <v>590000000</v>
      </c>
      <c r="J1217" s="31" t="s">
        <v>50</v>
      </c>
      <c r="K1217" s="30" t="s">
        <v>4013</v>
      </c>
      <c r="L1217" s="30" t="s">
        <v>80</v>
      </c>
      <c r="M1217" s="30" t="s">
        <v>81</v>
      </c>
      <c r="N1217" s="30" t="s">
        <v>140</v>
      </c>
      <c r="O1217" s="45" t="s">
        <v>182</v>
      </c>
      <c r="P1217" s="30">
        <v>796</v>
      </c>
      <c r="Q1217" s="30" t="s">
        <v>43</v>
      </c>
      <c r="R1217" s="34">
        <v>12</v>
      </c>
      <c r="S1217" s="39">
        <v>4100</v>
      </c>
      <c r="T1217" s="58">
        <f t="shared" si="63"/>
        <v>49200</v>
      </c>
      <c r="U1217" s="58">
        <f t="shared" si="62"/>
        <v>55104.000000000007</v>
      </c>
      <c r="V1217" s="30"/>
      <c r="W1217" s="30">
        <v>2017</v>
      </c>
      <c r="X1217" s="60"/>
      <c r="Y1217" s="303"/>
    </row>
    <row r="1218" spans="1:66" ht="50.1" customHeight="1">
      <c r="A1218" s="30" t="s">
        <v>4014</v>
      </c>
      <c r="B1218" s="41" t="s">
        <v>32</v>
      </c>
      <c r="C1218" s="42" t="s">
        <v>4015</v>
      </c>
      <c r="D1218" s="311" t="s">
        <v>4016</v>
      </c>
      <c r="E1218" s="43" t="s">
        <v>4017</v>
      </c>
      <c r="F1218" s="44" t="s">
        <v>4018</v>
      </c>
      <c r="G1218" s="45" t="s">
        <v>36</v>
      </c>
      <c r="H1218" s="46">
        <v>0</v>
      </c>
      <c r="I1218" s="30">
        <v>590000000</v>
      </c>
      <c r="J1218" s="31" t="s">
        <v>37</v>
      </c>
      <c r="K1218" s="41" t="s">
        <v>189</v>
      </c>
      <c r="L1218" s="31" t="s">
        <v>39</v>
      </c>
      <c r="M1218" s="41" t="s">
        <v>58</v>
      </c>
      <c r="N1218" s="43" t="s">
        <v>261</v>
      </c>
      <c r="O1218" s="33" t="s">
        <v>182</v>
      </c>
      <c r="P1218" s="38">
        <v>112</v>
      </c>
      <c r="Q1218" s="38" t="s">
        <v>126</v>
      </c>
      <c r="R1218" s="55">
        <v>100</v>
      </c>
      <c r="S1218" s="48">
        <v>320</v>
      </c>
      <c r="T1218" s="35">
        <f t="shared" si="63"/>
        <v>32000</v>
      </c>
      <c r="U1218" s="35">
        <f t="shared" si="62"/>
        <v>35840</v>
      </c>
      <c r="V1218" s="41"/>
      <c r="W1218" s="49">
        <v>2017</v>
      </c>
      <c r="X1218" s="62"/>
      <c r="Y1218" s="303"/>
    </row>
    <row r="1219" spans="1:66" ht="50.1" customHeight="1">
      <c r="A1219" s="30" t="s">
        <v>4019</v>
      </c>
      <c r="B1219" s="41" t="s">
        <v>32</v>
      </c>
      <c r="C1219" s="42" t="s">
        <v>4020</v>
      </c>
      <c r="D1219" s="311" t="s">
        <v>4021</v>
      </c>
      <c r="E1219" s="43" t="s">
        <v>4022</v>
      </c>
      <c r="F1219" s="44" t="s">
        <v>4023</v>
      </c>
      <c r="G1219" s="45" t="s">
        <v>36</v>
      </c>
      <c r="H1219" s="46">
        <v>0</v>
      </c>
      <c r="I1219" s="30">
        <v>590000000</v>
      </c>
      <c r="J1219" s="31" t="s">
        <v>37</v>
      </c>
      <c r="K1219" s="41" t="s">
        <v>189</v>
      </c>
      <c r="L1219" s="31" t="s">
        <v>39</v>
      </c>
      <c r="M1219" s="41" t="s">
        <v>58</v>
      </c>
      <c r="N1219" s="43" t="s">
        <v>261</v>
      </c>
      <c r="O1219" s="33" t="s">
        <v>182</v>
      </c>
      <c r="P1219" s="38">
        <v>166</v>
      </c>
      <c r="Q1219" s="38" t="s">
        <v>100</v>
      </c>
      <c r="R1219" s="55">
        <v>100</v>
      </c>
      <c r="S1219" s="48">
        <v>760</v>
      </c>
      <c r="T1219" s="35">
        <f t="shared" si="63"/>
        <v>76000</v>
      </c>
      <c r="U1219" s="35">
        <f t="shared" si="62"/>
        <v>85120.000000000015</v>
      </c>
      <c r="V1219" s="41"/>
      <c r="W1219" s="49">
        <v>2017</v>
      </c>
      <c r="X1219" s="62"/>
      <c r="Y1219" s="303"/>
    </row>
    <row r="1220" spans="1:66" ht="50.1" customHeight="1">
      <c r="A1220" s="30" t="s">
        <v>4024</v>
      </c>
      <c r="B1220" s="41" t="s">
        <v>32</v>
      </c>
      <c r="C1220" s="43" t="s">
        <v>4025</v>
      </c>
      <c r="D1220" s="312" t="s">
        <v>4021</v>
      </c>
      <c r="E1220" s="43" t="s">
        <v>4026</v>
      </c>
      <c r="F1220" s="44" t="s">
        <v>4027</v>
      </c>
      <c r="G1220" s="45" t="s">
        <v>188</v>
      </c>
      <c r="H1220" s="46">
        <v>0</v>
      </c>
      <c r="I1220" s="30">
        <v>590000000</v>
      </c>
      <c r="J1220" s="31" t="s">
        <v>37</v>
      </c>
      <c r="K1220" s="41" t="s">
        <v>189</v>
      </c>
      <c r="L1220" s="31" t="s">
        <v>39</v>
      </c>
      <c r="M1220" s="41" t="s">
        <v>58</v>
      </c>
      <c r="N1220" s="43" t="s">
        <v>261</v>
      </c>
      <c r="O1220" s="33" t="s">
        <v>182</v>
      </c>
      <c r="P1220" s="53">
        <v>166</v>
      </c>
      <c r="Q1220" s="53" t="s">
        <v>100</v>
      </c>
      <c r="R1220" s="54">
        <v>200</v>
      </c>
      <c r="S1220" s="48">
        <v>650</v>
      </c>
      <c r="T1220" s="35">
        <f t="shared" si="63"/>
        <v>130000</v>
      </c>
      <c r="U1220" s="35">
        <f t="shared" si="62"/>
        <v>145600</v>
      </c>
      <c r="V1220" s="41"/>
      <c r="W1220" s="49">
        <v>2017</v>
      </c>
      <c r="X1220" s="62"/>
      <c r="Y1220" s="303"/>
    </row>
    <row r="1221" spans="1:66" ht="50.1" customHeight="1">
      <c r="A1221" s="30" t="s">
        <v>4028</v>
      </c>
      <c r="B1221" s="41" t="s">
        <v>32</v>
      </c>
      <c r="C1221" s="42" t="s">
        <v>4029</v>
      </c>
      <c r="D1221" s="318" t="s">
        <v>4021</v>
      </c>
      <c r="E1221" s="43" t="s">
        <v>4030</v>
      </c>
      <c r="F1221" s="44" t="s">
        <v>4031</v>
      </c>
      <c r="G1221" s="45" t="s">
        <v>188</v>
      </c>
      <c r="H1221" s="46">
        <v>0</v>
      </c>
      <c r="I1221" s="30">
        <v>590000000</v>
      </c>
      <c r="J1221" s="31" t="s">
        <v>37</v>
      </c>
      <c r="K1221" s="41" t="s">
        <v>105</v>
      </c>
      <c r="L1221" s="31" t="s">
        <v>39</v>
      </c>
      <c r="M1221" s="41" t="s">
        <v>58</v>
      </c>
      <c r="N1221" s="43" t="s">
        <v>261</v>
      </c>
      <c r="O1221" s="30" t="s">
        <v>91</v>
      </c>
      <c r="P1221" s="38">
        <v>166</v>
      </c>
      <c r="Q1221" s="38" t="s">
        <v>100</v>
      </c>
      <c r="R1221" s="55">
        <v>180</v>
      </c>
      <c r="S1221" s="48">
        <v>960</v>
      </c>
      <c r="T1221" s="35">
        <f t="shared" si="63"/>
        <v>172800</v>
      </c>
      <c r="U1221" s="35">
        <f t="shared" si="62"/>
        <v>193536.00000000003</v>
      </c>
      <c r="V1221" s="41"/>
      <c r="W1221" s="49">
        <v>2017</v>
      </c>
      <c r="X1221" s="62"/>
      <c r="Y1221" s="303"/>
    </row>
    <row r="1222" spans="1:66" ht="50.1" customHeight="1">
      <c r="A1222" s="30" t="s">
        <v>4032</v>
      </c>
      <c r="B1222" s="41" t="s">
        <v>32</v>
      </c>
      <c r="C1222" s="42" t="s">
        <v>4033</v>
      </c>
      <c r="D1222" s="318" t="s">
        <v>4021</v>
      </c>
      <c r="E1222" s="43" t="s">
        <v>4034</v>
      </c>
      <c r="F1222" s="44" t="s">
        <v>4035</v>
      </c>
      <c r="G1222" s="45" t="s">
        <v>188</v>
      </c>
      <c r="H1222" s="46">
        <v>0</v>
      </c>
      <c r="I1222" s="30">
        <v>590000000</v>
      </c>
      <c r="J1222" s="31" t="s">
        <v>37</v>
      </c>
      <c r="K1222" s="41" t="s">
        <v>1374</v>
      </c>
      <c r="L1222" s="31" t="s">
        <v>39</v>
      </c>
      <c r="M1222" s="41" t="s">
        <v>58</v>
      </c>
      <c r="N1222" s="43" t="s">
        <v>261</v>
      </c>
      <c r="O1222" s="33" t="s">
        <v>182</v>
      </c>
      <c r="P1222" s="38">
        <v>112</v>
      </c>
      <c r="Q1222" s="38" t="s">
        <v>126</v>
      </c>
      <c r="R1222" s="55">
        <v>1460</v>
      </c>
      <c r="S1222" s="48">
        <v>2395</v>
      </c>
      <c r="T1222" s="35">
        <f t="shared" si="63"/>
        <v>3496700</v>
      </c>
      <c r="U1222" s="35">
        <f t="shared" si="62"/>
        <v>3916304.0000000005</v>
      </c>
      <c r="V1222" s="41"/>
      <c r="W1222" s="49">
        <v>2017</v>
      </c>
      <c r="X1222" s="62"/>
      <c r="Y1222" s="303"/>
    </row>
    <row r="1223" spans="1:66" ht="50.1" customHeight="1">
      <c r="A1223" s="30" t="s">
        <v>4036</v>
      </c>
      <c r="B1223" s="30" t="s">
        <v>32</v>
      </c>
      <c r="C1223" s="31" t="s">
        <v>4033</v>
      </c>
      <c r="D1223" s="310" t="s">
        <v>4021</v>
      </c>
      <c r="E1223" s="31" t="s">
        <v>4034</v>
      </c>
      <c r="F1223" s="32" t="s">
        <v>4037</v>
      </c>
      <c r="G1223" s="30" t="s">
        <v>188</v>
      </c>
      <c r="H1223" s="30">
        <v>0</v>
      </c>
      <c r="I1223" s="30">
        <v>590000000</v>
      </c>
      <c r="J1223" s="31" t="s">
        <v>37</v>
      </c>
      <c r="K1223" s="41" t="s">
        <v>1374</v>
      </c>
      <c r="L1223" s="31" t="s">
        <v>39</v>
      </c>
      <c r="M1223" s="30" t="s">
        <v>58</v>
      </c>
      <c r="N1223" s="31" t="s">
        <v>261</v>
      </c>
      <c r="O1223" s="30" t="s">
        <v>182</v>
      </c>
      <c r="P1223" s="30">
        <v>112</v>
      </c>
      <c r="Q1223" s="30" t="s">
        <v>126</v>
      </c>
      <c r="R1223" s="39">
        <v>1460</v>
      </c>
      <c r="S1223" s="35">
        <v>1280</v>
      </c>
      <c r="T1223" s="35">
        <f t="shared" si="63"/>
        <v>1868800</v>
      </c>
      <c r="U1223" s="35">
        <f t="shared" si="62"/>
        <v>2093056.0000000002</v>
      </c>
      <c r="V1223" s="30"/>
      <c r="W1223" s="30">
        <v>2017</v>
      </c>
      <c r="X1223" s="62"/>
      <c r="Y1223" s="303"/>
    </row>
    <row r="1224" spans="1:66" ht="50.1" customHeight="1">
      <c r="A1224" s="30" t="s">
        <v>4038</v>
      </c>
      <c r="B1224" s="30" t="s">
        <v>32</v>
      </c>
      <c r="C1224" s="31" t="s">
        <v>4039</v>
      </c>
      <c r="D1224" s="310" t="s">
        <v>4040</v>
      </c>
      <c r="E1224" s="31" t="s">
        <v>4041</v>
      </c>
      <c r="F1224" s="32" t="s">
        <v>4042</v>
      </c>
      <c r="G1224" s="30" t="s">
        <v>36</v>
      </c>
      <c r="H1224" s="30">
        <v>0</v>
      </c>
      <c r="I1224" s="30">
        <v>590000000</v>
      </c>
      <c r="J1224" s="31" t="s">
        <v>37</v>
      </c>
      <c r="K1224" s="31" t="s">
        <v>38</v>
      </c>
      <c r="L1224" s="31" t="s">
        <v>39</v>
      </c>
      <c r="M1224" s="30" t="s">
        <v>58</v>
      </c>
      <c r="N1224" s="31" t="s">
        <v>140</v>
      </c>
      <c r="O1224" s="33" t="s">
        <v>42</v>
      </c>
      <c r="P1224" s="30">
        <v>166</v>
      </c>
      <c r="Q1224" s="30" t="s">
        <v>100</v>
      </c>
      <c r="R1224" s="39">
        <v>1000</v>
      </c>
      <c r="S1224" s="35">
        <v>1350</v>
      </c>
      <c r="T1224" s="35">
        <f t="shared" si="63"/>
        <v>1350000</v>
      </c>
      <c r="U1224" s="35">
        <f t="shared" si="62"/>
        <v>1512000.0000000002</v>
      </c>
      <c r="V1224" s="30"/>
      <c r="W1224" s="30">
        <v>2017</v>
      </c>
      <c r="X1224" s="31"/>
      <c r="Y1224" s="303"/>
    </row>
    <row r="1225" spans="1:66" ht="50.1" customHeight="1">
      <c r="A1225" s="30" t="s">
        <v>4043</v>
      </c>
      <c r="B1225" s="41" t="s">
        <v>32</v>
      </c>
      <c r="C1225" s="43" t="s">
        <v>4044</v>
      </c>
      <c r="D1225" s="312" t="s">
        <v>4040</v>
      </c>
      <c r="E1225" s="43" t="s">
        <v>4045</v>
      </c>
      <c r="F1225" s="44" t="s">
        <v>4046</v>
      </c>
      <c r="G1225" s="45" t="s">
        <v>447</v>
      </c>
      <c r="H1225" s="46">
        <v>0</v>
      </c>
      <c r="I1225" s="30">
        <v>590000000</v>
      </c>
      <c r="J1225" s="31" t="s">
        <v>37</v>
      </c>
      <c r="K1225" s="41" t="s">
        <v>4047</v>
      </c>
      <c r="L1225" s="31" t="s">
        <v>39</v>
      </c>
      <c r="M1225" s="41" t="s">
        <v>58</v>
      </c>
      <c r="N1225" s="43" t="s">
        <v>389</v>
      </c>
      <c r="O1225" s="30" t="s">
        <v>91</v>
      </c>
      <c r="P1225" s="53" t="s">
        <v>1042</v>
      </c>
      <c r="Q1225" s="53" t="s">
        <v>1037</v>
      </c>
      <c r="R1225" s="47">
        <v>12</v>
      </c>
      <c r="S1225" s="48">
        <f>30250/1.12/12</f>
        <v>2250.7440476190473</v>
      </c>
      <c r="T1225" s="35">
        <f t="shared" si="63"/>
        <v>27008.928571428565</v>
      </c>
      <c r="U1225" s="35">
        <f t="shared" si="62"/>
        <v>30249.999999999996</v>
      </c>
      <c r="V1225" s="41"/>
      <c r="W1225" s="49">
        <v>2017</v>
      </c>
      <c r="X1225" s="31"/>
      <c r="Y1225" s="303"/>
    </row>
    <row r="1226" spans="1:66" ht="50.1" customHeight="1">
      <c r="A1226" s="30" t="s">
        <v>4048</v>
      </c>
      <c r="B1226" s="30" t="s">
        <v>32</v>
      </c>
      <c r="C1226" s="31" t="s">
        <v>4049</v>
      </c>
      <c r="D1226" s="310" t="s">
        <v>4050</v>
      </c>
      <c r="E1226" s="31" t="s">
        <v>4051</v>
      </c>
      <c r="F1226" s="32"/>
      <c r="G1226" s="30" t="s">
        <v>36</v>
      </c>
      <c r="H1226" s="30">
        <v>0</v>
      </c>
      <c r="I1226" s="30">
        <v>590000000</v>
      </c>
      <c r="J1226" s="31" t="s">
        <v>37</v>
      </c>
      <c r="K1226" s="31" t="s">
        <v>288</v>
      </c>
      <c r="L1226" s="31" t="s">
        <v>39</v>
      </c>
      <c r="M1226" s="30" t="s">
        <v>40</v>
      </c>
      <c r="N1226" s="31" t="s">
        <v>289</v>
      </c>
      <c r="O1226" s="30" t="s">
        <v>73</v>
      </c>
      <c r="P1226" s="30">
        <v>166</v>
      </c>
      <c r="Q1226" s="30" t="s">
        <v>100</v>
      </c>
      <c r="R1226" s="39">
        <v>30</v>
      </c>
      <c r="S1226" s="35">
        <v>18600</v>
      </c>
      <c r="T1226" s="35">
        <f t="shared" si="63"/>
        <v>558000</v>
      </c>
      <c r="U1226" s="35">
        <f t="shared" si="62"/>
        <v>624960.00000000012</v>
      </c>
      <c r="V1226" s="30"/>
      <c r="W1226" s="30">
        <v>2017</v>
      </c>
      <c r="X1226" s="31"/>
      <c r="Y1226" s="303"/>
    </row>
    <row r="1227" spans="1:66" s="293" customFormat="1" ht="50.1" customHeight="1">
      <c r="A1227" s="30" t="s">
        <v>4052</v>
      </c>
      <c r="B1227" s="71" t="s">
        <v>32</v>
      </c>
      <c r="C1227" s="33" t="s">
        <v>4053</v>
      </c>
      <c r="D1227" s="33" t="s">
        <v>4054</v>
      </c>
      <c r="E1227" s="33" t="s">
        <v>4055</v>
      </c>
      <c r="F1227" s="44" t="s">
        <v>4056</v>
      </c>
      <c r="G1227" s="45" t="s">
        <v>36</v>
      </c>
      <c r="H1227" s="63">
        <v>0</v>
      </c>
      <c r="I1227" s="30">
        <v>590000000</v>
      </c>
      <c r="J1227" s="31" t="s">
        <v>37</v>
      </c>
      <c r="K1227" s="45" t="s">
        <v>189</v>
      </c>
      <c r="L1227" s="31" t="s">
        <v>39</v>
      </c>
      <c r="M1227" s="45" t="s">
        <v>58</v>
      </c>
      <c r="N1227" s="45" t="s">
        <v>261</v>
      </c>
      <c r="O1227" s="86" t="s">
        <v>182</v>
      </c>
      <c r="P1227" s="45">
        <v>166</v>
      </c>
      <c r="Q1227" s="45" t="s">
        <v>100</v>
      </c>
      <c r="R1227" s="298">
        <v>350</v>
      </c>
      <c r="S1227" s="395">
        <v>175</v>
      </c>
      <c r="T1227" s="35">
        <v>0</v>
      </c>
      <c r="U1227" s="35">
        <f>T1227*1.12</f>
        <v>0</v>
      </c>
      <c r="V1227" s="45"/>
      <c r="W1227" s="45">
        <v>2017</v>
      </c>
      <c r="X1227" s="41" t="s">
        <v>7548</v>
      </c>
      <c r="Y1227" s="346"/>
      <c r="Z1227" s="290"/>
      <c r="AA1227" s="304"/>
      <c r="AB1227" s="290"/>
      <c r="AC1227" s="291"/>
      <c r="AD1227" s="291"/>
      <c r="AE1227" s="291"/>
      <c r="AF1227" s="291"/>
      <c r="AG1227" s="291"/>
      <c r="AH1227" s="291"/>
      <c r="AI1227" s="291"/>
      <c r="AJ1227" s="291"/>
      <c r="AK1227" s="291"/>
      <c r="AL1227" s="291"/>
      <c r="AM1227" s="291"/>
      <c r="AN1227" s="291"/>
      <c r="AO1227" s="291"/>
      <c r="AP1227" s="292"/>
      <c r="AQ1227" s="292"/>
      <c r="AR1227" s="292"/>
      <c r="AS1227" s="292"/>
      <c r="AT1227" s="292"/>
      <c r="AU1227" s="292"/>
      <c r="AV1227" s="292"/>
      <c r="AW1227" s="292"/>
      <c r="AX1227" s="292"/>
      <c r="AY1227" s="292"/>
      <c r="AZ1227" s="292"/>
      <c r="BA1227" s="292"/>
      <c r="BB1227" s="292"/>
      <c r="BC1227" s="292"/>
      <c r="BD1227" s="292"/>
      <c r="BE1227" s="292"/>
      <c r="BF1227" s="292"/>
      <c r="BG1227" s="292"/>
      <c r="BH1227" s="292"/>
      <c r="BI1227" s="292"/>
      <c r="BJ1227" s="292"/>
      <c r="BK1227" s="292"/>
      <c r="BL1227" s="292"/>
      <c r="BM1227" s="292"/>
      <c r="BN1227" s="292"/>
    </row>
    <row r="1228" spans="1:66" s="293" customFormat="1" ht="50.1" customHeight="1">
      <c r="A1228" s="30" t="s">
        <v>7549</v>
      </c>
      <c r="B1228" s="71" t="s">
        <v>32</v>
      </c>
      <c r="C1228" s="33" t="s">
        <v>4053</v>
      </c>
      <c r="D1228" s="33" t="s">
        <v>4054</v>
      </c>
      <c r="E1228" s="33" t="s">
        <v>4055</v>
      </c>
      <c r="F1228" s="44" t="s">
        <v>4056</v>
      </c>
      <c r="G1228" s="45" t="s">
        <v>36</v>
      </c>
      <c r="H1228" s="63">
        <v>0</v>
      </c>
      <c r="I1228" s="30">
        <v>590000000</v>
      </c>
      <c r="J1228" s="31" t="s">
        <v>37</v>
      </c>
      <c r="K1228" s="45" t="s">
        <v>189</v>
      </c>
      <c r="L1228" s="31" t="s">
        <v>6278</v>
      </c>
      <c r="M1228" s="45" t="s">
        <v>98</v>
      </c>
      <c r="N1228" s="45" t="s">
        <v>261</v>
      </c>
      <c r="O1228" s="86" t="s">
        <v>182</v>
      </c>
      <c r="P1228" s="45">
        <v>166</v>
      </c>
      <c r="Q1228" s="45" t="s">
        <v>100</v>
      </c>
      <c r="R1228" s="298">
        <v>350</v>
      </c>
      <c r="S1228" s="395">
        <v>268</v>
      </c>
      <c r="T1228" s="35">
        <f t="shared" ref="T1228" si="66">R1228*S1228</f>
        <v>93800</v>
      </c>
      <c r="U1228" s="35">
        <f>T1228*1.12</f>
        <v>105056.00000000001</v>
      </c>
      <c r="V1228" s="45"/>
      <c r="W1228" s="45">
        <v>2017</v>
      </c>
      <c r="X1228" s="62"/>
      <c r="Y1228" s="346"/>
      <c r="Z1228" s="290"/>
      <c r="AA1228" s="304"/>
      <c r="AB1228" s="290"/>
      <c r="AC1228" s="291"/>
      <c r="AD1228" s="291"/>
      <c r="AE1228" s="291"/>
      <c r="AF1228" s="291"/>
      <c r="AG1228" s="291"/>
      <c r="AH1228" s="291"/>
      <c r="AI1228" s="291"/>
      <c r="AJ1228" s="291"/>
      <c r="AK1228" s="291"/>
      <c r="AL1228" s="291"/>
      <c r="AM1228" s="291"/>
      <c r="AN1228" s="291"/>
      <c r="AO1228" s="291"/>
      <c r="AP1228" s="292"/>
      <c r="AQ1228" s="292"/>
      <c r="AR1228" s="292"/>
      <c r="AS1228" s="292"/>
      <c r="AT1228" s="292"/>
      <c r="AU1228" s="292"/>
      <c r="AV1228" s="292"/>
      <c r="AW1228" s="292"/>
      <c r="AX1228" s="292"/>
      <c r="AY1228" s="292"/>
      <c r="AZ1228" s="292"/>
      <c r="BA1228" s="292"/>
      <c r="BB1228" s="292"/>
      <c r="BC1228" s="292"/>
      <c r="BD1228" s="292"/>
      <c r="BE1228" s="292"/>
      <c r="BF1228" s="292"/>
      <c r="BG1228" s="292"/>
      <c r="BH1228" s="292"/>
      <c r="BI1228" s="292"/>
      <c r="BJ1228" s="292"/>
      <c r="BK1228" s="292"/>
      <c r="BL1228" s="292"/>
      <c r="BM1228" s="292"/>
      <c r="BN1228" s="292"/>
    </row>
    <row r="1229" spans="1:66" ht="50.1" customHeight="1">
      <c r="A1229" s="30" t="s">
        <v>4057</v>
      </c>
      <c r="B1229" s="41" t="s">
        <v>32</v>
      </c>
      <c r="C1229" s="43" t="s">
        <v>4058</v>
      </c>
      <c r="D1229" s="313" t="s">
        <v>4054</v>
      </c>
      <c r="E1229" s="45" t="s">
        <v>4059</v>
      </c>
      <c r="F1229" s="51" t="s">
        <v>4060</v>
      </c>
      <c r="G1229" s="45" t="s">
        <v>36</v>
      </c>
      <c r="H1229" s="46">
        <v>0</v>
      </c>
      <c r="I1229" s="30">
        <v>590000000</v>
      </c>
      <c r="J1229" s="31" t="s">
        <v>37</v>
      </c>
      <c r="K1229" s="41" t="s">
        <v>189</v>
      </c>
      <c r="L1229" s="31" t="s">
        <v>39</v>
      </c>
      <c r="M1229" s="52" t="s">
        <v>58</v>
      </c>
      <c r="N1229" s="43" t="s">
        <v>261</v>
      </c>
      <c r="O1229" s="33" t="s">
        <v>182</v>
      </c>
      <c r="P1229" s="53">
        <v>166</v>
      </c>
      <c r="Q1229" s="53" t="s">
        <v>100</v>
      </c>
      <c r="R1229" s="54">
        <v>100</v>
      </c>
      <c r="S1229" s="35">
        <v>175</v>
      </c>
      <c r="T1229" s="35">
        <f t="shared" si="63"/>
        <v>17500</v>
      </c>
      <c r="U1229" s="35">
        <f t="shared" si="62"/>
        <v>19600.000000000004</v>
      </c>
      <c r="V1229" s="49"/>
      <c r="W1229" s="49">
        <v>2017</v>
      </c>
      <c r="X1229" s="62"/>
      <c r="Y1229" s="303"/>
    </row>
    <row r="1230" spans="1:66" ht="50.1" customHeight="1">
      <c r="A1230" s="31" t="s">
        <v>4061</v>
      </c>
      <c r="B1230" s="41" t="s">
        <v>32</v>
      </c>
      <c r="C1230" s="44" t="s">
        <v>4062</v>
      </c>
      <c r="D1230" s="311" t="s">
        <v>4063</v>
      </c>
      <c r="E1230" s="44" t="s">
        <v>4064</v>
      </c>
      <c r="F1230" s="44" t="s">
        <v>4065</v>
      </c>
      <c r="G1230" s="45" t="s">
        <v>36</v>
      </c>
      <c r="H1230" s="46">
        <v>0</v>
      </c>
      <c r="I1230" s="31">
        <v>590000000</v>
      </c>
      <c r="J1230" s="31" t="s">
        <v>37</v>
      </c>
      <c r="K1230" s="41" t="s">
        <v>189</v>
      </c>
      <c r="L1230" s="31" t="s">
        <v>39</v>
      </c>
      <c r="M1230" s="41" t="s">
        <v>58</v>
      </c>
      <c r="N1230" s="43" t="s">
        <v>261</v>
      </c>
      <c r="O1230" s="31" t="s">
        <v>91</v>
      </c>
      <c r="P1230" s="43">
        <v>112</v>
      </c>
      <c r="Q1230" s="43" t="s">
        <v>126</v>
      </c>
      <c r="R1230" s="48">
        <v>1700</v>
      </c>
      <c r="S1230" s="145">
        <v>245</v>
      </c>
      <c r="T1230" s="48">
        <v>0</v>
      </c>
      <c r="U1230" s="48">
        <f>T1230*1.12</f>
        <v>0</v>
      </c>
      <c r="V1230" s="175"/>
      <c r="W1230" s="41">
        <v>2017</v>
      </c>
      <c r="X1230" s="63" t="s">
        <v>4066</v>
      </c>
      <c r="Y1230" s="303"/>
    </row>
    <row r="1231" spans="1:66" ht="50.1" customHeight="1">
      <c r="A1231" s="31" t="s">
        <v>4067</v>
      </c>
      <c r="B1231" s="41" t="s">
        <v>32</v>
      </c>
      <c r="C1231" s="44" t="s">
        <v>4062</v>
      </c>
      <c r="D1231" s="311" t="s">
        <v>4063</v>
      </c>
      <c r="E1231" s="44" t="s">
        <v>4064</v>
      </c>
      <c r="F1231" s="44" t="s">
        <v>4065</v>
      </c>
      <c r="G1231" s="45" t="s">
        <v>36</v>
      </c>
      <c r="H1231" s="45">
        <v>0</v>
      </c>
      <c r="I1231" s="100">
        <v>590000000</v>
      </c>
      <c r="J1231" s="45" t="s">
        <v>50</v>
      </c>
      <c r="K1231" s="45" t="s">
        <v>1321</v>
      </c>
      <c r="L1231" s="45" t="s">
        <v>50</v>
      </c>
      <c r="M1231" s="45" t="s">
        <v>58</v>
      </c>
      <c r="N1231" s="43" t="s">
        <v>99</v>
      </c>
      <c r="O1231" s="43" t="s">
        <v>2489</v>
      </c>
      <c r="P1231" s="43">
        <v>112</v>
      </c>
      <c r="Q1231" s="43" t="s">
        <v>126</v>
      </c>
      <c r="R1231" s="48">
        <v>1700</v>
      </c>
      <c r="S1231" s="145">
        <v>378</v>
      </c>
      <c r="T1231" s="48">
        <f>R1231*S1231</f>
        <v>642600</v>
      </c>
      <c r="U1231" s="48">
        <f>T1231*1.12</f>
        <v>719712.00000000012</v>
      </c>
      <c r="V1231" s="117"/>
      <c r="W1231" s="102">
        <v>2017</v>
      </c>
      <c r="X1231" s="158"/>
      <c r="Y1231" s="303"/>
    </row>
    <row r="1232" spans="1:66" s="293" customFormat="1" ht="50.1" customHeight="1">
      <c r="A1232" s="31" t="s">
        <v>4068</v>
      </c>
      <c r="B1232" s="41" t="s">
        <v>32</v>
      </c>
      <c r="C1232" s="44" t="s">
        <v>4069</v>
      </c>
      <c r="D1232" s="311" t="s">
        <v>4070</v>
      </c>
      <c r="E1232" s="44" t="s">
        <v>1191</v>
      </c>
      <c r="F1232" s="44" t="s">
        <v>4071</v>
      </c>
      <c r="G1232" s="45" t="s">
        <v>36</v>
      </c>
      <c r="H1232" s="46">
        <v>0</v>
      </c>
      <c r="I1232" s="31">
        <v>590000000</v>
      </c>
      <c r="J1232" s="31" t="s">
        <v>37</v>
      </c>
      <c r="K1232" s="41" t="s">
        <v>211</v>
      </c>
      <c r="L1232" s="31" t="s">
        <v>39</v>
      </c>
      <c r="M1232" s="41" t="s">
        <v>58</v>
      </c>
      <c r="N1232" s="43" t="s">
        <v>517</v>
      </c>
      <c r="O1232" s="43" t="s">
        <v>42</v>
      </c>
      <c r="P1232" s="31">
        <v>796</v>
      </c>
      <c r="Q1232" s="43" t="s">
        <v>43</v>
      </c>
      <c r="R1232" s="220">
        <v>7</v>
      </c>
      <c r="S1232" s="220">
        <v>4950</v>
      </c>
      <c r="T1232" s="55">
        <v>0</v>
      </c>
      <c r="U1232" s="55">
        <f>T1232*1.12</f>
        <v>0</v>
      </c>
      <c r="V1232" s="41"/>
      <c r="W1232" s="41">
        <v>2017</v>
      </c>
      <c r="X1232" s="43" t="s">
        <v>7000</v>
      </c>
      <c r="Y1232" s="303"/>
      <c r="Z1232" s="290"/>
      <c r="AA1232" s="291"/>
      <c r="AB1232" s="291"/>
      <c r="AC1232" s="291"/>
      <c r="AD1232" s="291"/>
      <c r="AE1232" s="291"/>
      <c r="AF1232" s="291"/>
      <c r="AG1232" s="291"/>
      <c r="AH1232" s="291"/>
      <c r="AI1232" s="291"/>
      <c r="AJ1232" s="291"/>
      <c r="AK1232" s="291"/>
      <c r="AL1232" s="291"/>
      <c r="AM1232" s="291"/>
      <c r="AN1232" s="292"/>
      <c r="AO1232" s="292"/>
      <c r="AP1232" s="292"/>
      <c r="AQ1232" s="292"/>
      <c r="AR1232" s="292"/>
      <c r="AS1232" s="292"/>
      <c r="AT1232" s="292"/>
      <c r="AU1232" s="292"/>
      <c r="AV1232" s="292"/>
      <c r="AW1232" s="292"/>
      <c r="AX1232" s="292"/>
      <c r="AY1232" s="292"/>
      <c r="AZ1232" s="292"/>
      <c r="BA1232" s="292"/>
      <c r="BB1232" s="292"/>
      <c r="BC1232" s="292"/>
      <c r="BD1232" s="292"/>
      <c r="BE1232" s="292"/>
      <c r="BF1232" s="292"/>
      <c r="BG1232" s="292"/>
      <c r="BH1232" s="292"/>
      <c r="BI1232" s="292"/>
      <c r="BJ1232" s="292"/>
      <c r="BK1232" s="292"/>
      <c r="BL1232" s="292"/>
    </row>
    <row r="1233" spans="1:64" s="293" customFormat="1" ht="50.1" customHeight="1">
      <c r="A1233" s="30" t="s">
        <v>7001</v>
      </c>
      <c r="B1233" s="31" t="s">
        <v>32</v>
      </c>
      <c r="C1233" s="44" t="s">
        <v>4069</v>
      </c>
      <c r="D1233" s="311" t="s">
        <v>4070</v>
      </c>
      <c r="E1233" s="44" t="s">
        <v>1191</v>
      </c>
      <c r="F1233" s="56" t="s">
        <v>7002</v>
      </c>
      <c r="G1233" s="43" t="s">
        <v>36</v>
      </c>
      <c r="H1233" s="30">
        <v>0</v>
      </c>
      <c r="I1233" s="66">
        <v>590000000</v>
      </c>
      <c r="J1233" s="43" t="s">
        <v>50</v>
      </c>
      <c r="K1233" s="41" t="s">
        <v>2488</v>
      </c>
      <c r="L1233" s="43" t="s">
        <v>39</v>
      </c>
      <c r="M1233" s="30" t="s">
        <v>58</v>
      </c>
      <c r="N1233" s="43" t="s">
        <v>1199</v>
      </c>
      <c r="O1233" s="43" t="s">
        <v>1200</v>
      </c>
      <c r="P1233" s="31">
        <v>796</v>
      </c>
      <c r="Q1233" s="43" t="s">
        <v>43</v>
      </c>
      <c r="R1233" s="376">
        <v>5</v>
      </c>
      <c r="S1233" s="114">
        <v>4000</v>
      </c>
      <c r="T1233" s="35">
        <f>S1233*R1233</f>
        <v>20000</v>
      </c>
      <c r="U1233" s="35">
        <f>T1233*1.12</f>
        <v>22400.000000000004</v>
      </c>
      <c r="V1233" s="30"/>
      <c r="W1233" s="30">
        <v>2017</v>
      </c>
      <c r="X1233" s="138"/>
      <c r="Y1233" s="303"/>
      <c r="Z1233" s="290"/>
      <c r="AA1233" s="291"/>
      <c r="AB1233" s="291"/>
      <c r="AC1233" s="291"/>
      <c r="AD1233" s="291"/>
      <c r="AE1233" s="291"/>
      <c r="AF1233" s="291"/>
      <c r="AG1233" s="291"/>
      <c r="AH1233" s="291"/>
      <c r="AI1233" s="291"/>
      <c r="AJ1233" s="291"/>
      <c r="AK1233" s="291"/>
      <c r="AL1233" s="291"/>
      <c r="AM1233" s="291"/>
      <c r="AN1233" s="292"/>
      <c r="AO1233" s="292"/>
      <c r="AP1233" s="292"/>
      <c r="AQ1233" s="292"/>
      <c r="AR1233" s="292"/>
      <c r="AS1233" s="292"/>
      <c r="AT1233" s="292"/>
      <c r="AU1233" s="292"/>
      <c r="AV1233" s="292"/>
      <c r="AW1233" s="292"/>
      <c r="AX1233" s="292"/>
      <c r="AY1233" s="292"/>
      <c r="AZ1233" s="292"/>
      <c r="BA1233" s="292"/>
      <c r="BB1233" s="292"/>
      <c r="BC1233" s="292"/>
      <c r="BD1233" s="292"/>
      <c r="BE1233" s="292"/>
      <c r="BF1233" s="292"/>
      <c r="BG1233" s="292"/>
      <c r="BH1233" s="292"/>
      <c r="BI1233" s="292"/>
      <c r="BJ1233" s="292"/>
      <c r="BK1233" s="292"/>
      <c r="BL1233" s="292"/>
    </row>
    <row r="1234" spans="1:64" s="293" customFormat="1" ht="50.1" customHeight="1">
      <c r="A1234" s="30" t="s">
        <v>4072</v>
      </c>
      <c r="B1234" s="41" t="s">
        <v>32</v>
      </c>
      <c r="C1234" s="44" t="s">
        <v>4069</v>
      </c>
      <c r="D1234" s="311" t="s">
        <v>4070</v>
      </c>
      <c r="E1234" s="44" t="s">
        <v>1191</v>
      </c>
      <c r="F1234" s="44" t="s">
        <v>4073</v>
      </c>
      <c r="G1234" s="45" t="s">
        <v>36</v>
      </c>
      <c r="H1234" s="46">
        <v>0</v>
      </c>
      <c r="I1234" s="30">
        <v>590000000</v>
      </c>
      <c r="J1234" s="31" t="s">
        <v>37</v>
      </c>
      <c r="K1234" s="41" t="s">
        <v>211</v>
      </c>
      <c r="L1234" s="31" t="s">
        <v>39</v>
      </c>
      <c r="M1234" s="41" t="s">
        <v>58</v>
      </c>
      <c r="N1234" s="43" t="s">
        <v>517</v>
      </c>
      <c r="O1234" s="43" t="s">
        <v>42</v>
      </c>
      <c r="P1234" s="30">
        <v>796</v>
      </c>
      <c r="Q1234" s="38" t="s">
        <v>43</v>
      </c>
      <c r="R1234" s="220">
        <v>7</v>
      </c>
      <c r="S1234" s="64">
        <v>4950</v>
      </c>
      <c r="T1234" s="35">
        <v>0</v>
      </c>
      <c r="U1234" s="35">
        <f t="shared" ref="U1234" si="67">T1234*1.12</f>
        <v>0</v>
      </c>
      <c r="V1234" s="41"/>
      <c r="W1234" s="49">
        <v>2017</v>
      </c>
      <c r="X1234" s="43" t="s">
        <v>7000</v>
      </c>
      <c r="Y1234" s="303"/>
      <c r="Z1234" s="290"/>
      <c r="AA1234" s="291"/>
      <c r="AB1234" s="291"/>
      <c r="AC1234" s="291"/>
      <c r="AD1234" s="291"/>
      <c r="AE1234" s="291"/>
      <c r="AF1234" s="291"/>
      <c r="AG1234" s="291"/>
      <c r="AH1234" s="291"/>
      <c r="AI1234" s="291"/>
      <c r="AJ1234" s="291"/>
      <c r="AK1234" s="291"/>
      <c r="AL1234" s="291"/>
      <c r="AM1234" s="291"/>
      <c r="AN1234" s="292"/>
      <c r="AO1234" s="292"/>
      <c r="AP1234" s="292"/>
      <c r="AQ1234" s="292"/>
      <c r="AR1234" s="292"/>
      <c r="AS1234" s="292"/>
      <c r="AT1234" s="292"/>
      <c r="AU1234" s="292"/>
      <c r="AV1234" s="292"/>
      <c r="AW1234" s="292"/>
      <c r="AX1234" s="292"/>
      <c r="AY1234" s="292"/>
      <c r="AZ1234" s="292"/>
      <c r="BA1234" s="292"/>
      <c r="BB1234" s="292"/>
      <c r="BC1234" s="292"/>
      <c r="BD1234" s="292"/>
      <c r="BE1234" s="292"/>
      <c r="BF1234" s="292"/>
      <c r="BG1234" s="292"/>
      <c r="BH1234" s="292"/>
      <c r="BI1234" s="292"/>
      <c r="BJ1234" s="292"/>
      <c r="BK1234" s="292"/>
      <c r="BL1234" s="292"/>
    </row>
    <row r="1235" spans="1:64" s="293" customFormat="1" ht="50.1" customHeight="1">
      <c r="A1235" s="31" t="s">
        <v>7003</v>
      </c>
      <c r="B1235" s="41" t="s">
        <v>32</v>
      </c>
      <c r="C1235" s="44" t="s">
        <v>4069</v>
      </c>
      <c r="D1235" s="311" t="s">
        <v>4070</v>
      </c>
      <c r="E1235" s="44" t="s">
        <v>1191</v>
      </c>
      <c r="F1235" s="44" t="s">
        <v>7004</v>
      </c>
      <c r="G1235" s="43" t="s">
        <v>36</v>
      </c>
      <c r="H1235" s="46">
        <v>0</v>
      </c>
      <c r="I1235" s="66">
        <v>590000000</v>
      </c>
      <c r="J1235" s="43" t="s">
        <v>50</v>
      </c>
      <c r="K1235" s="41" t="s">
        <v>2488</v>
      </c>
      <c r="L1235" s="43" t="s">
        <v>39</v>
      </c>
      <c r="M1235" s="45" t="s">
        <v>58</v>
      </c>
      <c r="N1235" s="43" t="s">
        <v>1199</v>
      </c>
      <c r="O1235" s="43" t="s">
        <v>1200</v>
      </c>
      <c r="P1235" s="31">
        <v>796</v>
      </c>
      <c r="Q1235" s="43" t="s">
        <v>43</v>
      </c>
      <c r="R1235" s="220">
        <v>5</v>
      </c>
      <c r="S1235" s="64">
        <v>1500</v>
      </c>
      <c r="T1235" s="35">
        <f>S1235*R1235</f>
        <v>7500</v>
      </c>
      <c r="U1235" s="35">
        <f>T1235*1.12</f>
        <v>8400</v>
      </c>
      <c r="V1235" s="41"/>
      <c r="W1235" s="45">
        <v>2017</v>
      </c>
      <c r="X1235" s="126"/>
      <c r="Y1235" s="303"/>
      <c r="Z1235" s="290"/>
      <c r="AA1235" s="291"/>
      <c r="AB1235" s="291"/>
      <c r="AC1235" s="291"/>
      <c r="AD1235" s="291"/>
      <c r="AE1235" s="291"/>
      <c r="AF1235" s="291"/>
      <c r="AG1235" s="291"/>
      <c r="AH1235" s="291"/>
      <c r="AI1235" s="291"/>
      <c r="AJ1235" s="291"/>
      <c r="AK1235" s="291"/>
      <c r="AL1235" s="291"/>
      <c r="AM1235" s="291"/>
      <c r="AN1235" s="292"/>
      <c r="AO1235" s="292"/>
      <c r="AP1235" s="292"/>
      <c r="AQ1235" s="292"/>
      <c r="AR1235" s="292"/>
      <c r="AS1235" s="292"/>
      <c r="AT1235" s="292"/>
      <c r="AU1235" s="292"/>
      <c r="AV1235" s="292"/>
      <c r="AW1235" s="292"/>
      <c r="AX1235" s="292"/>
      <c r="AY1235" s="292"/>
      <c r="AZ1235" s="292"/>
      <c r="BA1235" s="292"/>
      <c r="BB1235" s="292"/>
      <c r="BC1235" s="292"/>
      <c r="BD1235" s="292"/>
      <c r="BE1235" s="292"/>
      <c r="BF1235" s="292"/>
      <c r="BG1235" s="292"/>
      <c r="BH1235" s="292"/>
      <c r="BI1235" s="292"/>
      <c r="BJ1235" s="292"/>
      <c r="BK1235" s="292"/>
      <c r="BL1235" s="292"/>
    </row>
    <row r="1236" spans="1:64" ht="50.1" customHeight="1">
      <c r="A1236" s="30" t="s">
        <v>4074</v>
      </c>
      <c r="B1236" s="41" t="s">
        <v>32</v>
      </c>
      <c r="C1236" s="42" t="s">
        <v>4069</v>
      </c>
      <c r="D1236" s="311" t="s">
        <v>4070</v>
      </c>
      <c r="E1236" s="43" t="s">
        <v>1191</v>
      </c>
      <c r="F1236" s="44" t="s">
        <v>4075</v>
      </c>
      <c r="G1236" s="45" t="s">
        <v>36</v>
      </c>
      <c r="H1236" s="46">
        <v>0</v>
      </c>
      <c r="I1236" s="30">
        <v>590000000</v>
      </c>
      <c r="J1236" s="31" t="s">
        <v>37</v>
      </c>
      <c r="K1236" s="41" t="s">
        <v>211</v>
      </c>
      <c r="L1236" s="31" t="s">
        <v>39</v>
      </c>
      <c r="M1236" s="41" t="s">
        <v>58</v>
      </c>
      <c r="N1236" s="43" t="s">
        <v>517</v>
      </c>
      <c r="O1236" s="33" t="s">
        <v>42</v>
      </c>
      <c r="P1236" s="30">
        <v>796</v>
      </c>
      <c r="Q1236" s="38" t="s">
        <v>43</v>
      </c>
      <c r="R1236" s="47">
        <v>7</v>
      </c>
      <c r="S1236" s="48">
        <v>4950</v>
      </c>
      <c r="T1236" s="35">
        <f t="shared" si="63"/>
        <v>34650</v>
      </c>
      <c r="U1236" s="35">
        <f t="shared" si="62"/>
        <v>38808.000000000007</v>
      </c>
      <c r="V1236" s="41"/>
      <c r="W1236" s="49">
        <v>2017</v>
      </c>
      <c r="X1236" s="31"/>
      <c r="Y1236" s="303"/>
    </row>
    <row r="1237" spans="1:64" ht="50.1" customHeight="1">
      <c r="A1237" s="31" t="s">
        <v>4076</v>
      </c>
      <c r="B1237" s="31" t="s">
        <v>32</v>
      </c>
      <c r="C1237" s="56" t="s">
        <v>4069</v>
      </c>
      <c r="D1237" s="310" t="s">
        <v>4070</v>
      </c>
      <c r="E1237" s="56" t="s">
        <v>1191</v>
      </c>
      <c r="F1237" s="56" t="s">
        <v>4077</v>
      </c>
      <c r="G1237" s="31" t="s">
        <v>36</v>
      </c>
      <c r="H1237" s="31">
        <v>0</v>
      </c>
      <c r="I1237" s="31">
        <v>590000000</v>
      </c>
      <c r="J1237" s="31" t="s">
        <v>37</v>
      </c>
      <c r="K1237" s="31" t="s">
        <v>211</v>
      </c>
      <c r="L1237" s="31" t="s">
        <v>39</v>
      </c>
      <c r="M1237" s="31" t="s">
        <v>58</v>
      </c>
      <c r="N1237" s="31" t="s">
        <v>517</v>
      </c>
      <c r="O1237" s="43" t="s">
        <v>42</v>
      </c>
      <c r="P1237" s="31">
        <v>796</v>
      </c>
      <c r="Q1237" s="31" t="s">
        <v>43</v>
      </c>
      <c r="R1237" s="34">
        <v>7</v>
      </c>
      <c r="S1237" s="64">
        <f>48400/1.12/7</f>
        <v>6173.4693877551017</v>
      </c>
      <c r="T1237" s="48">
        <v>0</v>
      </c>
      <c r="U1237" s="48">
        <f t="shared" si="62"/>
        <v>0</v>
      </c>
      <c r="V1237" s="31"/>
      <c r="W1237" s="31">
        <v>2017</v>
      </c>
      <c r="X1237" s="43" t="s">
        <v>910</v>
      </c>
      <c r="Y1237" s="303"/>
    </row>
    <row r="1238" spans="1:64" ht="50.1" customHeight="1">
      <c r="A1238" s="30" t="s">
        <v>4078</v>
      </c>
      <c r="B1238" s="31" t="s">
        <v>32</v>
      </c>
      <c r="C1238" s="56" t="s">
        <v>4069</v>
      </c>
      <c r="D1238" s="310" t="s">
        <v>4070</v>
      </c>
      <c r="E1238" s="56" t="s">
        <v>1191</v>
      </c>
      <c r="F1238" s="56" t="s">
        <v>4079</v>
      </c>
      <c r="G1238" s="43" t="s">
        <v>36</v>
      </c>
      <c r="H1238" s="46">
        <v>0</v>
      </c>
      <c r="I1238" s="66">
        <v>590000000</v>
      </c>
      <c r="J1238" s="43" t="s">
        <v>1198</v>
      </c>
      <c r="K1238" s="41" t="s">
        <v>788</v>
      </c>
      <c r="L1238" s="43" t="s">
        <v>1198</v>
      </c>
      <c r="M1238" s="30" t="s">
        <v>58</v>
      </c>
      <c r="N1238" s="43" t="s">
        <v>1199</v>
      </c>
      <c r="O1238" s="43" t="s">
        <v>42</v>
      </c>
      <c r="P1238" s="31">
        <v>796</v>
      </c>
      <c r="Q1238" s="43" t="s">
        <v>43</v>
      </c>
      <c r="R1238" s="34">
        <v>7</v>
      </c>
      <c r="S1238" s="114">
        <v>6173.47</v>
      </c>
      <c r="T1238" s="35">
        <f>S1238*R1238</f>
        <v>43214.29</v>
      </c>
      <c r="U1238" s="35">
        <f>T1238*1.12</f>
        <v>48400.004800000002</v>
      </c>
      <c r="V1238" s="41"/>
      <c r="W1238" s="49">
        <v>2017</v>
      </c>
      <c r="X1238" s="138"/>
      <c r="Y1238" s="303"/>
    </row>
    <row r="1239" spans="1:64" ht="50.1" customHeight="1">
      <c r="A1239" s="30" t="s">
        <v>4080</v>
      </c>
      <c r="B1239" s="41" t="s">
        <v>32</v>
      </c>
      <c r="C1239" s="44" t="s">
        <v>4081</v>
      </c>
      <c r="D1239" s="312" t="s">
        <v>4070</v>
      </c>
      <c r="E1239" s="44" t="s">
        <v>709</v>
      </c>
      <c r="F1239" s="44" t="s">
        <v>4082</v>
      </c>
      <c r="G1239" s="45" t="s">
        <v>36</v>
      </c>
      <c r="H1239" s="46">
        <v>0</v>
      </c>
      <c r="I1239" s="31">
        <v>590000000</v>
      </c>
      <c r="J1239" s="31" t="s">
        <v>37</v>
      </c>
      <c r="K1239" s="41" t="s">
        <v>401</v>
      </c>
      <c r="L1239" s="45" t="s">
        <v>50</v>
      </c>
      <c r="M1239" s="41" t="s">
        <v>58</v>
      </c>
      <c r="N1239" s="43" t="s">
        <v>517</v>
      </c>
      <c r="O1239" s="31" t="s">
        <v>73</v>
      </c>
      <c r="P1239" s="31">
        <v>796</v>
      </c>
      <c r="Q1239" s="100" t="s">
        <v>43</v>
      </c>
      <c r="R1239" s="47">
        <v>25</v>
      </c>
      <c r="S1239" s="64">
        <v>459.99999999999994</v>
      </c>
      <c r="T1239" s="35">
        <v>0</v>
      </c>
      <c r="U1239" s="35">
        <f>T1239*1.12</f>
        <v>0</v>
      </c>
      <c r="V1239" s="41"/>
      <c r="W1239" s="49">
        <v>2017</v>
      </c>
      <c r="X1239" s="38" t="s">
        <v>910</v>
      </c>
      <c r="Y1239" s="303"/>
    </row>
    <row r="1240" spans="1:64" ht="50.1" customHeight="1">
      <c r="A1240" s="30" t="s">
        <v>4083</v>
      </c>
      <c r="B1240" s="41" t="s">
        <v>32</v>
      </c>
      <c r="C1240" s="44" t="s">
        <v>4081</v>
      </c>
      <c r="D1240" s="312" t="s">
        <v>4070</v>
      </c>
      <c r="E1240" s="44" t="s">
        <v>709</v>
      </c>
      <c r="F1240" s="51" t="s">
        <v>4084</v>
      </c>
      <c r="G1240" s="31" t="s">
        <v>36</v>
      </c>
      <c r="H1240" s="46">
        <v>0</v>
      </c>
      <c r="I1240" s="63">
        <v>590000000</v>
      </c>
      <c r="J1240" s="31" t="s">
        <v>37</v>
      </c>
      <c r="K1240" s="41" t="s">
        <v>301</v>
      </c>
      <c r="L1240" s="45" t="s">
        <v>50</v>
      </c>
      <c r="M1240" s="41" t="s">
        <v>58</v>
      </c>
      <c r="N1240" s="43" t="s">
        <v>4085</v>
      </c>
      <c r="O1240" s="31" t="s">
        <v>73</v>
      </c>
      <c r="P1240" s="31">
        <v>796</v>
      </c>
      <c r="Q1240" s="100" t="s">
        <v>43</v>
      </c>
      <c r="R1240" s="47">
        <v>25</v>
      </c>
      <c r="S1240" s="64">
        <v>459.99999999999994</v>
      </c>
      <c r="T1240" s="35">
        <f t="shared" ref="T1240" si="68">R1240*S1240</f>
        <v>11499.999999999998</v>
      </c>
      <c r="U1240" s="35">
        <f>T1240*1.12</f>
        <v>12880</v>
      </c>
      <c r="V1240" s="41"/>
      <c r="W1240" s="49">
        <v>2017</v>
      </c>
      <c r="X1240" s="126"/>
      <c r="Y1240" s="303"/>
    </row>
    <row r="1241" spans="1:64" ht="50.1" customHeight="1">
      <c r="A1241" s="31" t="s">
        <v>4086</v>
      </c>
      <c r="B1241" s="71" t="s">
        <v>32</v>
      </c>
      <c r="C1241" s="44" t="s">
        <v>4081</v>
      </c>
      <c r="D1241" s="312" t="s">
        <v>4070</v>
      </c>
      <c r="E1241" s="44" t="s">
        <v>709</v>
      </c>
      <c r="F1241" s="44" t="s">
        <v>4087</v>
      </c>
      <c r="G1241" s="45" t="s">
        <v>36</v>
      </c>
      <c r="H1241" s="63">
        <v>0</v>
      </c>
      <c r="I1241" s="31">
        <v>590000000</v>
      </c>
      <c r="J1241" s="31" t="s">
        <v>37</v>
      </c>
      <c r="K1241" s="45" t="s">
        <v>401</v>
      </c>
      <c r="L1241" s="45" t="s">
        <v>50</v>
      </c>
      <c r="M1241" s="45" t="s">
        <v>58</v>
      </c>
      <c r="N1241" s="45" t="s">
        <v>517</v>
      </c>
      <c r="O1241" s="31" t="s">
        <v>73</v>
      </c>
      <c r="P1241" s="31">
        <v>796</v>
      </c>
      <c r="Q1241" s="45" t="s">
        <v>43</v>
      </c>
      <c r="R1241" s="75">
        <v>10</v>
      </c>
      <c r="S1241" s="298">
        <v>5050</v>
      </c>
      <c r="T1241" s="48">
        <v>0</v>
      </c>
      <c r="U1241" s="48">
        <f t="shared" ref="U1241" si="69">T1241*1.12</f>
        <v>0</v>
      </c>
      <c r="V1241" s="45"/>
      <c r="W1241" s="45">
        <v>2017</v>
      </c>
      <c r="X1241" s="38">
        <v>11.14</v>
      </c>
      <c r="Y1241" s="303"/>
    </row>
    <row r="1242" spans="1:64" ht="50.1" customHeight="1">
      <c r="A1242" s="30" t="s">
        <v>4088</v>
      </c>
      <c r="B1242" s="71" t="s">
        <v>32</v>
      </c>
      <c r="C1242" s="44" t="s">
        <v>4081</v>
      </c>
      <c r="D1242" s="312" t="s">
        <v>4070</v>
      </c>
      <c r="E1242" s="44" t="s">
        <v>709</v>
      </c>
      <c r="F1242" s="44" t="s">
        <v>4087</v>
      </c>
      <c r="G1242" s="43" t="s">
        <v>36</v>
      </c>
      <c r="H1242" s="30">
        <v>0</v>
      </c>
      <c r="I1242" s="66">
        <v>590000000</v>
      </c>
      <c r="J1242" s="43" t="s">
        <v>50</v>
      </c>
      <c r="K1242" s="31" t="s">
        <v>788</v>
      </c>
      <c r="L1242" s="43" t="s">
        <v>39</v>
      </c>
      <c r="M1242" s="30" t="s">
        <v>58</v>
      </c>
      <c r="N1242" s="43" t="s">
        <v>1199</v>
      </c>
      <c r="O1242" s="43" t="s">
        <v>1200</v>
      </c>
      <c r="P1242" s="31">
        <v>796</v>
      </c>
      <c r="Q1242" s="43" t="s">
        <v>43</v>
      </c>
      <c r="R1242" s="34">
        <v>10</v>
      </c>
      <c r="S1242" s="114">
        <v>5050</v>
      </c>
      <c r="T1242" s="35">
        <f>S1242*R1242</f>
        <v>50500</v>
      </c>
      <c r="U1242" s="36">
        <f>T1242*1.12</f>
        <v>56560.000000000007</v>
      </c>
      <c r="V1242" s="40"/>
      <c r="W1242" s="30">
        <v>2017</v>
      </c>
      <c r="X1242" s="138"/>
      <c r="Y1242" s="303"/>
    </row>
    <row r="1243" spans="1:64" ht="50.1" customHeight="1">
      <c r="A1243" s="31" t="s">
        <v>4089</v>
      </c>
      <c r="B1243" s="71" t="s">
        <v>32</v>
      </c>
      <c r="C1243" s="44" t="s">
        <v>4081</v>
      </c>
      <c r="D1243" s="312" t="s">
        <v>4070</v>
      </c>
      <c r="E1243" s="44" t="s">
        <v>709</v>
      </c>
      <c r="F1243" s="44" t="s">
        <v>4090</v>
      </c>
      <c r="G1243" s="45" t="s">
        <v>36</v>
      </c>
      <c r="H1243" s="63">
        <v>0</v>
      </c>
      <c r="I1243" s="31">
        <v>590000000</v>
      </c>
      <c r="J1243" s="31" t="s">
        <v>37</v>
      </c>
      <c r="K1243" s="45" t="s">
        <v>401</v>
      </c>
      <c r="L1243" s="45" t="s">
        <v>50</v>
      </c>
      <c r="M1243" s="45" t="s">
        <v>58</v>
      </c>
      <c r="N1243" s="45" t="s">
        <v>517</v>
      </c>
      <c r="O1243" s="31" t="s">
        <v>73</v>
      </c>
      <c r="P1243" s="31">
        <v>796</v>
      </c>
      <c r="Q1243" s="45" t="s">
        <v>43</v>
      </c>
      <c r="R1243" s="75">
        <v>10</v>
      </c>
      <c r="S1243" s="298">
        <v>5050</v>
      </c>
      <c r="T1243" s="48">
        <v>0</v>
      </c>
      <c r="U1243" s="48">
        <f t="shared" ref="U1243" si="70">T1243*1.12</f>
        <v>0</v>
      </c>
      <c r="V1243" s="45"/>
      <c r="W1243" s="45">
        <v>2017</v>
      </c>
      <c r="X1243" s="38">
        <v>11.14</v>
      </c>
      <c r="Y1243" s="303"/>
    </row>
    <row r="1244" spans="1:64" ht="50.1" customHeight="1">
      <c r="A1244" s="30" t="s">
        <v>4091</v>
      </c>
      <c r="B1244" s="31" t="s">
        <v>32</v>
      </c>
      <c r="C1244" s="44" t="s">
        <v>4081</v>
      </c>
      <c r="D1244" s="312" t="s">
        <v>4070</v>
      </c>
      <c r="E1244" s="44" t="s">
        <v>709</v>
      </c>
      <c r="F1244" s="44" t="s">
        <v>4090</v>
      </c>
      <c r="G1244" s="43" t="s">
        <v>36</v>
      </c>
      <c r="H1244" s="30">
        <v>0</v>
      </c>
      <c r="I1244" s="66">
        <v>590000000</v>
      </c>
      <c r="J1244" s="43" t="s">
        <v>1198</v>
      </c>
      <c r="K1244" s="31" t="s">
        <v>788</v>
      </c>
      <c r="L1244" s="43" t="s">
        <v>1198</v>
      </c>
      <c r="M1244" s="30" t="s">
        <v>58</v>
      </c>
      <c r="N1244" s="43" t="s">
        <v>1199</v>
      </c>
      <c r="O1244" s="43" t="s">
        <v>1200</v>
      </c>
      <c r="P1244" s="31">
        <v>796</v>
      </c>
      <c r="Q1244" s="43" t="s">
        <v>43</v>
      </c>
      <c r="R1244" s="75">
        <v>10</v>
      </c>
      <c r="S1244" s="114">
        <v>5050</v>
      </c>
      <c r="T1244" s="35">
        <f>S1244*R1244</f>
        <v>50500</v>
      </c>
      <c r="U1244" s="35">
        <f>T1244*1.12</f>
        <v>56560.000000000007</v>
      </c>
      <c r="V1244" s="30"/>
      <c r="W1244" s="30">
        <v>2017</v>
      </c>
      <c r="X1244" s="138"/>
      <c r="Y1244" s="303"/>
    </row>
    <row r="1245" spans="1:64" ht="50.1" customHeight="1">
      <c r="A1245" s="31" t="s">
        <v>4092</v>
      </c>
      <c r="B1245" s="41" t="s">
        <v>32</v>
      </c>
      <c r="C1245" s="44" t="s">
        <v>4081</v>
      </c>
      <c r="D1245" s="313" t="s">
        <v>4070</v>
      </c>
      <c r="E1245" s="51" t="s">
        <v>709</v>
      </c>
      <c r="F1245" s="51" t="s">
        <v>4093</v>
      </c>
      <c r="G1245" s="45" t="s">
        <v>36</v>
      </c>
      <c r="H1245" s="46">
        <v>0</v>
      </c>
      <c r="I1245" s="31">
        <v>590000000</v>
      </c>
      <c r="J1245" s="31" t="s">
        <v>37</v>
      </c>
      <c r="K1245" s="41" t="s">
        <v>401</v>
      </c>
      <c r="L1245" s="45" t="s">
        <v>50</v>
      </c>
      <c r="M1245" s="41" t="s">
        <v>58</v>
      </c>
      <c r="N1245" s="43" t="s">
        <v>517</v>
      </c>
      <c r="O1245" s="31" t="s">
        <v>73</v>
      </c>
      <c r="P1245" s="31">
        <v>796</v>
      </c>
      <c r="Q1245" s="100" t="s">
        <v>43</v>
      </c>
      <c r="R1245" s="47">
        <v>10</v>
      </c>
      <c r="S1245" s="64">
        <v>5050</v>
      </c>
      <c r="T1245" s="48">
        <v>0</v>
      </c>
      <c r="U1245" s="48">
        <f t="shared" ref="U1245" si="71">T1245*1.12</f>
        <v>0</v>
      </c>
      <c r="V1245" s="41"/>
      <c r="W1245" s="41">
        <v>2017</v>
      </c>
      <c r="X1245" s="38">
        <v>11.14</v>
      </c>
      <c r="Y1245" s="303"/>
    </row>
    <row r="1246" spans="1:64" ht="50.1" customHeight="1">
      <c r="A1246" s="30" t="s">
        <v>4094</v>
      </c>
      <c r="B1246" s="31" t="s">
        <v>32</v>
      </c>
      <c r="C1246" s="44" t="s">
        <v>4081</v>
      </c>
      <c r="D1246" s="313" t="s">
        <v>4070</v>
      </c>
      <c r="E1246" s="51" t="s">
        <v>709</v>
      </c>
      <c r="F1246" s="51" t="s">
        <v>4093</v>
      </c>
      <c r="G1246" s="43" t="s">
        <v>36</v>
      </c>
      <c r="H1246" s="63">
        <v>0</v>
      </c>
      <c r="I1246" s="66">
        <v>590000000</v>
      </c>
      <c r="J1246" s="43" t="s">
        <v>1198</v>
      </c>
      <c r="K1246" s="31" t="s">
        <v>788</v>
      </c>
      <c r="L1246" s="43" t="s">
        <v>1198</v>
      </c>
      <c r="M1246" s="30" t="s">
        <v>58</v>
      </c>
      <c r="N1246" s="43" t="s">
        <v>1199</v>
      </c>
      <c r="O1246" s="43" t="s">
        <v>1200</v>
      </c>
      <c r="P1246" s="31">
        <v>796</v>
      </c>
      <c r="Q1246" s="43" t="s">
        <v>43</v>
      </c>
      <c r="R1246" s="47">
        <v>10</v>
      </c>
      <c r="S1246" s="395">
        <v>5050</v>
      </c>
      <c r="T1246" s="35">
        <f>S1246*R1246</f>
        <v>50500</v>
      </c>
      <c r="U1246" s="35">
        <f>T1246*1.12</f>
        <v>56560.000000000007</v>
      </c>
      <c r="V1246" s="45"/>
      <c r="W1246" s="45">
        <v>2017</v>
      </c>
      <c r="X1246" s="138"/>
      <c r="Y1246" s="303"/>
    </row>
    <row r="1247" spans="1:64" ht="50.1" customHeight="1">
      <c r="A1247" s="30" t="s">
        <v>4095</v>
      </c>
      <c r="B1247" s="41" t="s">
        <v>32</v>
      </c>
      <c r="C1247" s="44" t="s">
        <v>4081</v>
      </c>
      <c r="D1247" s="311" t="s">
        <v>4070</v>
      </c>
      <c r="E1247" s="44" t="s">
        <v>709</v>
      </c>
      <c r="F1247" s="44" t="s">
        <v>4096</v>
      </c>
      <c r="G1247" s="45" t="s">
        <v>36</v>
      </c>
      <c r="H1247" s="46">
        <v>0</v>
      </c>
      <c r="I1247" s="30">
        <v>590000000</v>
      </c>
      <c r="J1247" s="31" t="s">
        <v>37</v>
      </c>
      <c r="K1247" s="41" t="s">
        <v>401</v>
      </c>
      <c r="L1247" s="45" t="s">
        <v>50</v>
      </c>
      <c r="M1247" s="41" t="s">
        <v>58</v>
      </c>
      <c r="N1247" s="43" t="s">
        <v>517</v>
      </c>
      <c r="O1247" s="31" t="s">
        <v>73</v>
      </c>
      <c r="P1247" s="30">
        <v>796</v>
      </c>
      <c r="Q1247" s="38" t="s">
        <v>43</v>
      </c>
      <c r="R1247" s="47">
        <v>10</v>
      </c>
      <c r="S1247" s="64">
        <v>5050</v>
      </c>
      <c r="T1247" s="35">
        <v>0</v>
      </c>
      <c r="U1247" s="35">
        <f t="shared" ref="U1247" si="72">T1247*1.12</f>
        <v>0</v>
      </c>
      <c r="V1247" s="41"/>
      <c r="W1247" s="49">
        <v>2017</v>
      </c>
      <c r="X1247" s="38">
        <v>11.14</v>
      </c>
      <c r="Y1247" s="303"/>
    </row>
    <row r="1248" spans="1:64" ht="50.1" customHeight="1">
      <c r="A1248" s="30" t="s">
        <v>4097</v>
      </c>
      <c r="B1248" s="31" t="s">
        <v>32</v>
      </c>
      <c r="C1248" s="44" t="s">
        <v>4081</v>
      </c>
      <c r="D1248" s="311" t="s">
        <v>4070</v>
      </c>
      <c r="E1248" s="44" t="s">
        <v>709</v>
      </c>
      <c r="F1248" s="44" t="s">
        <v>4096</v>
      </c>
      <c r="G1248" s="43" t="s">
        <v>36</v>
      </c>
      <c r="H1248" s="338">
        <v>0</v>
      </c>
      <c r="I1248" s="66">
        <v>590000000</v>
      </c>
      <c r="J1248" s="43" t="s">
        <v>1198</v>
      </c>
      <c r="K1248" s="31" t="s">
        <v>788</v>
      </c>
      <c r="L1248" s="43" t="s">
        <v>1198</v>
      </c>
      <c r="M1248" s="30" t="s">
        <v>58</v>
      </c>
      <c r="N1248" s="43" t="s">
        <v>1199</v>
      </c>
      <c r="O1248" s="43" t="s">
        <v>1200</v>
      </c>
      <c r="P1248" s="31">
        <v>796</v>
      </c>
      <c r="Q1248" s="43" t="s">
        <v>43</v>
      </c>
      <c r="R1248" s="47">
        <v>10</v>
      </c>
      <c r="S1248" s="64">
        <v>5050</v>
      </c>
      <c r="T1248" s="35">
        <f>S1248*R1248</f>
        <v>50500</v>
      </c>
      <c r="U1248" s="35">
        <f>T1248*1.12</f>
        <v>56560.000000000007</v>
      </c>
      <c r="V1248" s="49"/>
      <c r="W1248" s="49">
        <v>2017</v>
      </c>
      <c r="X1248" s="138"/>
      <c r="Y1248" s="303"/>
    </row>
    <row r="1249" spans="1:25" ht="50.1" customHeight="1">
      <c r="A1249" s="31" t="s">
        <v>4098</v>
      </c>
      <c r="B1249" s="31" t="s">
        <v>32</v>
      </c>
      <c r="C1249" s="56" t="s">
        <v>4099</v>
      </c>
      <c r="D1249" s="310" t="s">
        <v>4100</v>
      </c>
      <c r="E1249" s="56" t="s">
        <v>4101</v>
      </c>
      <c r="F1249" s="56" t="s">
        <v>4102</v>
      </c>
      <c r="G1249" s="31" t="s">
        <v>36</v>
      </c>
      <c r="H1249" s="31">
        <v>0</v>
      </c>
      <c r="I1249" s="31">
        <v>590000000</v>
      </c>
      <c r="J1249" s="31" t="s">
        <v>50</v>
      </c>
      <c r="K1249" s="31" t="s">
        <v>139</v>
      </c>
      <c r="L1249" s="31" t="s">
        <v>80</v>
      </c>
      <c r="M1249" s="31" t="s">
        <v>81</v>
      </c>
      <c r="N1249" s="31" t="s">
        <v>140</v>
      </c>
      <c r="O1249" s="45" t="s">
        <v>182</v>
      </c>
      <c r="P1249" s="31">
        <v>796</v>
      </c>
      <c r="Q1249" s="31" t="s">
        <v>43</v>
      </c>
      <c r="R1249" s="47">
        <v>16</v>
      </c>
      <c r="S1249" s="64">
        <v>2400</v>
      </c>
      <c r="T1249" s="58">
        <v>0</v>
      </c>
      <c r="U1249" s="58">
        <f>T1249*1.12</f>
        <v>0</v>
      </c>
      <c r="V1249" s="31"/>
      <c r="W1249" s="31">
        <v>2017</v>
      </c>
      <c r="X1249" s="43">
        <v>18.190000000000001</v>
      </c>
      <c r="Y1249" s="303"/>
    </row>
    <row r="1250" spans="1:25" ht="50.1" customHeight="1">
      <c r="A1250" s="45" t="s">
        <v>4103</v>
      </c>
      <c r="B1250" s="71" t="s">
        <v>32</v>
      </c>
      <c r="C1250" s="56" t="s">
        <v>4099</v>
      </c>
      <c r="D1250" s="310" t="s">
        <v>4100</v>
      </c>
      <c r="E1250" s="56" t="s">
        <v>4101</v>
      </c>
      <c r="F1250" s="56" t="s">
        <v>4102</v>
      </c>
      <c r="G1250" s="43" t="s">
        <v>36</v>
      </c>
      <c r="H1250" s="162">
        <v>0</v>
      </c>
      <c r="I1250" s="81">
        <v>590000000</v>
      </c>
      <c r="J1250" s="45" t="s">
        <v>300</v>
      </c>
      <c r="K1250" s="43" t="s">
        <v>788</v>
      </c>
      <c r="L1250" s="43" t="s">
        <v>302</v>
      </c>
      <c r="M1250" s="43" t="s">
        <v>81</v>
      </c>
      <c r="N1250" s="31" t="s">
        <v>140</v>
      </c>
      <c r="O1250" s="45" t="s">
        <v>182</v>
      </c>
      <c r="P1250" s="38">
        <v>796</v>
      </c>
      <c r="Q1250" s="43" t="s">
        <v>43</v>
      </c>
      <c r="R1250" s="47">
        <v>28</v>
      </c>
      <c r="S1250" s="64">
        <v>2900</v>
      </c>
      <c r="T1250" s="58">
        <f t="shared" ref="T1250" si="73">R1250*S1250</f>
        <v>81200</v>
      </c>
      <c r="U1250" s="58">
        <f>T1250*1.12</f>
        <v>90944.000000000015</v>
      </c>
      <c r="V1250" s="126"/>
      <c r="W1250" s="45">
        <v>2017</v>
      </c>
      <c r="X1250" s="43"/>
      <c r="Y1250" s="303"/>
    </row>
    <row r="1251" spans="1:25" ht="50.1" customHeight="1">
      <c r="A1251" s="30" t="s">
        <v>4104</v>
      </c>
      <c r="B1251" s="30" t="s">
        <v>32</v>
      </c>
      <c r="C1251" s="31" t="s">
        <v>4099</v>
      </c>
      <c r="D1251" s="314" t="s">
        <v>4100</v>
      </c>
      <c r="E1251" s="32" t="s">
        <v>4101</v>
      </c>
      <c r="F1251" s="32" t="s">
        <v>4105</v>
      </c>
      <c r="G1251" s="30" t="s">
        <v>36</v>
      </c>
      <c r="H1251" s="30">
        <v>0</v>
      </c>
      <c r="I1251" s="30">
        <v>590000000</v>
      </c>
      <c r="J1251" s="31" t="s">
        <v>50</v>
      </c>
      <c r="K1251" s="30" t="s">
        <v>1265</v>
      </c>
      <c r="L1251" s="30" t="s">
        <v>80</v>
      </c>
      <c r="M1251" s="30" t="s">
        <v>81</v>
      </c>
      <c r="N1251" s="30" t="s">
        <v>140</v>
      </c>
      <c r="O1251" s="45" t="s">
        <v>182</v>
      </c>
      <c r="P1251" s="30">
        <v>796</v>
      </c>
      <c r="Q1251" s="30" t="s">
        <v>43</v>
      </c>
      <c r="R1251" s="34">
        <v>8</v>
      </c>
      <c r="S1251" s="39">
        <v>700</v>
      </c>
      <c r="T1251" s="58">
        <f t="shared" si="63"/>
        <v>5600</v>
      </c>
      <c r="U1251" s="58">
        <f t="shared" si="62"/>
        <v>6272.0000000000009</v>
      </c>
      <c r="V1251" s="30"/>
      <c r="W1251" s="30">
        <v>2017</v>
      </c>
      <c r="X1251" s="60"/>
      <c r="Y1251" s="303"/>
    </row>
    <row r="1252" spans="1:25" ht="50.1" customHeight="1">
      <c r="A1252" s="30" t="s">
        <v>4106</v>
      </c>
      <c r="B1252" s="30" t="s">
        <v>32</v>
      </c>
      <c r="C1252" s="31" t="s">
        <v>4107</v>
      </c>
      <c r="D1252" s="314" t="s">
        <v>4108</v>
      </c>
      <c r="E1252" s="32" t="s">
        <v>4109</v>
      </c>
      <c r="F1252" s="32" t="s">
        <v>4110</v>
      </c>
      <c r="G1252" s="30" t="s">
        <v>36</v>
      </c>
      <c r="H1252" s="30">
        <v>0</v>
      </c>
      <c r="I1252" s="30">
        <v>590000000</v>
      </c>
      <c r="J1252" s="31" t="s">
        <v>50</v>
      </c>
      <c r="K1252" s="30" t="s">
        <v>557</v>
      </c>
      <c r="L1252" s="30" t="s">
        <v>80</v>
      </c>
      <c r="M1252" s="30" t="s">
        <v>81</v>
      </c>
      <c r="N1252" s="30" t="s">
        <v>140</v>
      </c>
      <c r="O1252" s="45" t="s">
        <v>182</v>
      </c>
      <c r="P1252" s="30">
        <v>796</v>
      </c>
      <c r="Q1252" s="30" t="s">
        <v>43</v>
      </c>
      <c r="R1252" s="34">
        <v>3</v>
      </c>
      <c r="S1252" s="39">
        <v>4900</v>
      </c>
      <c r="T1252" s="58">
        <f t="shared" si="63"/>
        <v>14700</v>
      </c>
      <c r="U1252" s="58">
        <f t="shared" si="62"/>
        <v>16464</v>
      </c>
      <c r="V1252" s="30"/>
      <c r="W1252" s="30">
        <v>2017</v>
      </c>
      <c r="X1252" s="60"/>
      <c r="Y1252" s="303"/>
    </row>
    <row r="1253" spans="1:25" ht="50.1" customHeight="1">
      <c r="A1253" s="30" t="s">
        <v>4111</v>
      </c>
      <c r="B1253" s="41" t="s">
        <v>32</v>
      </c>
      <c r="C1253" s="43" t="s">
        <v>4112</v>
      </c>
      <c r="D1253" s="313" t="s">
        <v>4113</v>
      </c>
      <c r="E1253" s="45" t="s">
        <v>4114</v>
      </c>
      <c r="F1253" s="51"/>
      <c r="G1253" s="45" t="s">
        <v>36</v>
      </c>
      <c r="H1253" s="46">
        <v>0</v>
      </c>
      <c r="I1253" s="30">
        <v>590000000</v>
      </c>
      <c r="J1253" s="31" t="s">
        <v>37</v>
      </c>
      <c r="K1253" s="41" t="s">
        <v>401</v>
      </c>
      <c r="L1253" s="31" t="s">
        <v>39</v>
      </c>
      <c r="M1253" s="52" t="s">
        <v>40</v>
      </c>
      <c r="N1253" s="43" t="s">
        <v>389</v>
      </c>
      <c r="O1253" s="30" t="s">
        <v>73</v>
      </c>
      <c r="P1253" s="30">
        <v>796</v>
      </c>
      <c r="Q1253" s="53" t="s">
        <v>43</v>
      </c>
      <c r="R1253" s="47">
        <v>150</v>
      </c>
      <c r="S1253" s="35">
        <v>78</v>
      </c>
      <c r="T1253" s="35">
        <f t="shared" si="63"/>
        <v>11700</v>
      </c>
      <c r="U1253" s="35">
        <f t="shared" si="62"/>
        <v>13104.000000000002</v>
      </c>
      <c r="V1253" s="49"/>
      <c r="W1253" s="49">
        <v>2017</v>
      </c>
      <c r="X1253" s="31"/>
      <c r="Y1253" s="303"/>
    </row>
    <row r="1254" spans="1:25" ht="50.1" customHeight="1">
      <c r="A1254" s="30" t="s">
        <v>4115</v>
      </c>
      <c r="B1254" s="41" t="s">
        <v>32</v>
      </c>
      <c r="C1254" s="43" t="s">
        <v>4116</v>
      </c>
      <c r="D1254" s="312" t="s">
        <v>4113</v>
      </c>
      <c r="E1254" s="43" t="s">
        <v>4117</v>
      </c>
      <c r="F1254" s="44"/>
      <c r="G1254" s="45" t="s">
        <v>36</v>
      </c>
      <c r="H1254" s="46">
        <v>0</v>
      </c>
      <c r="I1254" s="30">
        <v>590000000</v>
      </c>
      <c r="J1254" s="31" t="s">
        <v>37</v>
      </c>
      <c r="K1254" s="41" t="s">
        <v>401</v>
      </c>
      <c r="L1254" s="31" t="s">
        <v>39</v>
      </c>
      <c r="M1254" s="41" t="s">
        <v>40</v>
      </c>
      <c r="N1254" s="43" t="s">
        <v>389</v>
      </c>
      <c r="O1254" s="30" t="s">
        <v>73</v>
      </c>
      <c r="P1254" s="30">
        <v>796</v>
      </c>
      <c r="Q1254" s="53" t="s">
        <v>43</v>
      </c>
      <c r="R1254" s="47">
        <v>150</v>
      </c>
      <c r="S1254" s="48">
        <v>86</v>
      </c>
      <c r="T1254" s="35">
        <f t="shared" si="63"/>
        <v>12900</v>
      </c>
      <c r="U1254" s="35">
        <f t="shared" si="62"/>
        <v>14448.000000000002</v>
      </c>
      <c r="V1254" s="41"/>
      <c r="W1254" s="49">
        <v>2017</v>
      </c>
      <c r="X1254" s="31"/>
      <c r="Y1254" s="303"/>
    </row>
    <row r="1255" spans="1:25" ht="50.1" customHeight="1">
      <c r="A1255" s="30" t="s">
        <v>4118</v>
      </c>
      <c r="B1255" s="30" t="s">
        <v>32</v>
      </c>
      <c r="C1255" s="31" t="s">
        <v>4119</v>
      </c>
      <c r="D1255" s="310" t="s">
        <v>4113</v>
      </c>
      <c r="E1255" s="31" t="s">
        <v>4120</v>
      </c>
      <c r="F1255" s="32"/>
      <c r="G1255" s="30" t="s">
        <v>36</v>
      </c>
      <c r="H1255" s="30">
        <v>0</v>
      </c>
      <c r="I1255" s="30">
        <v>590000000</v>
      </c>
      <c r="J1255" s="31" t="s">
        <v>37</v>
      </c>
      <c r="K1255" s="31" t="s">
        <v>401</v>
      </c>
      <c r="L1255" s="31" t="s">
        <v>39</v>
      </c>
      <c r="M1255" s="30" t="s">
        <v>40</v>
      </c>
      <c r="N1255" s="31" t="s">
        <v>389</v>
      </c>
      <c r="O1255" s="30" t="s">
        <v>73</v>
      </c>
      <c r="P1255" s="30">
        <v>796</v>
      </c>
      <c r="Q1255" s="30" t="s">
        <v>43</v>
      </c>
      <c r="R1255" s="34">
        <v>150</v>
      </c>
      <c r="S1255" s="35">
        <v>93</v>
      </c>
      <c r="T1255" s="35">
        <f t="shared" si="63"/>
        <v>13950</v>
      </c>
      <c r="U1255" s="35">
        <f t="shared" si="62"/>
        <v>15624.000000000002</v>
      </c>
      <c r="V1255" s="30"/>
      <c r="W1255" s="30">
        <v>2017</v>
      </c>
      <c r="X1255" s="31"/>
      <c r="Y1255" s="303"/>
    </row>
    <row r="1256" spans="1:25" ht="50.1" customHeight="1">
      <c r="A1256" s="30" t="s">
        <v>4121</v>
      </c>
      <c r="B1256" s="38" t="s">
        <v>32</v>
      </c>
      <c r="C1256" s="43" t="s">
        <v>4122</v>
      </c>
      <c r="D1256" s="312" t="s">
        <v>4123</v>
      </c>
      <c r="E1256" s="44" t="s">
        <v>4124</v>
      </c>
      <c r="F1256" s="44" t="s">
        <v>4125</v>
      </c>
      <c r="G1256" s="67" t="s">
        <v>36</v>
      </c>
      <c r="H1256" s="67">
        <v>0</v>
      </c>
      <c r="I1256" s="30">
        <v>590000000</v>
      </c>
      <c r="J1256" s="31" t="s">
        <v>50</v>
      </c>
      <c r="K1256" s="43" t="s">
        <v>310</v>
      </c>
      <c r="L1256" s="68" t="s">
        <v>80</v>
      </c>
      <c r="M1256" s="30" t="s">
        <v>81</v>
      </c>
      <c r="N1256" s="69" t="s">
        <v>236</v>
      </c>
      <c r="O1256" s="45" t="s">
        <v>182</v>
      </c>
      <c r="P1256" s="30">
        <v>796</v>
      </c>
      <c r="Q1256" s="30" t="s">
        <v>43</v>
      </c>
      <c r="R1256" s="34">
        <v>16</v>
      </c>
      <c r="S1256" s="39">
        <v>2600</v>
      </c>
      <c r="T1256" s="58">
        <f t="shared" si="63"/>
        <v>41600</v>
      </c>
      <c r="U1256" s="58">
        <f t="shared" si="62"/>
        <v>46592.000000000007</v>
      </c>
      <c r="V1256" s="30"/>
      <c r="W1256" s="30">
        <v>2017</v>
      </c>
      <c r="X1256" s="60"/>
      <c r="Y1256" s="303"/>
    </row>
    <row r="1257" spans="1:25" ht="50.1" customHeight="1">
      <c r="A1257" s="31" t="s">
        <v>4126</v>
      </c>
      <c r="B1257" s="31" t="s">
        <v>32</v>
      </c>
      <c r="C1257" s="56" t="s">
        <v>4122</v>
      </c>
      <c r="D1257" s="310" t="s">
        <v>4123</v>
      </c>
      <c r="E1257" s="56" t="s">
        <v>4124</v>
      </c>
      <c r="F1257" s="56" t="s">
        <v>4127</v>
      </c>
      <c r="G1257" s="31" t="s">
        <v>36</v>
      </c>
      <c r="H1257" s="31">
        <v>0</v>
      </c>
      <c r="I1257" s="31">
        <v>590000000</v>
      </c>
      <c r="J1257" s="31" t="s">
        <v>50</v>
      </c>
      <c r="K1257" s="31" t="s">
        <v>310</v>
      </c>
      <c r="L1257" s="31" t="s">
        <v>80</v>
      </c>
      <c r="M1257" s="31" t="s">
        <v>81</v>
      </c>
      <c r="N1257" s="31" t="s">
        <v>236</v>
      </c>
      <c r="O1257" s="45" t="s">
        <v>182</v>
      </c>
      <c r="P1257" s="31">
        <v>796</v>
      </c>
      <c r="Q1257" s="31" t="s">
        <v>43</v>
      </c>
      <c r="R1257" s="64">
        <v>16</v>
      </c>
      <c r="S1257" s="64">
        <v>3200</v>
      </c>
      <c r="T1257" s="58">
        <v>0</v>
      </c>
      <c r="U1257" s="58">
        <f t="shared" ref="U1257" si="74">T1257*1.12</f>
        <v>0</v>
      </c>
      <c r="V1257" s="31"/>
      <c r="W1257" s="31">
        <v>2017</v>
      </c>
      <c r="X1257" s="43" t="s">
        <v>4128</v>
      </c>
      <c r="Y1257" s="303"/>
    </row>
    <row r="1258" spans="1:25" ht="50.1" customHeight="1">
      <c r="A1258" s="45" t="s">
        <v>4129</v>
      </c>
      <c r="B1258" s="71" t="s">
        <v>32</v>
      </c>
      <c r="C1258" s="56" t="s">
        <v>4122</v>
      </c>
      <c r="D1258" s="310" t="s">
        <v>4123</v>
      </c>
      <c r="E1258" s="56" t="s">
        <v>4124</v>
      </c>
      <c r="F1258" s="56" t="s">
        <v>4127</v>
      </c>
      <c r="G1258" s="43" t="s">
        <v>36</v>
      </c>
      <c r="H1258" s="162">
        <v>0</v>
      </c>
      <c r="I1258" s="81">
        <v>590000000</v>
      </c>
      <c r="J1258" s="45" t="s">
        <v>300</v>
      </c>
      <c r="K1258" s="43" t="s">
        <v>2488</v>
      </c>
      <c r="L1258" s="43" t="s">
        <v>302</v>
      </c>
      <c r="M1258" s="43" t="s">
        <v>81</v>
      </c>
      <c r="N1258" s="43" t="s">
        <v>4130</v>
      </c>
      <c r="O1258" s="43" t="s">
        <v>508</v>
      </c>
      <c r="P1258" s="38">
        <v>796</v>
      </c>
      <c r="Q1258" s="43" t="s">
        <v>43</v>
      </c>
      <c r="R1258" s="64">
        <v>28</v>
      </c>
      <c r="S1258" s="64">
        <v>5500</v>
      </c>
      <c r="T1258" s="48">
        <f>S1258*R1258</f>
        <v>154000</v>
      </c>
      <c r="U1258" s="48">
        <f>T1258*1.12</f>
        <v>172480.00000000003</v>
      </c>
      <c r="V1258" s="126"/>
      <c r="W1258" s="45">
        <v>2017</v>
      </c>
      <c r="X1258" s="43"/>
      <c r="Y1258" s="303"/>
    </row>
    <row r="1259" spans="1:25" ht="50.1" customHeight="1">
      <c r="A1259" s="31" t="s">
        <v>4131</v>
      </c>
      <c r="B1259" s="31" t="s">
        <v>32</v>
      </c>
      <c r="C1259" s="56" t="s">
        <v>4122</v>
      </c>
      <c r="D1259" s="310" t="s">
        <v>4123</v>
      </c>
      <c r="E1259" s="56" t="s">
        <v>4124</v>
      </c>
      <c r="F1259" s="56" t="s">
        <v>4132</v>
      </c>
      <c r="G1259" s="31" t="s">
        <v>36</v>
      </c>
      <c r="H1259" s="31">
        <v>0</v>
      </c>
      <c r="I1259" s="31">
        <v>590000000</v>
      </c>
      <c r="J1259" s="31" t="s">
        <v>50</v>
      </c>
      <c r="K1259" s="31" t="s">
        <v>310</v>
      </c>
      <c r="L1259" s="31" t="s">
        <v>80</v>
      </c>
      <c r="M1259" s="31" t="s">
        <v>81</v>
      </c>
      <c r="N1259" s="31" t="s">
        <v>236</v>
      </c>
      <c r="O1259" s="45" t="s">
        <v>182</v>
      </c>
      <c r="P1259" s="31">
        <v>796</v>
      </c>
      <c r="Q1259" s="31" t="s">
        <v>43</v>
      </c>
      <c r="R1259" s="64">
        <v>16</v>
      </c>
      <c r="S1259" s="64">
        <v>2500</v>
      </c>
      <c r="T1259" s="58">
        <v>0</v>
      </c>
      <c r="U1259" s="58">
        <f>T1259*1.12</f>
        <v>0</v>
      </c>
      <c r="V1259" s="31"/>
      <c r="W1259" s="31">
        <v>2017</v>
      </c>
      <c r="X1259" s="43" t="s">
        <v>4128</v>
      </c>
      <c r="Y1259" s="303"/>
    </row>
    <row r="1260" spans="1:25" ht="50.1" customHeight="1">
      <c r="A1260" s="45" t="s">
        <v>4133</v>
      </c>
      <c r="B1260" s="71" t="s">
        <v>32</v>
      </c>
      <c r="C1260" s="56" t="s">
        <v>4122</v>
      </c>
      <c r="D1260" s="310" t="s">
        <v>4123</v>
      </c>
      <c r="E1260" s="56" t="s">
        <v>4124</v>
      </c>
      <c r="F1260" s="56" t="s">
        <v>4132</v>
      </c>
      <c r="G1260" s="43" t="s">
        <v>36</v>
      </c>
      <c r="H1260" s="162">
        <v>0</v>
      </c>
      <c r="I1260" s="81">
        <v>590000000</v>
      </c>
      <c r="J1260" s="45" t="s">
        <v>300</v>
      </c>
      <c r="K1260" s="43" t="s">
        <v>2488</v>
      </c>
      <c r="L1260" s="43" t="s">
        <v>302</v>
      </c>
      <c r="M1260" s="43" t="s">
        <v>81</v>
      </c>
      <c r="N1260" s="43" t="s">
        <v>4130</v>
      </c>
      <c r="O1260" s="43" t="s">
        <v>508</v>
      </c>
      <c r="P1260" s="38">
        <v>796</v>
      </c>
      <c r="Q1260" s="43" t="s">
        <v>43</v>
      </c>
      <c r="R1260" s="64">
        <v>28</v>
      </c>
      <c r="S1260" s="64">
        <v>6500</v>
      </c>
      <c r="T1260" s="48">
        <f>S1260*R1260</f>
        <v>182000</v>
      </c>
      <c r="U1260" s="48">
        <f>T1260*1.12</f>
        <v>203840.00000000003</v>
      </c>
      <c r="V1260" s="126"/>
      <c r="W1260" s="45">
        <v>2017</v>
      </c>
      <c r="X1260" s="43"/>
      <c r="Y1260" s="303"/>
    </row>
    <row r="1261" spans="1:25" ht="50.1" customHeight="1">
      <c r="A1261" s="31" t="s">
        <v>4134</v>
      </c>
      <c r="B1261" s="31" t="s">
        <v>32</v>
      </c>
      <c r="C1261" s="56" t="s">
        <v>4122</v>
      </c>
      <c r="D1261" s="310" t="s">
        <v>4123</v>
      </c>
      <c r="E1261" s="56" t="s">
        <v>4124</v>
      </c>
      <c r="F1261" s="56" t="s">
        <v>4135</v>
      </c>
      <c r="G1261" s="31" t="s">
        <v>36</v>
      </c>
      <c r="H1261" s="31">
        <v>0</v>
      </c>
      <c r="I1261" s="31">
        <v>590000000</v>
      </c>
      <c r="J1261" s="31" t="s">
        <v>50</v>
      </c>
      <c r="K1261" s="31" t="s">
        <v>310</v>
      </c>
      <c r="L1261" s="31" t="s">
        <v>80</v>
      </c>
      <c r="M1261" s="31" t="s">
        <v>81</v>
      </c>
      <c r="N1261" s="31" t="s">
        <v>236</v>
      </c>
      <c r="O1261" s="45" t="s">
        <v>182</v>
      </c>
      <c r="P1261" s="31">
        <v>796</v>
      </c>
      <c r="Q1261" s="31" t="s">
        <v>43</v>
      </c>
      <c r="R1261" s="64">
        <v>32</v>
      </c>
      <c r="S1261" s="64">
        <v>4000</v>
      </c>
      <c r="T1261" s="58">
        <v>0</v>
      </c>
      <c r="U1261" s="58">
        <f>T1261*1.12</f>
        <v>0</v>
      </c>
      <c r="V1261" s="31"/>
      <c r="W1261" s="31">
        <v>2017</v>
      </c>
      <c r="X1261" s="43" t="s">
        <v>4128</v>
      </c>
      <c r="Y1261" s="303"/>
    </row>
    <row r="1262" spans="1:25" ht="50.1" customHeight="1">
      <c r="A1262" s="45" t="s">
        <v>4136</v>
      </c>
      <c r="B1262" s="71" t="s">
        <v>32</v>
      </c>
      <c r="C1262" s="56" t="s">
        <v>4122</v>
      </c>
      <c r="D1262" s="310" t="s">
        <v>4123</v>
      </c>
      <c r="E1262" s="56" t="s">
        <v>4124</v>
      </c>
      <c r="F1262" s="56" t="s">
        <v>4135</v>
      </c>
      <c r="G1262" s="43" t="s">
        <v>36</v>
      </c>
      <c r="H1262" s="162">
        <v>0</v>
      </c>
      <c r="I1262" s="81">
        <v>590000000</v>
      </c>
      <c r="J1262" s="45" t="s">
        <v>300</v>
      </c>
      <c r="K1262" s="43" t="s">
        <v>2488</v>
      </c>
      <c r="L1262" s="43" t="s">
        <v>302</v>
      </c>
      <c r="M1262" s="43" t="s">
        <v>81</v>
      </c>
      <c r="N1262" s="43" t="s">
        <v>4130</v>
      </c>
      <c r="O1262" s="43" t="s">
        <v>508</v>
      </c>
      <c r="P1262" s="38">
        <v>796</v>
      </c>
      <c r="Q1262" s="43" t="s">
        <v>43</v>
      </c>
      <c r="R1262" s="64">
        <v>56</v>
      </c>
      <c r="S1262" s="64">
        <v>6500</v>
      </c>
      <c r="T1262" s="48">
        <f>S1262*R1262</f>
        <v>364000</v>
      </c>
      <c r="U1262" s="48">
        <f>T1262*1.12</f>
        <v>407680.00000000006</v>
      </c>
      <c r="V1262" s="126"/>
      <c r="W1262" s="45">
        <v>2017</v>
      </c>
      <c r="X1262" s="43"/>
      <c r="Y1262" s="303"/>
    </row>
    <row r="1263" spans="1:25" ht="50.1" customHeight="1">
      <c r="A1263" s="30" t="s">
        <v>4137</v>
      </c>
      <c r="B1263" s="30" t="s">
        <v>32</v>
      </c>
      <c r="C1263" s="31" t="s">
        <v>4122</v>
      </c>
      <c r="D1263" s="314" t="s">
        <v>4123</v>
      </c>
      <c r="E1263" s="32" t="s">
        <v>4124</v>
      </c>
      <c r="F1263" s="32" t="s">
        <v>4138</v>
      </c>
      <c r="G1263" s="30" t="s">
        <v>36</v>
      </c>
      <c r="H1263" s="30">
        <v>0</v>
      </c>
      <c r="I1263" s="30">
        <v>590000000</v>
      </c>
      <c r="J1263" s="31" t="s">
        <v>50</v>
      </c>
      <c r="K1263" s="30" t="s">
        <v>310</v>
      </c>
      <c r="L1263" s="30" t="s">
        <v>80</v>
      </c>
      <c r="M1263" s="30" t="s">
        <v>81</v>
      </c>
      <c r="N1263" s="30" t="s">
        <v>236</v>
      </c>
      <c r="O1263" s="45" t="s">
        <v>182</v>
      </c>
      <c r="P1263" s="30">
        <v>796</v>
      </c>
      <c r="Q1263" s="30" t="s">
        <v>43</v>
      </c>
      <c r="R1263" s="34">
        <v>20</v>
      </c>
      <c r="S1263" s="39">
        <v>5000</v>
      </c>
      <c r="T1263" s="58">
        <f t="shared" si="63"/>
        <v>100000</v>
      </c>
      <c r="U1263" s="58">
        <f t="shared" ref="U1263:U1316" si="75">T1263*1.12</f>
        <v>112000.00000000001</v>
      </c>
      <c r="V1263" s="30"/>
      <c r="W1263" s="30">
        <v>2017</v>
      </c>
      <c r="X1263" s="60"/>
      <c r="Y1263" s="303"/>
    </row>
    <row r="1264" spans="1:25" ht="50.1" customHeight="1">
      <c r="A1264" s="31" t="s">
        <v>4139</v>
      </c>
      <c r="B1264" s="31" t="s">
        <v>32</v>
      </c>
      <c r="C1264" s="56" t="s">
        <v>4122</v>
      </c>
      <c r="D1264" s="310" t="s">
        <v>4123</v>
      </c>
      <c r="E1264" s="56" t="s">
        <v>4124</v>
      </c>
      <c r="F1264" s="56" t="s">
        <v>4140</v>
      </c>
      <c r="G1264" s="31" t="s">
        <v>36</v>
      </c>
      <c r="H1264" s="31">
        <v>0</v>
      </c>
      <c r="I1264" s="31">
        <v>590000000</v>
      </c>
      <c r="J1264" s="31" t="s">
        <v>50</v>
      </c>
      <c r="K1264" s="31" t="s">
        <v>4141</v>
      </c>
      <c r="L1264" s="31" t="s">
        <v>80</v>
      </c>
      <c r="M1264" s="31" t="s">
        <v>81</v>
      </c>
      <c r="N1264" s="31" t="s">
        <v>140</v>
      </c>
      <c r="O1264" s="45" t="s">
        <v>182</v>
      </c>
      <c r="P1264" s="31">
        <v>796</v>
      </c>
      <c r="Q1264" s="31" t="s">
        <v>43</v>
      </c>
      <c r="R1264" s="64">
        <v>4</v>
      </c>
      <c r="S1264" s="64">
        <v>3450</v>
      </c>
      <c r="T1264" s="58">
        <v>0</v>
      </c>
      <c r="U1264" s="58">
        <f>T1264*1.12</f>
        <v>0</v>
      </c>
      <c r="V1264" s="31"/>
      <c r="W1264" s="31">
        <v>2017</v>
      </c>
      <c r="X1264" s="43" t="s">
        <v>3345</v>
      </c>
      <c r="Y1264" s="303"/>
    </row>
    <row r="1265" spans="1:25" ht="50.1" customHeight="1">
      <c r="A1265" s="45" t="s">
        <v>4142</v>
      </c>
      <c r="B1265" s="71" t="s">
        <v>32</v>
      </c>
      <c r="C1265" s="56" t="s">
        <v>4122</v>
      </c>
      <c r="D1265" s="310" t="s">
        <v>4123</v>
      </c>
      <c r="E1265" s="56" t="s">
        <v>4124</v>
      </c>
      <c r="F1265" s="56" t="s">
        <v>4140</v>
      </c>
      <c r="G1265" s="43" t="s">
        <v>36</v>
      </c>
      <c r="H1265" s="162">
        <v>0</v>
      </c>
      <c r="I1265" s="81">
        <v>590000000</v>
      </c>
      <c r="J1265" s="45" t="s">
        <v>300</v>
      </c>
      <c r="K1265" s="43" t="s">
        <v>2488</v>
      </c>
      <c r="L1265" s="43" t="s">
        <v>302</v>
      </c>
      <c r="M1265" s="43" t="s">
        <v>81</v>
      </c>
      <c r="N1265" s="43" t="s">
        <v>4130</v>
      </c>
      <c r="O1265" s="43" t="s">
        <v>508</v>
      </c>
      <c r="P1265" s="38">
        <v>796</v>
      </c>
      <c r="Q1265" s="43" t="s">
        <v>43</v>
      </c>
      <c r="R1265" s="64">
        <v>4</v>
      </c>
      <c r="S1265" s="64">
        <v>4500</v>
      </c>
      <c r="T1265" s="48">
        <f>S1265*R1265</f>
        <v>18000</v>
      </c>
      <c r="U1265" s="48">
        <f>T1265*1.12</f>
        <v>20160.000000000004</v>
      </c>
      <c r="V1265" s="126"/>
      <c r="W1265" s="45">
        <v>2017</v>
      </c>
      <c r="X1265" s="43"/>
      <c r="Y1265" s="303"/>
    </row>
    <row r="1266" spans="1:25" ht="50.1" customHeight="1">
      <c r="A1266" s="30" t="s">
        <v>4143</v>
      </c>
      <c r="B1266" s="30" t="s">
        <v>32</v>
      </c>
      <c r="C1266" s="31" t="s">
        <v>4144</v>
      </c>
      <c r="D1266" s="310" t="s">
        <v>4145</v>
      </c>
      <c r="E1266" s="31" t="s">
        <v>4146</v>
      </c>
      <c r="F1266" s="32" t="s">
        <v>4147</v>
      </c>
      <c r="G1266" s="30" t="s">
        <v>36</v>
      </c>
      <c r="H1266" s="30">
        <v>0</v>
      </c>
      <c r="I1266" s="30">
        <v>590000000</v>
      </c>
      <c r="J1266" s="31" t="s">
        <v>37</v>
      </c>
      <c r="K1266" s="31" t="s">
        <v>211</v>
      </c>
      <c r="L1266" s="37" t="s">
        <v>50</v>
      </c>
      <c r="M1266" s="30" t="s">
        <v>58</v>
      </c>
      <c r="N1266" s="31" t="s">
        <v>909</v>
      </c>
      <c r="O1266" s="33" t="s">
        <v>42</v>
      </c>
      <c r="P1266" s="30">
        <v>796</v>
      </c>
      <c r="Q1266" s="30" t="s">
        <v>43</v>
      </c>
      <c r="R1266" s="34">
        <v>7</v>
      </c>
      <c r="S1266" s="35">
        <v>2700</v>
      </c>
      <c r="T1266" s="35">
        <f t="shared" ref="T1266:T1316" si="76">R1266*S1266</f>
        <v>18900</v>
      </c>
      <c r="U1266" s="35">
        <f t="shared" si="75"/>
        <v>21168.000000000004</v>
      </c>
      <c r="V1266" s="30"/>
      <c r="W1266" s="30">
        <v>2017</v>
      </c>
      <c r="X1266" s="31"/>
      <c r="Y1266" s="303"/>
    </row>
    <row r="1267" spans="1:25" ht="50.1" customHeight="1">
      <c r="A1267" s="30" t="s">
        <v>4148</v>
      </c>
      <c r="B1267" s="41" t="s">
        <v>32</v>
      </c>
      <c r="C1267" s="42" t="s">
        <v>4144</v>
      </c>
      <c r="D1267" s="311" t="s">
        <v>4145</v>
      </c>
      <c r="E1267" s="43" t="s">
        <v>4146</v>
      </c>
      <c r="F1267" s="44" t="s">
        <v>4149</v>
      </c>
      <c r="G1267" s="45" t="s">
        <v>36</v>
      </c>
      <c r="H1267" s="46">
        <v>0</v>
      </c>
      <c r="I1267" s="30">
        <v>590000000</v>
      </c>
      <c r="J1267" s="31" t="s">
        <v>37</v>
      </c>
      <c r="K1267" s="41" t="s">
        <v>4150</v>
      </c>
      <c r="L1267" s="37" t="s">
        <v>50</v>
      </c>
      <c r="M1267" s="41" t="s">
        <v>58</v>
      </c>
      <c r="N1267" s="43" t="s">
        <v>909</v>
      </c>
      <c r="O1267" s="33" t="s">
        <v>42</v>
      </c>
      <c r="P1267" s="30">
        <v>796</v>
      </c>
      <c r="Q1267" s="38" t="s">
        <v>43</v>
      </c>
      <c r="R1267" s="47">
        <v>6</v>
      </c>
      <c r="S1267" s="48">
        <v>2000</v>
      </c>
      <c r="T1267" s="35">
        <f t="shared" si="76"/>
        <v>12000</v>
      </c>
      <c r="U1267" s="35">
        <f t="shared" si="75"/>
        <v>13440.000000000002</v>
      </c>
      <c r="V1267" s="41"/>
      <c r="W1267" s="49">
        <v>2017</v>
      </c>
      <c r="X1267" s="31"/>
      <c r="Y1267" s="303"/>
    </row>
    <row r="1268" spans="1:25" ht="50.1" customHeight="1">
      <c r="A1268" s="30" t="s">
        <v>4151</v>
      </c>
      <c r="B1268" s="30" t="s">
        <v>32</v>
      </c>
      <c r="C1268" s="31" t="s">
        <v>4152</v>
      </c>
      <c r="D1268" s="314" t="s">
        <v>4153</v>
      </c>
      <c r="E1268" s="32" t="s">
        <v>4154</v>
      </c>
      <c r="F1268" s="32" t="s">
        <v>4155</v>
      </c>
      <c r="G1268" s="30" t="s">
        <v>36</v>
      </c>
      <c r="H1268" s="30">
        <v>0</v>
      </c>
      <c r="I1268" s="30">
        <v>590000000</v>
      </c>
      <c r="J1268" s="31" t="s">
        <v>50</v>
      </c>
      <c r="K1268" s="30" t="s">
        <v>1265</v>
      </c>
      <c r="L1268" s="30" t="s">
        <v>80</v>
      </c>
      <c r="M1268" s="30" t="s">
        <v>81</v>
      </c>
      <c r="N1268" s="30" t="s">
        <v>140</v>
      </c>
      <c r="O1268" s="45" t="s">
        <v>182</v>
      </c>
      <c r="P1268" s="30">
        <v>796</v>
      </c>
      <c r="Q1268" s="30" t="s">
        <v>43</v>
      </c>
      <c r="R1268" s="34">
        <v>8</v>
      </c>
      <c r="S1268" s="39">
        <v>14500</v>
      </c>
      <c r="T1268" s="58">
        <f t="shared" si="76"/>
        <v>116000</v>
      </c>
      <c r="U1268" s="58">
        <f t="shared" si="75"/>
        <v>129920.00000000001</v>
      </c>
      <c r="V1268" s="30"/>
      <c r="W1268" s="30">
        <v>2017</v>
      </c>
      <c r="X1268" s="60"/>
      <c r="Y1268" s="303"/>
    </row>
    <row r="1269" spans="1:25" ht="50.1" customHeight="1">
      <c r="A1269" s="30" t="s">
        <v>4156</v>
      </c>
      <c r="B1269" s="30" t="s">
        <v>32</v>
      </c>
      <c r="C1269" s="31" t="s">
        <v>4152</v>
      </c>
      <c r="D1269" s="314" t="s">
        <v>4153</v>
      </c>
      <c r="E1269" s="32" t="s">
        <v>4154</v>
      </c>
      <c r="F1269" s="32" t="s">
        <v>4157</v>
      </c>
      <c r="G1269" s="30" t="s">
        <v>36</v>
      </c>
      <c r="H1269" s="30">
        <v>0</v>
      </c>
      <c r="I1269" s="30">
        <v>590000000</v>
      </c>
      <c r="J1269" s="31" t="s">
        <v>50</v>
      </c>
      <c r="K1269" s="30" t="s">
        <v>1011</v>
      </c>
      <c r="L1269" s="30" t="s">
        <v>80</v>
      </c>
      <c r="M1269" s="30" t="s">
        <v>81</v>
      </c>
      <c r="N1269" s="30" t="s">
        <v>140</v>
      </c>
      <c r="O1269" s="45" t="s">
        <v>182</v>
      </c>
      <c r="P1269" s="30">
        <v>796</v>
      </c>
      <c r="Q1269" s="30" t="s">
        <v>43</v>
      </c>
      <c r="R1269" s="34">
        <v>4</v>
      </c>
      <c r="S1269" s="39">
        <v>14500</v>
      </c>
      <c r="T1269" s="58">
        <f t="shared" si="76"/>
        <v>58000</v>
      </c>
      <c r="U1269" s="58">
        <f t="shared" si="75"/>
        <v>64960.000000000007</v>
      </c>
      <c r="V1269" s="30"/>
      <c r="W1269" s="30">
        <v>2017</v>
      </c>
      <c r="X1269" s="60"/>
      <c r="Y1269" s="303"/>
    </row>
    <row r="1270" spans="1:25" ht="50.1" customHeight="1">
      <c r="A1270" s="30" t="s">
        <v>4158</v>
      </c>
      <c r="B1270" s="43" t="s">
        <v>32</v>
      </c>
      <c r="C1270" s="43" t="s">
        <v>4159</v>
      </c>
      <c r="D1270" s="312" t="s">
        <v>4160</v>
      </c>
      <c r="E1270" s="43" t="s">
        <v>4161</v>
      </c>
      <c r="F1270" s="43" t="s">
        <v>4162</v>
      </c>
      <c r="G1270" s="43" t="s">
        <v>36</v>
      </c>
      <c r="H1270" s="43">
        <v>0</v>
      </c>
      <c r="I1270" s="30">
        <v>590000000</v>
      </c>
      <c r="J1270" s="31" t="s">
        <v>37</v>
      </c>
      <c r="K1270" s="43" t="s">
        <v>79</v>
      </c>
      <c r="L1270" s="43" t="s">
        <v>80</v>
      </c>
      <c r="M1270" s="43" t="s">
        <v>81</v>
      </c>
      <c r="N1270" s="43" t="s">
        <v>4163</v>
      </c>
      <c r="O1270" s="43" t="s">
        <v>1550</v>
      </c>
      <c r="P1270" s="43">
        <v>796</v>
      </c>
      <c r="Q1270" s="43" t="s">
        <v>43</v>
      </c>
      <c r="R1270" s="47">
        <v>80</v>
      </c>
      <c r="S1270" s="50">
        <v>2500</v>
      </c>
      <c r="T1270" s="35">
        <f t="shared" si="76"/>
        <v>200000</v>
      </c>
      <c r="U1270" s="35">
        <f t="shared" si="75"/>
        <v>224000.00000000003</v>
      </c>
      <c r="V1270" s="38"/>
      <c r="W1270" s="43">
        <v>2017</v>
      </c>
      <c r="X1270" s="43"/>
      <c r="Y1270" s="303"/>
    </row>
    <row r="1271" spans="1:25" ht="50.1" customHeight="1">
      <c r="A1271" s="30" t="s">
        <v>4164</v>
      </c>
      <c r="B1271" s="41" t="s">
        <v>32</v>
      </c>
      <c r="C1271" s="42" t="s">
        <v>4165</v>
      </c>
      <c r="D1271" s="311" t="s">
        <v>4166</v>
      </c>
      <c r="E1271" s="43" t="s">
        <v>4167</v>
      </c>
      <c r="F1271" s="44" t="s">
        <v>4168</v>
      </c>
      <c r="G1271" s="45" t="s">
        <v>188</v>
      </c>
      <c r="H1271" s="46">
        <v>81.599999999999994</v>
      </c>
      <c r="I1271" s="30">
        <v>590000000</v>
      </c>
      <c r="J1271" s="31" t="s">
        <v>37</v>
      </c>
      <c r="K1271" s="41" t="s">
        <v>2488</v>
      </c>
      <c r="L1271" s="31" t="s">
        <v>39</v>
      </c>
      <c r="M1271" s="41" t="s">
        <v>58</v>
      </c>
      <c r="N1271" s="43" t="s">
        <v>2681</v>
      </c>
      <c r="O1271" s="30" t="s">
        <v>73</v>
      </c>
      <c r="P1271" s="30">
        <v>796</v>
      </c>
      <c r="Q1271" s="38" t="s">
        <v>43</v>
      </c>
      <c r="R1271" s="47">
        <v>8</v>
      </c>
      <c r="S1271" s="48">
        <v>15060</v>
      </c>
      <c r="T1271" s="35">
        <f t="shared" si="76"/>
        <v>120480</v>
      </c>
      <c r="U1271" s="35">
        <f t="shared" si="75"/>
        <v>134937.60000000001</v>
      </c>
      <c r="V1271" s="41"/>
      <c r="W1271" s="49">
        <v>2017</v>
      </c>
      <c r="X1271" s="31"/>
      <c r="Y1271" s="303"/>
    </row>
    <row r="1272" spans="1:25" ht="50.1" customHeight="1">
      <c r="A1272" s="30" t="s">
        <v>4169</v>
      </c>
      <c r="B1272" s="30" t="s">
        <v>32</v>
      </c>
      <c r="C1272" s="31" t="s">
        <v>4165</v>
      </c>
      <c r="D1272" s="310" t="s">
        <v>4166</v>
      </c>
      <c r="E1272" s="31" t="s">
        <v>4167</v>
      </c>
      <c r="F1272" s="32" t="s">
        <v>4170</v>
      </c>
      <c r="G1272" s="30" t="s">
        <v>188</v>
      </c>
      <c r="H1272" s="30">
        <v>81.599999999999994</v>
      </c>
      <c r="I1272" s="30">
        <v>590000000</v>
      </c>
      <c r="J1272" s="31" t="s">
        <v>37</v>
      </c>
      <c r="K1272" s="41" t="s">
        <v>2488</v>
      </c>
      <c r="L1272" s="31" t="s">
        <v>39</v>
      </c>
      <c r="M1272" s="30" t="s">
        <v>58</v>
      </c>
      <c r="N1272" s="31" t="s">
        <v>2681</v>
      </c>
      <c r="O1272" s="30" t="s">
        <v>73</v>
      </c>
      <c r="P1272" s="30">
        <v>796</v>
      </c>
      <c r="Q1272" s="30" t="s">
        <v>43</v>
      </c>
      <c r="R1272" s="34">
        <v>4</v>
      </c>
      <c r="S1272" s="35">
        <v>16880</v>
      </c>
      <c r="T1272" s="35">
        <f t="shared" si="76"/>
        <v>67520</v>
      </c>
      <c r="U1272" s="35">
        <f t="shared" si="75"/>
        <v>75622.400000000009</v>
      </c>
      <c r="V1272" s="30"/>
      <c r="W1272" s="30">
        <v>2017</v>
      </c>
      <c r="X1272" s="31"/>
      <c r="Y1272" s="303"/>
    </row>
    <row r="1273" spans="1:25" ht="50.1" customHeight="1">
      <c r="A1273" s="30" t="s">
        <v>4171</v>
      </c>
      <c r="B1273" s="41" t="s">
        <v>32</v>
      </c>
      <c r="C1273" s="42" t="s">
        <v>4172</v>
      </c>
      <c r="D1273" s="311" t="s">
        <v>4166</v>
      </c>
      <c r="E1273" s="43" t="s">
        <v>4173</v>
      </c>
      <c r="F1273" s="44" t="s">
        <v>4174</v>
      </c>
      <c r="G1273" s="45" t="s">
        <v>188</v>
      </c>
      <c r="H1273" s="46">
        <v>81.599999999999994</v>
      </c>
      <c r="I1273" s="30">
        <v>590000000</v>
      </c>
      <c r="J1273" s="31" t="s">
        <v>37</v>
      </c>
      <c r="K1273" s="41" t="s">
        <v>2488</v>
      </c>
      <c r="L1273" s="31" t="s">
        <v>39</v>
      </c>
      <c r="M1273" s="41" t="s">
        <v>58</v>
      </c>
      <c r="N1273" s="43" t="s">
        <v>2681</v>
      </c>
      <c r="O1273" s="30" t="s">
        <v>73</v>
      </c>
      <c r="P1273" s="30">
        <v>796</v>
      </c>
      <c r="Q1273" s="38" t="s">
        <v>43</v>
      </c>
      <c r="R1273" s="47">
        <v>12</v>
      </c>
      <c r="S1273" s="48">
        <v>2550</v>
      </c>
      <c r="T1273" s="35">
        <f t="shared" si="76"/>
        <v>30600</v>
      </c>
      <c r="U1273" s="35">
        <f t="shared" si="75"/>
        <v>34272</v>
      </c>
      <c r="V1273" s="41"/>
      <c r="W1273" s="49">
        <v>2017</v>
      </c>
      <c r="X1273" s="31"/>
      <c r="Y1273" s="303"/>
    </row>
    <row r="1274" spans="1:25" ht="50.1" customHeight="1">
      <c r="A1274" s="30" t="s">
        <v>4175</v>
      </c>
      <c r="B1274" s="30" t="s">
        <v>32</v>
      </c>
      <c r="C1274" s="31" t="s">
        <v>4172</v>
      </c>
      <c r="D1274" s="310" t="s">
        <v>4166</v>
      </c>
      <c r="E1274" s="31" t="s">
        <v>4173</v>
      </c>
      <c r="F1274" s="32" t="s">
        <v>4176</v>
      </c>
      <c r="G1274" s="30" t="s">
        <v>188</v>
      </c>
      <c r="H1274" s="30">
        <v>81.599999999999994</v>
      </c>
      <c r="I1274" s="30">
        <v>590000000</v>
      </c>
      <c r="J1274" s="31" t="s">
        <v>37</v>
      </c>
      <c r="K1274" s="41" t="s">
        <v>2488</v>
      </c>
      <c r="L1274" s="31" t="s">
        <v>39</v>
      </c>
      <c r="M1274" s="30" t="s">
        <v>58</v>
      </c>
      <c r="N1274" s="31" t="s">
        <v>2681</v>
      </c>
      <c r="O1274" s="30" t="s">
        <v>73</v>
      </c>
      <c r="P1274" s="30">
        <v>796</v>
      </c>
      <c r="Q1274" s="30" t="s">
        <v>43</v>
      </c>
      <c r="R1274" s="34">
        <v>12</v>
      </c>
      <c r="S1274" s="35">
        <v>2800</v>
      </c>
      <c r="T1274" s="35">
        <f t="shared" si="76"/>
        <v>33600</v>
      </c>
      <c r="U1274" s="35">
        <f t="shared" si="75"/>
        <v>37632</v>
      </c>
      <c r="V1274" s="30"/>
      <c r="W1274" s="30">
        <v>2017</v>
      </c>
      <c r="X1274" s="31"/>
      <c r="Y1274" s="303"/>
    </row>
    <row r="1275" spans="1:25" ht="50.1" customHeight="1">
      <c r="A1275" s="30" t="s">
        <v>4177</v>
      </c>
      <c r="B1275" s="41" t="s">
        <v>32</v>
      </c>
      <c r="C1275" s="42" t="s">
        <v>4172</v>
      </c>
      <c r="D1275" s="311" t="s">
        <v>4166</v>
      </c>
      <c r="E1275" s="43" t="s">
        <v>4173</v>
      </c>
      <c r="F1275" s="44" t="s">
        <v>4178</v>
      </c>
      <c r="G1275" s="45" t="s">
        <v>188</v>
      </c>
      <c r="H1275" s="46">
        <v>81.599999999999994</v>
      </c>
      <c r="I1275" s="30">
        <v>590000000</v>
      </c>
      <c r="J1275" s="31" t="s">
        <v>37</v>
      </c>
      <c r="K1275" s="41" t="s">
        <v>2488</v>
      </c>
      <c r="L1275" s="31" t="s">
        <v>39</v>
      </c>
      <c r="M1275" s="41" t="s">
        <v>58</v>
      </c>
      <c r="N1275" s="43" t="s">
        <v>2681</v>
      </c>
      <c r="O1275" s="30" t="s">
        <v>73</v>
      </c>
      <c r="P1275" s="30">
        <v>796</v>
      </c>
      <c r="Q1275" s="38" t="s">
        <v>43</v>
      </c>
      <c r="R1275" s="47">
        <v>8</v>
      </c>
      <c r="S1275" s="48">
        <v>3350</v>
      </c>
      <c r="T1275" s="35">
        <f t="shared" si="76"/>
        <v>26800</v>
      </c>
      <c r="U1275" s="35">
        <f t="shared" si="75"/>
        <v>30016.000000000004</v>
      </c>
      <c r="V1275" s="41"/>
      <c r="W1275" s="49">
        <v>2017</v>
      </c>
      <c r="X1275" s="31"/>
      <c r="Y1275" s="303"/>
    </row>
    <row r="1276" spans="1:25" ht="50.1" customHeight="1">
      <c r="A1276" s="30" t="s">
        <v>4179</v>
      </c>
      <c r="B1276" s="30" t="s">
        <v>32</v>
      </c>
      <c r="C1276" s="31" t="s">
        <v>4172</v>
      </c>
      <c r="D1276" s="310" t="s">
        <v>4166</v>
      </c>
      <c r="E1276" s="31" t="s">
        <v>4173</v>
      </c>
      <c r="F1276" s="32" t="s">
        <v>4180</v>
      </c>
      <c r="G1276" s="30" t="s">
        <v>188</v>
      </c>
      <c r="H1276" s="30">
        <v>81.599999999999994</v>
      </c>
      <c r="I1276" s="30">
        <v>590000000</v>
      </c>
      <c r="J1276" s="31" t="s">
        <v>37</v>
      </c>
      <c r="K1276" s="41" t="s">
        <v>2488</v>
      </c>
      <c r="L1276" s="31" t="s">
        <v>39</v>
      </c>
      <c r="M1276" s="30" t="s">
        <v>58</v>
      </c>
      <c r="N1276" s="31" t="s">
        <v>2681</v>
      </c>
      <c r="O1276" s="30" t="s">
        <v>73</v>
      </c>
      <c r="P1276" s="30">
        <v>796</v>
      </c>
      <c r="Q1276" s="30" t="s">
        <v>43</v>
      </c>
      <c r="R1276" s="34">
        <v>24</v>
      </c>
      <c r="S1276" s="35">
        <v>4425</v>
      </c>
      <c r="T1276" s="35">
        <f t="shared" si="76"/>
        <v>106200</v>
      </c>
      <c r="U1276" s="35">
        <f t="shared" si="75"/>
        <v>118944.00000000001</v>
      </c>
      <c r="V1276" s="30"/>
      <c r="W1276" s="30">
        <v>2017</v>
      </c>
      <c r="X1276" s="31"/>
      <c r="Y1276" s="303"/>
    </row>
    <row r="1277" spans="1:25" ht="50.1" customHeight="1">
      <c r="A1277" s="30" t="s">
        <v>4181</v>
      </c>
      <c r="B1277" s="41" t="s">
        <v>32</v>
      </c>
      <c r="C1277" s="42" t="s">
        <v>4172</v>
      </c>
      <c r="D1277" s="311" t="s">
        <v>4166</v>
      </c>
      <c r="E1277" s="43" t="s">
        <v>4173</v>
      </c>
      <c r="F1277" s="44" t="s">
        <v>4182</v>
      </c>
      <c r="G1277" s="45" t="s">
        <v>188</v>
      </c>
      <c r="H1277" s="46">
        <v>81.599999999999994</v>
      </c>
      <c r="I1277" s="30">
        <v>590000000</v>
      </c>
      <c r="J1277" s="31" t="s">
        <v>37</v>
      </c>
      <c r="K1277" s="41" t="s">
        <v>2488</v>
      </c>
      <c r="L1277" s="31" t="s">
        <v>39</v>
      </c>
      <c r="M1277" s="41" t="s">
        <v>58</v>
      </c>
      <c r="N1277" s="43" t="s">
        <v>2681</v>
      </c>
      <c r="O1277" s="30" t="s">
        <v>73</v>
      </c>
      <c r="P1277" s="30">
        <v>796</v>
      </c>
      <c r="Q1277" s="38" t="s">
        <v>43</v>
      </c>
      <c r="R1277" s="47">
        <v>4</v>
      </c>
      <c r="S1277" s="48">
        <v>5500</v>
      </c>
      <c r="T1277" s="35">
        <f t="shared" si="76"/>
        <v>22000</v>
      </c>
      <c r="U1277" s="35">
        <f t="shared" si="75"/>
        <v>24640.000000000004</v>
      </c>
      <c r="V1277" s="41"/>
      <c r="W1277" s="49">
        <v>2017</v>
      </c>
      <c r="X1277" s="31"/>
      <c r="Y1277" s="303"/>
    </row>
    <row r="1278" spans="1:25" ht="50.1" customHeight="1">
      <c r="A1278" s="30" t="s">
        <v>4183</v>
      </c>
      <c r="B1278" s="30" t="s">
        <v>32</v>
      </c>
      <c r="C1278" s="31" t="s">
        <v>4184</v>
      </c>
      <c r="D1278" s="310" t="s">
        <v>4166</v>
      </c>
      <c r="E1278" s="31" t="s">
        <v>4185</v>
      </c>
      <c r="F1278" s="32" t="s">
        <v>4186</v>
      </c>
      <c r="G1278" s="30" t="s">
        <v>188</v>
      </c>
      <c r="H1278" s="30">
        <v>81.599999999999994</v>
      </c>
      <c r="I1278" s="30">
        <v>590000000</v>
      </c>
      <c r="J1278" s="31" t="s">
        <v>37</v>
      </c>
      <c r="K1278" s="41" t="s">
        <v>2488</v>
      </c>
      <c r="L1278" s="31" t="s">
        <v>39</v>
      </c>
      <c r="M1278" s="30" t="s">
        <v>58</v>
      </c>
      <c r="N1278" s="31" t="s">
        <v>2681</v>
      </c>
      <c r="O1278" s="30" t="s">
        <v>73</v>
      </c>
      <c r="P1278" s="30">
        <v>796</v>
      </c>
      <c r="Q1278" s="30" t="s">
        <v>43</v>
      </c>
      <c r="R1278" s="34">
        <v>8</v>
      </c>
      <c r="S1278" s="35">
        <v>6900</v>
      </c>
      <c r="T1278" s="35">
        <f t="shared" si="76"/>
        <v>55200</v>
      </c>
      <c r="U1278" s="35">
        <f t="shared" si="75"/>
        <v>61824.000000000007</v>
      </c>
      <c r="V1278" s="30"/>
      <c r="W1278" s="30">
        <v>2017</v>
      </c>
      <c r="X1278" s="31"/>
      <c r="Y1278" s="303"/>
    </row>
    <row r="1279" spans="1:25" ht="50.1" customHeight="1">
      <c r="A1279" s="30" t="s">
        <v>4187</v>
      </c>
      <c r="B1279" s="30" t="s">
        <v>32</v>
      </c>
      <c r="C1279" s="31" t="s">
        <v>4184</v>
      </c>
      <c r="D1279" s="310" t="s">
        <v>4166</v>
      </c>
      <c r="E1279" s="31" t="s">
        <v>4185</v>
      </c>
      <c r="F1279" s="32" t="s">
        <v>4188</v>
      </c>
      <c r="G1279" s="30" t="s">
        <v>188</v>
      </c>
      <c r="H1279" s="30">
        <v>81.599999999999994</v>
      </c>
      <c r="I1279" s="30">
        <v>590000000</v>
      </c>
      <c r="J1279" s="31" t="s">
        <v>37</v>
      </c>
      <c r="K1279" s="41" t="s">
        <v>2488</v>
      </c>
      <c r="L1279" s="31" t="s">
        <v>39</v>
      </c>
      <c r="M1279" s="30" t="s">
        <v>58</v>
      </c>
      <c r="N1279" s="31" t="s">
        <v>2681</v>
      </c>
      <c r="O1279" s="30" t="s">
        <v>73</v>
      </c>
      <c r="P1279" s="30">
        <v>796</v>
      </c>
      <c r="Q1279" s="30" t="s">
        <v>43</v>
      </c>
      <c r="R1279" s="34">
        <v>2</v>
      </c>
      <c r="S1279" s="35">
        <v>7370</v>
      </c>
      <c r="T1279" s="35">
        <f t="shared" si="76"/>
        <v>14740</v>
      </c>
      <c r="U1279" s="35">
        <f t="shared" si="75"/>
        <v>16508.800000000003</v>
      </c>
      <c r="V1279" s="30"/>
      <c r="W1279" s="30">
        <v>2017</v>
      </c>
      <c r="X1279" s="31"/>
      <c r="Y1279" s="303"/>
    </row>
    <row r="1280" spans="1:25" ht="50.1" customHeight="1">
      <c r="A1280" s="30" t="s">
        <v>4189</v>
      </c>
      <c r="B1280" s="41" t="s">
        <v>32</v>
      </c>
      <c r="C1280" s="42" t="s">
        <v>4184</v>
      </c>
      <c r="D1280" s="311" t="s">
        <v>4166</v>
      </c>
      <c r="E1280" s="43" t="s">
        <v>4185</v>
      </c>
      <c r="F1280" s="44" t="s">
        <v>4190</v>
      </c>
      <c r="G1280" s="45" t="s">
        <v>188</v>
      </c>
      <c r="H1280" s="46">
        <v>81.599999999999994</v>
      </c>
      <c r="I1280" s="30">
        <v>590000000</v>
      </c>
      <c r="J1280" s="31" t="s">
        <v>37</v>
      </c>
      <c r="K1280" s="41" t="s">
        <v>2488</v>
      </c>
      <c r="L1280" s="31" t="s">
        <v>39</v>
      </c>
      <c r="M1280" s="41" t="s">
        <v>58</v>
      </c>
      <c r="N1280" s="43" t="s">
        <v>2681</v>
      </c>
      <c r="O1280" s="30" t="s">
        <v>73</v>
      </c>
      <c r="P1280" s="30">
        <v>796</v>
      </c>
      <c r="Q1280" s="38" t="s">
        <v>43</v>
      </c>
      <c r="R1280" s="47">
        <v>2</v>
      </c>
      <c r="S1280" s="48">
        <v>10050</v>
      </c>
      <c r="T1280" s="35">
        <f t="shared" si="76"/>
        <v>20100</v>
      </c>
      <c r="U1280" s="35">
        <f t="shared" si="75"/>
        <v>22512.000000000004</v>
      </c>
      <c r="V1280" s="41"/>
      <c r="W1280" s="49">
        <v>2017</v>
      </c>
      <c r="X1280" s="31"/>
      <c r="Y1280" s="303"/>
    </row>
    <row r="1281" spans="1:25" ht="50.1" customHeight="1">
      <c r="A1281" s="30" t="s">
        <v>4191</v>
      </c>
      <c r="B1281" s="41" t="s">
        <v>32</v>
      </c>
      <c r="C1281" s="42" t="s">
        <v>4192</v>
      </c>
      <c r="D1281" s="311" t="s">
        <v>4166</v>
      </c>
      <c r="E1281" s="43" t="s">
        <v>4193</v>
      </c>
      <c r="F1281" s="44" t="s">
        <v>4194</v>
      </c>
      <c r="G1281" s="45" t="s">
        <v>188</v>
      </c>
      <c r="H1281" s="46">
        <v>81.599999999999994</v>
      </c>
      <c r="I1281" s="30">
        <v>590000000</v>
      </c>
      <c r="J1281" s="31" t="s">
        <v>37</v>
      </c>
      <c r="K1281" s="41" t="s">
        <v>2488</v>
      </c>
      <c r="L1281" s="31" t="s">
        <v>39</v>
      </c>
      <c r="M1281" s="41" t="s">
        <v>58</v>
      </c>
      <c r="N1281" s="43" t="s">
        <v>2681</v>
      </c>
      <c r="O1281" s="30" t="s">
        <v>73</v>
      </c>
      <c r="P1281" s="30">
        <v>796</v>
      </c>
      <c r="Q1281" s="38" t="s">
        <v>43</v>
      </c>
      <c r="R1281" s="47">
        <v>8</v>
      </c>
      <c r="S1281" s="48">
        <v>6900</v>
      </c>
      <c r="T1281" s="35">
        <f t="shared" si="76"/>
        <v>55200</v>
      </c>
      <c r="U1281" s="35">
        <f t="shared" si="75"/>
        <v>61824.000000000007</v>
      </c>
      <c r="V1281" s="41"/>
      <c r="W1281" s="49">
        <v>2017</v>
      </c>
      <c r="X1281" s="31"/>
      <c r="Y1281" s="303"/>
    </row>
    <row r="1282" spans="1:25" ht="50.1" customHeight="1">
      <c r="A1282" s="30" t="s">
        <v>4195</v>
      </c>
      <c r="B1282" s="41" t="s">
        <v>32</v>
      </c>
      <c r="C1282" s="42" t="s">
        <v>4192</v>
      </c>
      <c r="D1282" s="311" t="s">
        <v>4166</v>
      </c>
      <c r="E1282" s="43" t="s">
        <v>4193</v>
      </c>
      <c r="F1282" s="44" t="s">
        <v>4186</v>
      </c>
      <c r="G1282" s="45" t="s">
        <v>188</v>
      </c>
      <c r="H1282" s="46">
        <v>81.599999999999994</v>
      </c>
      <c r="I1282" s="30">
        <v>590000000</v>
      </c>
      <c r="J1282" s="31" t="s">
        <v>37</v>
      </c>
      <c r="K1282" s="41" t="s">
        <v>2488</v>
      </c>
      <c r="L1282" s="31" t="s">
        <v>39</v>
      </c>
      <c r="M1282" s="41" t="s">
        <v>58</v>
      </c>
      <c r="N1282" s="43" t="s">
        <v>2681</v>
      </c>
      <c r="O1282" s="30" t="s">
        <v>73</v>
      </c>
      <c r="P1282" s="30">
        <v>796</v>
      </c>
      <c r="Q1282" s="38" t="s">
        <v>43</v>
      </c>
      <c r="R1282" s="47">
        <v>2</v>
      </c>
      <c r="S1282" s="48">
        <v>10450</v>
      </c>
      <c r="T1282" s="35">
        <f t="shared" si="76"/>
        <v>20900</v>
      </c>
      <c r="U1282" s="35">
        <f t="shared" si="75"/>
        <v>23408.000000000004</v>
      </c>
      <c r="V1282" s="41"/>
      <c r="W1282" s="49">
        <v>2017</v>
      </c>
      <c r="X1282" s="31"/>
      <c r="Y1282" s="303"/>
    </row>
    <row r="1283" spans="1:25" ht="50.1" customHeight="1">
      <c r="A1283" s="30" t="s">
        <v>4196</v>
      </c>
      <c r="B1283" s="30" t="s">
        <v>32</v>
      </c>
      <c r="C1283" s="31" t="s">
        <v>4192</v>
      </c>
      <c r="D1283" s="310" t="s">
        <v>4166</v>
      </c>
      <c r="E1283" s="31" t="s">
        <v>4193</v>
      </c>
      <c r="F1283" s="32" t="s">
        <v>4197</v>
      </c>
      <c r="G1283" s="30" t="s">
        <v>188</v>
      </c>
      <c r="H1283" s="30">
        <v>81.599999999999994</v>
      </c>
      <c r="I1283" s="30">
        <v>590000000</v>
      </c>
      <c r="J1283" s="31" t="s">
        <v>37</v>
      </c>
      <c r="K1283" s="41" t="s">
        <v>2488</v>
      </c>
      <c r="L1283" s="31" t="s">
        <v>39</v>
      </c>
      <c r="M1283" s="30" t="s">
        <v>58</v>
      </c>
      <c r="N1283" s="31" t="s">
        <v>2681</v>
      </c>
      <c r="O1283" s="30" t="s">
        <v>73</v>
      </c>
      <c r="P1283" s="30">
        <v>796</v>
      </c>
      <c r="Q1283" s="30" t="s">
        <v>43</v>
      </c>
      <c r="R1283" s="34">
        <v>4</v>
      </c>
      <c r="S1283" s="35">
        <v>10850</v>
      </c>
      <c r="T1283" s="35">
        <f t="shared" si="76"/>
        <v>43400</v>
      </c>
      <c r="U1283" s="35">
        <f t="shared" si="75"/>
        <v>48608.000000000007</v>
      </c>
      <c r="V1283" s="30"/>
      <c r="W1283" s="30">
        <v>2017</v>
      </c>
      <c r="X1283" s="31"/>
      <c r="Y1283" s="303"/>
    </row>
    <row r="1284" spans="1:25" ht="50.1" customHeight="1">
      <c r="A1284" s="30" t="s">
        <v>4198</v>
      </c>
      <c r="B1284" s="41" t="s">
        <v>32</v>
      </c>
      <c r="C1284" s="42" t="s">
        <v>4192</v>
      </c>
      <c r="D1284" s="311" t="s">
        <v>4166</v>
      </c>
      <c r="E1284" s="43" t="s">
        <v>4193</v>
      </c>
      <c r="F1284" s="44" t="s">
        <v>4199</v>
      </c>
      <c r="G1284" s="45" t="s">
        <v>188</v>
      </c>
      <c r="H1284" s="46">
        <v>81.599999999999994</v>
      </c>
      <c r="I1284" s="30">
        <v>590000000</v>
      </c>
      <c r="J1284" s="31" t="s">
        <v>37</v>
      </c>
      <c r="K1284" s="41" t="s">
        <v>2488</v>
      </c>
      <c r="L1284" s="31" t="s">
        <v>39</v>
      </c>
      <c r="M1284" s="41" t="s">
        <v>58</v>
      </c>
      <c r="N1284" s="43" t="s">
        <v>2681</v>
      </c>
      <c r="O1284" s="30" t="s">
        <v>73</v>
      </c>
      <c r="P1284" s="30">
        <v>796</v>
      </c>
      <c r="Q1284" s="38" t="s">
        <v>43</v>
      </c>
      <c r="R1284" s="47">
        <v>20</v>
      </c>
      <c r="S1284" s="48">
        <v>12190</v>
      </c>
      <c r="T1284" s="35">
        <f t="shared" si="76"/>
        <v>243800</v>
      </c>
      <c r="U1284" s="35">
        <f t="shared" si="75"/>
        <v>273056</v>
      </c>
      <c r="V1284" s="41"/>
      <c r="W1284" s="49">
        <v>2017</v>
      </c>
      <c r="X1284" s="31"/>
      <c r="Y1284" s="303"/>
    </row>
    <row r="1285" spans="1:25" ht="50.1" customHeight="1">
      <c r="A1285" s="30" t="s">
        <v>4200</v>
      </c>
      <c r="B1285" s="30" t="s">
        <v>32</v>
      </c>
      <c r="C1285" s="31" t="s">
        <v>4201</v>
      </c>
      <c r="D1285" s="310" t="s">
        <v>4166</v>
      </c>
      <c r="E1285" s="31" t="s">
        <v>4202</v>
      </c>
      <c r="F1285" s="32" t="s">
        <v>4203</v>
      </c>
      <c r="G1285" s="30" t="s">
        <v>188</v>
      </c>
      <c r="H1285" s="30">
        <v>81.599999999999994</v>
      </c>
      <c r="I1285" s="30">
        <v>590000000</v>
      </c>
      <c r="J1285" s="31" t="s">
        <v>37</v>
      </c>
      <c r="K1285" s="41" t="s">
        <v>2488</v>
      </c>
      <c r="L1285" s="31" t="s">
        <v>39</v>
      </c>
      <c r="M1285" s="30" t="s">
        <v>58</v>
      </c>
      <c r="N1285" s="31" t="s">
        <v>2681</v>
      </c>
      <c r="O1285" s="30" t="s">
        <v>73</v>
      </c>
      <c r="P1285" s="30">
        <v>796</v>
      </c>
      <c r="Q1285" s="30" t="s">
        <v>43</v>
      </c>
      <c r="R1285" s="34">
        <v>8</v>
      </c>
      <c r="S1285" s="35">
        <v>19050</v>
      </c>
      <c r="T1285" s="35">
        <f t="shared" si="76"/>
        <v>152400</v>
      </c>
      <c r="U1285" s="35">
        <f t="shared" si="75"/>
        <v>170688.00000000003</v>
      </c>
      <c r="V1285" s="30"/>
      <c r="W1285" s="30">
        <v>2017</v>
      </c>
      <c r="X1285" s="31"/>
      <c r="Y1285" s="303"/>
    </row>
    <row r="1286" spans="1:25" ht="50.1" customHeight="1">
      <c r="A1286" s="30" t="s">
        <v>4204</v>
      </c>
      <c r="B1286" s="41" t="s">
        <v>32</v>
      </c>
      <c r="C1286" s="42" t="s">
        <v>4201</v>
      </c>
      <c r="D1286" s="311" t="s">
        <v>4166</v>
      </c>
      <c r="E1286" s="43" t="s">
        <v>4202</v>
      </c>
      <c r="F1286" s="44" t="s">
        <v>4203</v>
      </c>
      <c r="G1286" s="45" t="s">
        <v>188</v>
      </c>
      <c r="H1286" s="46">
        <v>81.599999999999994</v>
      </c>
      <c r="I1286" s="30">
        <v>590000000</v>
      </c>
      <c r="J1286" s="31" t="s">
        <v>37</v>
      </c>
      <c r="K1286" s="41" t="s">
        <v>2488</v>
      </c>
      <c r="L1286" s="31" t="s">
        <v>39</v>
      </c>
      <c r="M1286" s="41" t="s">
        <v>58</v>
      </c>
      <c r="N1286" s="43" t="s">
        <v>2681</v>
      </c>
      <c r="O1286" s="30" t="s">
        <v>73</v>
      </c>
      <c r="P1286" s="30">
        <v>796</v>
      </c>
      <c r="Q1286" s="38" t="s">
        <v>43</v>
      </c>
      <c r="R1286" s="47">
        <v>8</v>
      </c>
      <c r="S1286" s="48">
        <v>39400</v>
      </c>
      <c r="T1286" s="35">
        <f t="shared" si="76"/>
        <v>315200</v>
      </c>
      <c r="U1286" s="35">
        <f t="shared" si="75"/>
        <v>353024.00000000006</v>
      </c>
      <c r="V1286" s="41"/>
      <c r="W1286" s="49">
        <v>2017</v>
      </c>
      <c r="X1286" s="31"/>
      <c r="Y1286" s="303"/>
    </row>
    <row r="1287" spans="1:25" ht="50.1" customHeight="1">
      <c r="A1287" s="30" t="s">
        <v>4205</v>
      </c>
      <c r="B1287" s="30" t="s">
        <v>32</v>
      </c>
      <c r="C1287" s="31" t="s">
        <v>4201</v>
      </c>
      <c r="D1287" s="310" t="s">
        <v>4166</v>
      </c>
      <c r="E1287" s="31" t="s">
        <v>4202</v>
      </c>
      <c r="F1287" s="32" t="s">
        <v>4206</v>
      </c>
      <c r="G1287" s="30" t="s">
        <v>188</v>
      </c>
      <c r="H1287" s="30">
        <v>81.599999999999994</v>
      </c>
      <c r="I1287" s="30">
        <v>590000000</v>
      </c>
      <c r="J1287" s="31" t="s">
        <v>37</v>
      </c>
      <c r="K1287" s="41" t="s">
        <v>2488</v>
      </c>
      <c r="L1287" s="31" t="s">
        <v>39</v>
      </c>
      <c r="M1287" s="30" t="s">
        <v>58</v>
      </c>
      <c r="N1287" s="31" t="s">
        <v>2681</v>
      </c>
      <c r="O1287" s="30" t="s">
        <v>73</v>
      </c>
      <c r="P1287" s="30">
        <v>796</v>
      </c>
      <c r="Q1287" s="30" t="s">
        <v>43</v>
      </c>
      <c r="R1287" s="34">
        <v>4</v>
      </c>
      <c r="S1287" s="35">
        <v>31350</v>
      </c>
      <c r="T1287" s="35">
        <f t="shared" si="76"/>
        <v>125400</v>
      </c>
      <c r="U1287" s="35">
        <f t="shared" si="75"/>
        <v>140448</v>
      </c>
      <c r="V1287" s="30"/>
      <c r="W1287" s="30">
        <v>2017</v>
      </c>
      <c r="X1287" s="31"/>
      <c r="Y1287" s="303"/>
    </row>
    <row r="1288" spans="1:25" ht="50.1" customHeight="1">
      <c r="A1288" s="30" t="s">
        <v>4207</v>
      </c>
      <c r="B1288" s="30" t="s">
        <v>32</v>
      </c>
      <c r="C1288" s="31" t="s">
        <v>4208</v>
      </c>
      <c r="D1288" s="314" t="s">
        <v>4209</v>
      </c>
      <c r="E1288" s="32" t="s">
        <v>4210</v>
      </c>
      <c r="F1288" s="32" t="s">
        <v>4211</v>
      </c>
      <c r="G1288" s="30" t="s">
        <v>36</v>
      </c>
      <c r="H1288" s="30">
        <v>0</v>
      </c>
      <c r="I1288" s="30">
        <v>590000000</v>
      </c>
      <c r="J1288" s="31" t="s">
        <v>50</v>
      </c>
      <c r="K1288" s="30" t="s">
        <v>139</v>
      </c>
      <c r="L1288" s="30" t="s">
        <v>80</v>
      </c>
      <c r="M1288" s="30" t="s">
        <v>81</v>
      </c>
      <c r="N1288" s="30" t="s">
        <v>140</v>
      </c>
      <c r="O1288" s="45" t="s">
        <v>182</v>
      </c>
      <c r="P1288" s="30">
        <v>796</v>
      </c>
      <c r="Q1288" s="30" t="s">
        <v>43</v>
      </c>
      <c r="R1288" s="34">
        <v>11</v>
      </c>
      <c r="S1288" s="39">
        <v>8900</v>
      </c>
      <c r="T1288" s="58">
        <f t="shared" si="76"/>
        <v>97900</v>
      </c>
      <c r="U1288" s="58">
        <f t="shared" si="75"/>
        <v>109648.00000000001</v>
      </c>
      <c r="V1288" s="40"/>
      <c r="W1288" s="30">
        <v>2017</v>
      </c>
      <c r="X1288" s="60"/>
      <c r="Y1288" s="303"/>
    </row>
    <row r="1289" spans="1:25" ht="50.1" customHeight="1">
      <c r="A1289" s="30" t="s">
        <v>4212</v>
      </c>
      <c r="B1289" s="43" t="s">
        <v>32</v>
      </c>
      <c r="C1289" s="43" t="s">
        <v>4213</v>
      </c>
      <c r="D1289" s="312" t="s">
        <v>4214</v>
      </c>
      <c r="E1289" s="43" t="s">
        <v>4215</v>
      </c>
      <c r="F1289" s="43" t="s">
        <v>4216</v>
      </c>
      <c r="G1289" s="43" t="s">
        <v>36</v>
      </c>
      <c r="H1289" s="43">
        <v>0</v>
      </c>
      <c r="I1289" s="30">
        <v>590000000</v>
      </c>
      <c r="J1289" s="31" t="s">
        <v>37</v>
      </c>
      <c r="K1289" s="43" t="s">
        <v>79</v>
      </c>
      <c r="L1289" s="43" t="s">
        <v>80</v>
      </c>
      <c r="M1289" s="43" t="s">
        <v>81</v>
      </c>
      <c r="N1289" s="43" t="s">
        <v>82</v>
      </c>
      <c r="O1289" s="43" t="s">
        <v>83</v>
      </c>
      <c r="P1289" s="43">
        <v>796</v>
      </c>
      <c r="Q1289" s="43" t="s">
        <v>43</v>
      </c>
      <c r="R1289" s="47">
        <v>1</v>
      </c>
      <c r="S1289" s="50">
        <v>10000</v>
      </c>
      <c r="T1289" s="35">
        <f t="shared" si="76"/>
        <v>10000</v>
      </c>
      <c r="U1289" s="35">
        <f t="shared" si="75"/>
        <v>11200.000000000002</v>
      </c>
      <c r="V1289" s="73"/>
      <c r="W1289" s="43">
        <v>2017</v>
      </c>
      <c r="X1289" s="43"/>
      <c r="Y1289" s="303"/>
    </row>
    <row r="1290" spans="1:25" ht="50.1" customHeight="1">
      <c r="A1290" s="30" t="s">
        <v>4217</v>
      </c>
      <c r="B1290" s="41" t="s">
        <v>32</v>
      </c>
      <c r="C1290" s="42" t="s">
        <v>4218</v>
      </c>
      <c r="D1290" s="311" t="s">
        <v>4219</v>
      </c>
      <c r="E1290" s="43" t="s">
        <v>4220</v>
      </c>
      <c r="F1290" s="44"/>
      <c r="G1290" s="45" t="s">
        <v>36</v>
      </c>
      <c r="H1290" s="46">
        <v>0</v>
      </c>
      <c r="I1290" s="30">
        <v>590000000</v>
      </c>
      <c r="J1290" s="31" t="s">
        <v>37</v>
      </c>
      <c r="K1290" s="41" t="s">
        <v>401</v>
      </c>
      <c r="L1290" s="31" t="s">
        <v>39</v>
      </c>
      <c r="M1290" s="41" t="s">
        <v>40</v>
      </c>
      <c r="N1290" s="43" t="s">
        <v>175</v>
      </c>
      <c r="O1290" s="30" t="s">
        <v>73</v>
      </c>
      <c r="P1290" s="30">
        <v>796</v>
      </c>
      <c r="Q1290" s="38" t="s">
        <v>43</v>
      </c>
      <c r="R1290" s="47">
        <v>10</v>
      </c>
      <c r="S1290" s="48">
        <v>3500</v>
      </c>
      <c r="T1290" s="35">
        <f t="shared" si="76"/>
        <v>35000</v>
      </c>
      <c r="U1290" s="35">
        <f t="shared" si="75"/>
        <v>39200.000000000007</v>
      </c>
      <c r="V1290" s="61"/>
      <c r="W1290" s="49">
        <v>2017</v>
      </c>
      <c r="X1290" s="31"/>
      <c r="Y1290" s="303"/>
    </row>
    <row r="1291" spans="1:25" ht="50.1" customHeight="1">
      <c r="A1291" s="30" t="s">
        <v>4221</v>
      </c>
      <c r="B1291" s="30" t="s">
        <v>32</v>
      </c>
      <c r="C1291" s="31" t="s">
        <v>4222</v>
      </c>
      <c r="D1291" s="310" t="s">
        <v>4223</v>
      </c>
      <c r="E1291" s="31" t="s">
        <v>4224</v>
      </c>
      <c r="F1291" s="32" t="s">
        <v>4225</v>
      </c>
      <c r="G1291" s="30" t="s">
        <v>36</v>
      </c>
      <c r="H1291" s="30">
        <v>0</v>
      </c>
      <c r="I1291" s="30">
        <v>590000000</v>
      </c>
      <c r="J1291" s="31" t="s">
        <v>37</v>
      </c>
      <c r="K1291" s="31" t="s">
        <v>288</v>
      </c>
      <c r="L1291" s="31" t="s">
        <v>39</v>
      </c>
      <c r="M1291" s="30" t="s">
        <v>40</v>
      </c>
      <c r="N1291" s="31" t="s">
        <v>289</v>
      </c>
      <c r="O1291" s="30" t="s">
        <v>73</v>
      </c>
      <c r="P1291" s="30">
        <v>166</v>
      </c>
      <c r="Q1291" s="30" t="s">
        <v>100</v>
      </c>
      <c r="R1291" s="39">
        <v>10</v>
      </c>
      <c r="S1291" s="35">
        <v>5900</v>
      </c>
      <c r="T1291" s="35">
        <f t="shared" si="76"/>
        <v>59000</v>
      </c>
      <c r="U1291" s="35">
        <f t="shared" si="75"/>
        <v>66080</v>
      </c>
      <c r="V1291" s="30"/>
      <c r="W1291" s="30">
        <v>2017</v>
      </c>
      <c r="X1291" s="31"/>
      <c r="Y1291" s="303"/>
    </row>
    <row r="1292" spans="1:25" ht="50.1" customHeight="1">
      <c r="A1292" s="31" t="s">
        <v>4226</v>
      </c>
      <c r="B1292" s="31" t="s">
        <v>32</v>
      </c>
      <c r="C1292" s="79" t="s">
        <v>4227</v>
      </c>
      <c r="D1292" s="310" t="s">
        <v>4228</v>
      </c>
      <c r="E1292" s="79" t="s">
        <v>4229</v>
      </c>
      <c r="F1292" s="79" t="s">
        <v>4230</v>
      </c>
      <c r="G1292" s="31" t="s">
        <v>36</v>
      </c>
      <c r="H1292" s="31">
        <v>0</v>
      </c>
      <c r="I1292" s="31">
        <v>590000000</v>
      </c>
      <c r="J1292" s="31" t="s">
        <v>37</v>
      </c>
      <c r="K1292" s="31" t="s">
        <v>38</v>
      </c>
      <c r="L1292" s="45" t="s">
        <v>50</v>
      </c>
      <c r="M1292" s="31" t="s">
        <v>40</v>
      </c>
      <c r="N1292" s="31" t="s">
        <v>1169</v>
      </c>
      <c r="O1292" s="31" t="s">
        <v>91</v>
      </c>
      <c r="P1292" s="31">
        <v>166</v>
      </c>
      <c r="Q1292" s="31" t="s">
        <v>100</v>
      </c>
      <c r="R1292" s="48">
        <v>600</v>
      </c>
      <c r="S1292" s="64">
        <v>1650</v>
      </c>
      <c r="T1292" s="48">
        <v>0</v>
      </c>
      <c r="U1292" s="48">
        <f>T1292*1.12</f>
        <v>0</v>
      </c>
      <c r="V1292" s="31"/>
      <c r="W1292" s="31">
        <v>2017</v>
      </c>
      <c r="X1292" s="31" t="s">
        <v>934</v>
      </c>
      <c r="Y1292" s="303"/>
    </row>
    <row r="1293" spans="1:25" ht="50.1" customHeight="1">
      <c r="A1293" s="31" t="s">
        <v>4231</v>
      </c>
      <c r="B1293" s="31" t="s">
        <v>32</v>
      </c>
      <c r="C1293" s="79" t="s">
        <v>4227</v>
      </c>
      <c r="D1293" s="310" t="s">
        <v>4228</v>
      </c>
      <c r="E1293" s="79" t="s">
        <v>4229</v>
      </c>
      <c r="F1293" s="79" t="s">
        <v>4232</v>
      </c>
      <c r="G1293" s="31" t="s">
        <v>36</v>
      </c>
      <c r="H1293" s="31">
        <v>0</v>
      </c>
      <c r="I1293" s="31">
        <v>590000000</v>
      </c>
      <c r="J1293" s="31" t="s">
        <v>37</v>
      </c>
      <c r="K1293" s="31" t="s">
        <v>788</v>
      </c>
      <c r="L1293" s="45" t="s">
        <v>50</v>
      </c>
      <c r="M1293" s="31" t="s">
        <v>81</v>
      </c>
      <c r="N1293" s="31" t="s">
        <v>2141</v>
      </c>
      <c r="O1293" s="31" t="s">
        <v>1371</v>
      </c>
      <c r="P1293" s="31">
        <v>166</v>
      </c>
      <c r="Q1293" s="31" t="s">
        <v>100</v>
      </c>
      <c r="R1293" s="48">
        <v>600</v>
      </c>
      <c r="S1293" s="64">
        <v>2540.17857142</v>
      </c>
      <c r="T1293" s="48">
        <f>R1293*S1293</f>
        <v>1524107.142852</v>
      </c>
      <c r="U1293" s="48">
        <f>T1293*1.12</f>
        <v>1706999.99999424</v>
      </c>
      <c r="V1293" s="31"/>
      <c r="W1293" s="31">
        <v>2017</v>
      </c>
      <c r="X1293" s="31"/>
      <c r="Y1293" s="303"/>
    </row>
    <row r="1294" spans="1:25" ht="50.1" customHeight="1">
      <c r="A1294" s="30" t="s">
        <v>4233</v>
      </c>
      <c r="B1294" s="40" t="s">
        <v>32</v>
      </c>
      <c r="C1294" s="31" t="s">
        <v>4234</v>
      </c>
      <c r="D1294" s="310" t="s">
        <v>4235</v>
      </c>
      <c r="E1294" s="31" t="s">
        <v>4236</v>
      </c>
      <c r="F1294" s="32" t="s">
        <v>4237</v>
      </c>
      <c r="G1294" s="30" t="s">
        <v>36</v>
      </c>
      <c r="H1294" s="30">
        <v>0</v>
      </c>
      <c r="I1294" s="30">
        <v>590000000</v>
      </c>
      <c r="J1294" s="31" t="s">
        <v>37</v>
      </c>
      <c r="K1294" s="31" t="s">
        <v>189</v>
      </c>
      <c r="L1294" s="31" t="s">
        <v>39</v>
      </c>
      <c r="M1294" s="30" t="s">
        <v>58</v>
      </c>
      <c r="N1294" s="31" t="s">
        <v>261</v>
      </c>
      <c r="O1294" s="30" t="s">
        <v>182</v>
      </c>
      <c r="P1294" s="30" t="s">
        <v>822</v>
      </c>
      <c r="Q1294" s="30" t="s">
        <v>823</v>
      </c>
      <c r="R1294" s="39">
        <v>500</v>
      </c>
      <c r="S1294" s="35">
        <v>215</v>
      </c>
      <c r="T1294" s="35">
        <f t="shared" si="76"/>
        <v>107500</v>
      </c>
      <c r="U1294" s="35">
        <f t="shared" si="75"/>
        <v>120400.00000000001</v>
      </c>
      <c r="V1294" s="30"/>
      <c r="W1294" s="30">
        <v>2017</v>
      </c>
      <c r="X1294" s="62"/>
      <c r="Y1294" s="303"/>
    </row>
    <row r="1295" spans="1:25" ht="50.1" customHeight="1">
      <c r="A1295" s="30" t="s">
        <v>4238</v>
      </c>
      <c r="B1295" s="41" t="s">
        <v>32</v>
      </c>
      <c r="C1295" s="42" t="s">
        <v>4239</v>
      </c>
      <c r="D1295" s="311" t="s">
        <v>4235</v>
      </c>
      <c r="E1295" s="43" t="s">
        <v>4240</v>
      </c>
      <c r="F1295" s="44" t="s">
        <v>4241</v>
      </c>
      <c r="G1295" s="45" t="s">
        <v>36</v>
      </c>
      <c r="H1295" s="46">
        <v>0</v>
      </c>
      <c r="I1295" s="30">
        <v>590000000</v>
      </c>
      <c r="J1295" s="31" t="s">
        <v>37</v>
      </c>
      <c r="K1295" s="41" t="s">
        <v>189</v>
      </c>
      <c r="L1295" s="31" t="s">
        <v>39</v>
      </c>
      <c r="M1295" s="41" t="s">
        <v>58</v>
      </c>
      <c r="N1295" s="43" t="s">
        <v>261</v>
      </c>
      <c r="O1295" s="33" t="s">
        <v>182</v>
      </c>
      <c r="P1295" s="38" t="s">
        <v>822</v>
      </c>
      <c r="Q1295" s="38" t="s">
        <v>823</v>
      </c>
      <c r="R1295" s="55">
        <v>500</v>
      </c>
      <c r="S1295" s="48">
        <v>512</v>
      </c>
      <c r="T1295" s="35">
        <f t="shared" si="76"/>
        <v>256000</v>
      </c>
      <c r="U1295" s="35">
        <f t="shared" si="75"/>
        <v>286720</v>
      </c>
      <c r="V1295" s="41"/>
      <c r="W1295" s="49">
        <v>2017</v>
      </c>
      <c r="X1295" s="62"/>
      <c r="Y1295" s="303"/>
    </row>
    <row r="1296" spans="1:25" ht="50.1" customHeight="1">
      <c r="A1296" s="30" t="s">
        <v>4242</v>
      </c>
      <c r="B1296" s="41" t="s">
        <v>32</v>
      </c>
      <c r="C1296" s="33" t="s">
        <v>4243</v>
      </c>
      <c r="D1296" s="311" t="s">
        <v>4235</v>
      </c>
      <c r="E1296" s="33" t="s">
        <v>4244</v>
      </c>
      <c r="F1296" s="33" t="s">
        <v>4245</v>
      </c>
      <c r="G1296" s="45" t="s">
        <v>36</v>
      </c>
      <c r="H1296" s="46">
        <v>0</v>
      </c>
      <c r="I1296" s="30">
        <v>590000000</v>
      </c>
      <c r="J1296" s="31" t="s">
        <v>37</v>
      </c>
      <c r="K1296" s="41" t="s">
        <v>189</v>
      </c>
      <c r="L1296" s="31" t="s">
        <v>39</v>
      </c>
      <c r="M1296" s="41" t="s">
        <v>58</v>
      </c>
      <c r="N1296" s="43" t="s">
        <v>261</v>
      </c>
      <c r="O1296" s="43" t="s">
        <v>182</v>
      </c>
      <c r="P1296" s="43" t="s">
        <v>822</v>
      </c>
      <c r="Q1296" s="43" t="s">
        <v>823</v>
      </c>
      <c r="R1296" s="48">
        <v>400</v>
      </c>
      <c r="S1296" s="64">
        <v>220</v>
      </c>
      <c r="T1296" s="35">
        <v>0</v>
      </c>
      <c r="U1296" s="35">
        <f>T1296*1.12</f>
        <v>0</v>
      </c>
      <c r="V1296" s="41"/>
      <c r="W1296" s="49">
        <v>2017</v>
      </c>
      <c r="X1296" s="41" t="s">
        <v>3865</v>
      </c>
      <c r="Y1296" s="303"/>
    </row>
    <row r="1297" spans="1:25" ht="50.1" customHeight="1">
      <c r="A1297" s="30" t="s">
        <v>4246</v>
      </c>
      <c r="B1297" s="41" t="s">
        <v>32</v>
      </c>
      <c r="C1297" s="33" t="s">
        <v>4243</v>
      </c>
      <c r="D1297" s="311" t="s">
        <v>4235</v>
      </c>
      <c r="E1297" s="33" t="s">
        <v>4244</v>
      </c>
      <c r="F1297" s="33" t="s">
        <v>4245</v>
      </c>
      <c r="G1297" s="45" t="s">
        <v>36</v>
      </c>
      <c r="H1297" s="45">
        <v>0</v>
      </c>
      <c r="I1297" s="30">
        <v>590000000</v>
      </c>
      <c r="J1297" s="45" t="s">
        <v>50</v>
      </c>
      <c r="K1297" s="43" t="s">
        <v>275</v>
      </c>
      <c r="L1297" s="45" t="s">
        <v>50</v>
      </c>
      <c r="M1297" s="45" t="s">
        <v>58</v>
      </c>
      <c r="N1297" s="45" t="s">
        <v>99</v>
      </c>
      <c r="O1297" s="125" t="s">
        <v>1200</v>
      </c>
      <c r="P1297" s="38" t="s">
        <v>822</v>
      </c>
      <c r="Q1297" s="38" t="s">
        <v>823</v>
      </c>
      <c r="R1297" s="48">
        <v>400</v>
      </c>
      <c r="S1297" s="64">
        <v>220</v>
      </c>
      <c r="T1297" s="35">
        <f>R1297*S1297</f>
        <v>88000</v>
      </c>
      <c r="U1297" s="35">
        <f>T1297*1.12</f>
        <v>98560.000000000015</v>
      </c>
      <c r="V1297" s="144"/>
      <c r="W1297" s="31">
        <v>2017</v>
      </c>
      <c r="X1297" s="117"/>
      <c r="Y1297" s="303"/>
    </row>
    <row r="1298" spans="1:25" ht="50.1" customHeight="1">
      <c r="A1298" s="30" t="s">
        <v>4247</v>
      </c>
      <c r="B1298" s="41" t="s">
        <v>32</v>
      </c>
      <c r="C1298" s="33" t="s">
        <v>4248</v>
      </c>
      <c r="D1298" s="311" t="s">
        <v>4235</v>
      </c>
      <c r="E1298" s="33" t="s">
        <v>4249</v>
      </c>
      <c r="F1298" s="33" t="s">
        <v>4250</v>
      </c>
      <c r="G1298" s="45" t="s">
        <v>36</v>
      </c>
      <c r="H1298" s="46">
        <v>0</v>
      </c>
      <c r="I1298" s="30">
        <v>590000000</v>
      </c>
      <c r="J1298" s="31" t="s">
        <v>37</v>
      </c>
      <c r="K1298" s="41" t="s">
        <v>189</v>
      </c>
      <c r="L1298" s="31" t="s">
        <v>39</v>
      </c>
      <c r="M1298" s="41" t="s">
        <v>58</v>
      </c>
      <c r="N1298" s="43" t="s">
        <v>261</v>
      </c>
      <c r="O1298" s="43" t="s">
        <v>182</v>
      </c>
      <c r="P1298" s="43" t="s">
        <v>822</v>
      </c>
      <c r="Q1298" s="43" t="s">
        <v>823</v>
      </c>
      <c r="R1298" s="48">
        <v>1600</v>
      </c>
      <c r="S1298" s="64">
        <v>140</v>
      </c>
      <c r="T1298" s="35">
        <v>0</v>
      </c>
      <c r="U1298" s="35">
        <f>T1298*1.12</f>
        <v>0</v>
      </c>
      <c r="V1298" s="41"/>
      <c r="W1298" s="49">
        <v>2017</v>
      </c>
      <c r="X1298" s="41" t="s">
        <v>3865</v>
      </c>
      <c r="Y1298" s="303"/>
    </row>
    <row r="1299" spans="1:25" ht="50.1" customHeight="1">
      <c r="A1299" s="31" t="s">
        <v>4251</v>
      </c>
      <c r="B1299" s="41" t="s">
        <v>32</v>
      </c>
      <c r="C1299" s="44" t="s">
        <v>4248</v>
      </c>
      <c r="D1299" s="311" t="s">
        <v>4235</v>
      </c>
      <c r="E1299" s="44" t="s">
        <v>4249</v>
      </c>
      <c r="F1299" s="44" t="s">
        <v>4250</v>
      </c>
      <c r="G1299" s="45" t="s">
        <v>36</v>
      </c>
      <c r="H1299" s="45">
        <v>0</v>
      </c>
      <c r="I1299" s="30">
        <v>590000000</v>
      </c>
      <c r="J1299" s="45" t="s">
        <v>50</v>
      </c>
      <c r="K1299" s="43" t="s">
        <v>275</v>
      </c>
      <c r="L1299" s="45" t="s">
        <v>50</v>
      </c>
      <c r="M1299" s="45" t="s">
        <v>58</v>
      </c>
      <c r="N1299" s="45" t="s">
        <v>99</v>
      </c>
      <c r="O1299" s="43" t="s">
        <v>182</v>
      </c>
      <c r="P1299" s="43" t="s">
        <v>822</v>
      </c>
      <c r="Q1299" s="43" t="s">
        <v>823</v>
      </c>
      <c r="R1299" s="55">
        <v>1600</v>
      </c>
      <c r="S1299" s="145">
        <v>140</v>
      </c>
      <c r="T1299" s="48">
        <f>R1299*S1299</f>
        <v>224000</v>
      </c>
      <c r="U1299" s="48">
        <f>T1299*1.12</f>
        <v>250880.00000000003</v>
      </c>
      <c r="V1299" s="146"/>
      <c r="W1299" s="31">
        <v>2017</v>
      </c>
      <c r="X1299" s="117"/>
      <c r="Y1299" s="303"/>
    </row>
    <row r="1300" spans="1:25" ht="50.1" customHeight="1">
      <c r="A1300" s="30" t="s">
        <v>4252</v>
      </c>
      <c r="B1300" s="41" t="s">
        <v>32</v>
      </c>
      <c r="C1300" s="42" t="s">
        <v>4253</v>
      </c>
      <c r="D1300" s="311" t="s">
        <v>4235</v>
      </c>
      <c r="E1300" s="43" t="s">
        <v>4254</v>
      </c>
      <c r="F1300" s="44" t="s">
        <v>4255</v>
      </c>
      <c r="G1300" s="45" t="s">
        <v>36</v>
      </c>
      <c r="H1300" s="46">
        <v>0</v>
      </c>
      <c r="I1300" s="30">
        <v>590000000</v>
      </c>
      <c r="J1300" s="31" t="s">
        <v>37</v>
      </c>
      <c r="K1300" s="41" t="s">
        <v>288</v>
      </c>
      <c r="L1300" s="31" t="s">
        <v>39</v>
      </c>
      <c r="M1300" s="41" t="s">
        <v>40</v>
      </c>
      <c r="N1300" s="43" t="s">
        <v>289</v>
      </c>
      <c r="O1300" s="30" t="s">
        <v>73</v>
      </c>
      <c r="P1300" s="30">
        <v>736</v>
      </c>
      <c r="Q1300" s="38" t="s">
        <v>485</v>
      </c>
      <c r="R1300" s="47">
        <v>9</v>
      </c>
      <c r="S1300" s="48">
        <v>4700</v>
      </c>
      <c r="T1300" s="35">
        <f t="shared" si="76"/>
        <v>42300</v>
      </c>
      <c r="U1300" s="35">
        <f t="shared" si="75"/>
        <v>47376.000000000007</v>
      </c>
      <c r="V1300" s="41"/>
      <c r="W1300" s="49">
        <v>2017</v>
      </c>
      <c r="X1300" s="31"/>
      <c r="Y1300" s="303"/>
    </row>
    <row r="1301" spans="1:25" ht="50.1" customHeight="1">
      <c r="A1301" s="30" t="s">
        <v>4256</v>
      </c>
      <c r="B1301" s="30" t="s">
        <v>32</v>
      </c>
      <c r="C1301" s="31" t="s">
        <v>4257</v>
      </c>
      <c r="D1301" s="310" t="s">
        <v>4235</v>
      </c>
      <c r="E1301" s="31" t="s">
        <v>4258</v>
      </c>
      <c r="F1301" s="32" t="s">
        <v>4259</v>
      </c>
      <c r="G1301" s="30" t="s">
        <v>36</v>
      </c>
      <c r="H1301" s="30">
        <v>0</v>
      </c>
      <c r="I1301" s="30">
        <v>590000000</v>
      </c>
      <c r="J1301" s="31" t="s">
        <v>37</v>
      </c>
      <c r="K1301" s="31" t="s">
        <v>38</v>
      </c>
      <c r="L1301" s="37" t="s">
        <v>50</v>
      </c>
      <c r="M1301" s="30" t="s">
        <v>40</v>
      </c>
      <c r="N1301" s="31" t="s">
        <v>41</v>
      </c>
      <c r="O1301" s="30" t="s">
        <v>91</v>
      </c>
      <c r="P1301" s="30" t="s">
        <v>1954</v>
      </c>
      <c r="Q1301" s="30" t="s">
        <v>1955</v>
      </c>
      <c r="R1301" s="39">
        <v>100</v>
      </c>
      <c r="S1301" s="35">
        <v>2000</v>
      </c>
      <c r="T1301" s="35">
        <f t="shared" si="76"/>
        <v>200000</v>
      </c>
      <c r="U1301" s="35">
        <f t="shared" si="75"/>
        <v>224000.00000000003</v>
      </c>
      <c r="V1301" s="30"/>
      <c r="W1301" s="30">
        <v>2017</v>
      </c>
      <c r="X1301" s="31"/>
      <c r="Y1301" s="303"/>
    </row>
    <row r="1302" spans="1:25" ht="50.1" customHeight="1">
      <c r="A1302" s="30" t="s">
        <v>4260</v>
      </c>
      <c r="B1302" s="30" t="s">
        <v>32</v>
      </c>
      <c r="C1302" s="31" t="s">
        <v>4261</v>
      </c>
      <c r="D1302" s="310" t="s">
        <v>4262</v>
      </c>
      <c r="E1302" s="31" t="s">
        <v>4263</v>
      </c>
      <c r="F1302" s="32" t="s">
        <v>4264</v>
      </c>
      <c r="G1302" s="30" t="s">
        <v>36</v>
      </c>
      <c r="H1302" s="30">
        <v>0</v>
      </c>
      <c r="I1302" s="30">
        <v>590000000</v>
      </c>
      <c r="J1302" s="31" t="s">
        <v>37</v>
      </c>
      <c r="K1302" s="31" t="s">
        <v>495</v>
      </c>
      <c r="L1302" s="37" t="s">
        <v>50</v>
      </c>
      <c r="M1302" s="30" t="s">
        <v>98</v>
      </c>
      <c r="N1302" s="31" t="s">
        <v>41</v>
      </c>
      <c r="O1302" s="30" t="s">
        <v>73</v>
      </c>
      <c r="P1302" s="30">
        <v>166</v>
      </c>
      <c r="Q1302" s="30" t="s">
        <v>100</v>
      </c>
      <c r="R1302" s="39">
        <v>3</v>
      </c>
      <c r="S1302" s="35">
        <v>9500</v>
      </c>
      <c r="T1302" s="35">
        <f t="shared" si="76"/>
        <v>28500</v>
      </c>
      <c r="U1302" s="35">
        <f t="shared" si="75"/>
        <v>31920.000000000004</v>
      </c>
      <c r="V1302" s="30"/>
      <c r="W1302" s="30">
        <v>2017</v>
      </c>
      <c r="X1302" s="31"/>
      <c r="Y1302" s="303"/>
    </row>
    <row r="1303" spans="1:25" ht="50.1" customHeight="1">
      <c r="A1303" s="30" t="s">
        <v>4265</v>
      </c>
      <c r="B1303" s="30" t="s">
        <v>32</v>
      </c>
      <c r="C1303" s="31" t="s">
        <v>4266</v>
      </c>
      <c r="D1303" s="310" t="s">
        <v>4267</v>
      </c>
      <c r="E1303" s="31" t="s">
        <v>4268</v>
      </c>
      <c r="F1303" s="32" t="s">
        <v>4269</v>
      </c>
      <c r="G1303" s="30" t="s">
        <v>36</v>
      </c>
      <c r="H1303" s="30">
        <v>0</v>
      </c>
      <c r="I1303" s="30">
        <v>590000000</v>
      </c>
      <c r="J1303" s="31" t="s">
        <v>37</v>
      </c>
      <c r="K1303" s="31" t="s">
        <v>4270</v>
      </c>
      <c r="L1303" s="31" t="s">
        <v>39</v>
      </c>
      <c r="M1303" s="30" t="s">
        <v>81</v>
      </c>
      <c r="N1303" s="31" t="s">
        <v>1963</v>
      </c>
      <c r="O1303" s="33" t="s">
        <v>42</v>
      </c>
      <c r="P1303" s="30">
        <v>796</v>
      </c>
      <c r="Q1303" s="30" t="s">
        <v>43</v>
      </c>
      <c r="R1303" s="34">
        <v>2</v>
      </c>
      <c r="S1303" s="35">
        <v>196500</v>
      </c>
      <c r="T1303" s="35">
        <f t="shared" si="76"/>
        <v>393000</v>
      </c>
      <c r="U1303" s="35">
        <f t="shared" si="75"/>
        <v>440160.00000000006</v>
      </c>
      <c r="V1303" s="30" t="s">
        <v>44</v>
      </c>
      <c r="W1303" s="30">
        <v>2017</v>
      </c>
      <c r="X1303" s="31"/>
      <c r="Y1303" s="303"/>
    </row>
    <row r="1304" spans="1:25" ht="50.1" customHeight="1">
      <c r="A1304" s="30" t="s">
        <v>4271</v>
      </c>
      <c r="B1304" s="41" t="s">
        <v>32</v>
      </c>
      <c r="C1304" s="33" t="s">
        <v>4272</v>
      </c>
      <c r="D1304" s="311" t="s">
        <v>4273</v>
      </c>
      <c r="E1304" s="33" t="s">
        <v>4274</v>
      </c>
      <c r="F1304" s="33" t="s">
        <v>4275</v>
      </c>
      <c r="G1304" s="45" t="s">
        <v>36</v>
      </c>
      <c r="H1304" s="46">
        <v>0</v>
      </c>
      <c r="I1304" s="30">
        <v>590000000</v>
      </c>
      <c r="J1304" s="31" t="s">
        <v>37</v>
      </c>
      <c r="K1304" s="41" t="s">
        <v>189</v>
      </c>
      <c r="L1304" s="31" t="s">
        <v>39</v>
      </c>
      <c r="M1304" s="41" t="s">
        <v>58</v>
      </c>
      <c r="N1304" s="43" t="s">
        <v>261</v>
      </c>
      <c r="O1304" s="43" t="s">
        <v>182</v>
      </c>
      <c r="P1304" s="43">
        <v>112</v>
      </c>
      <c r="Q1304" s="43" t="s">
        <v>126</v>
      </c>
      <c r="R1304" s="48">
        <v>2200</v>
      </c>
      <c r="S1304" s="64">
        <v>200</v>
      </c>
      <c r="T1304" s="35">
        <v>0</v>
      </c>
      <c r="U1304" s="35">
        <f>T1304*1.12</f>
        <v>0</v>
      </c>
      <c r="V1304" s="41"/>
      <c r="W1304" s="49">
        <v>2017</v>
      </c>
      <c r="X1304" s="41" t="s">
        <v>4276</v>
      </c>
      <c r="Y1304" s="303"/>
    </row>
    <row r="1305" spans="1:25" ht="50.1" customHeight="1">
      <c r="A1305" s="38" t="s">
        <v>4277</v>
      </c>
      <c r="B1305" s="41" t="s">
        <v>32</v>
      </c>
      <c r="C1305" s="33" t="s">
        <v>4272</v>
      </c>
      <c r="D1305" s="311" t="s">
        <v>4273</v>
      </c>
      <c r="E1305" s="33" t="s">
        <v>4274</v>
      </c>
      <c r="F1305" s="33" t="s">
        <v>4275</v>
      </c>
      <c r="G1305" s="45" t="s">
        <v>36</v>
      </c>
      <c r="H1305" s="46">
        <v>0</v>
      </c>
      <c r="I1305" s="30">
        <v>590000000</v>
      </c>
      <c r="J1305" s="31" t="s">
        <v>37</v>
      </c>
      <c r="K1305" s="45" t="s">
        <v>275</v>
      </c>
      <c r="L1305" s="45" t="s">
        <v>50</v>
      </c>
      <c r="M1305" s="45" t="s">
        <v>58</v>
      </c>
      <c r="N1305" s="43" t="s">
        <v>261</v>
      </c>
      <c r="O1305" s="41" t="s">
        <v>4278</v>
      </c>
      <c r="P1305" s="31">
        <v>112</v>
      </c>
      <c r="Q1305" s="43" t="s">
        <v>126</v>
      </c>
      <c r="R1305" s="48">
        <v>1000</v>
      </c>
      <c r="S1305" s="114">
        <v>290.18</v>
      </c>
      <c r="T1305" s="35">
        <f>S1305*R1305</f>
        <v>290180</v>
      </c>
      <c r="U1305" s="35">
        <f>T1305*1.12</f>
        <v>325001.60000000003</v>
      </c>
      <c r="V1305" s="43"/>
      <c r="W1305" s="31">
        <v>2017</v>
      </c>
      <c r="X1305" s="117"/>
      <c r="Y1305" s="303"/>
    </row>
    <row r="1306" spans="1:25" ht="50.1" customHeight="1">
      <c r="A1306" s="30" t="s">
        <v>4279</v>
      </c>
      <c r="B1306" s="41" t="s">
        <v>32</v>
      </c>
      <c r="C1306" s="42" t="s">
        <v>4280</v>
      </c>
      <c r="D1306" s="311" t="s">
        <v>4273</v>
      </c>
      <c r="E1306" s="43" t="s">
        <v>4281</v>
      </c>
      <c r="F1306" s="44" t="s">
        <v>4282</v>
      </c>
      <c r="G1306" s="45" t="s">
        <v>36</v>
      </c>
      <c r="H1306" s="46">
        <v>100</v>
      </c>
      <c r="I1306" s="30">
        <v>590000000</v>
      </c>
      <c r="J1306" s="31" t="s">
        <v>37</v>
      </c>
      <c r="K1306" s="41" t="s">
        <v>125</v>
      </c>
      <c r="L1306" s="31" t="s">
        <v>39</v>
      </c>
      <c r="M1306" s="41" t="s">
        <v>58</v>
      </c>
      <c r="N1306" s="43" t="s">
        <v>41</v>
      </c>
      <c r="O1306" s="33" t="s">
        <v>42</v>
      </c>
      <c r="P1306" s="38">
        <v>112</v>
      </c>
      <c r="Q1306" s="38" t="s">
        <v>126</v>
      </c>
      <c r="R1306" s="55">
        <v>40000</v>
      </c>
      <c r="S1306" s="48">
        <v>128</v>
      </c>
      <c r="T1306" s="35">
        <f t="shared" si="76"/>
        <v>5120000</v>
      </c>
      <c r="U1306" s="35">
        <f t="shared" si="75"/>
        <v>5734400.0000000009</v>
      </c>
      <c r="V1306" s="41"/>
      <c r="W1306" s="49">
        <v>2017</v>
      </c>
      <c r="X1306" s="31"/>
      <c r="Y1306" s="303"/>
    </row>
    <row r="1307" spans="1:25" ht="50.1" customHeight="1">
      <c r="A1307" s="30" t="s">
        <v>4283</v>
      </c>
      <c r="B1307" s="41" t="s">
        <v>32</v>
      </c>
      <c r="C1307" s="43" t="s">
        <v>4284</v>
      </c>
      <c r="D1307" s="312" t="s">
        <v>4273</v>
      </c>
      <c r="E1307" s="43" t="s">
        <v>4285</v>
      </c>
      <c r="F1307" s="44" t="s">
        <v>4286</v>
      </c>
      <c r="G1307" s="45" t="s">
        <v>188</v>
      </c>
      <c r="H1307" s="46">
        <v>40</v>
      </c>
      <c r="I1307" s="30">
        <v>590000000</v>
      </c>
      <c r="J1307" s="31" t="s">
        <v>37</v>
      </c>
      <c r="K1307" s="41" t="s">
        <v>105</v>
      </c>
      <c r="L1307" s="31" t="s">
        <v>39</v>
      </c>
      <c r="M1307" s="41" t="s">
        <v>58</v>
      </c>
      <c r="N1307" s="43" t="s">
        <v>261</v>
      </c>
      <c r="O1307" s="31" t="s">
        <v>107</v>
      </c>
      <c r="P1307" s="53">
        <v>168</v>
      </c>
      <c r="Q1307" s="53" t="s">
        <v>114</v>
      </c>
      <c r="R1307" s="54">
        <v>120</v>
      </c>
      <c r="S1307" s="48">
        <v>66875</v>
      </c>
      <c r="T1307" s="35">
        <f t="shared" si="76"/>
        <v>8025000</v>
      </c>
      <c r="U1307" s="35">
        <f t="shared" si="75"/>
        <v>8988000</v>
      </c>
      <c r="V1307" s="41"/>
      <c r="W1307" s="49">
        <v>2017</v>
      </c>
      <c r="X1307" s="62"/>
      <c r="Y1307" s="303"/>
    </row>
    <row r="1308" spans="1:25" ht="50.1" customHeight="1">
      <c r="A1308" s="30" t="s">
        <v>4287</v>
      </c>
      <c r="B1308" s="30" t="s">
        <v>32</v>
      </c>
      <c r="C1308" s="31" t="s">
        <v>4288</v>
      </c>
      <c r="D1308" s="314" t="s">
        <v>4289</v>
      </c>
      <c r="E1308" s="32" t="s">
        <v>4290</v>
      </c>
      <c r="F1308" s="32" t="s">
        <v>4289</v>
      </c>
      <c r="G1308" s="30" t="s">
        <v>89</v>
      </c>
      <c r="H1308" s="30">
        <v>0</v>
      </c>
      <c r="I1308" s="30">
        <v>590000000</v>
      </c>
      <c r="J1308" s="31" t="s">
        <v>50</v>
      </c>
      <c r="K1308" s="30" t="s">
        <v>1308</v>
      </c>
      <c r="L1308" s="30" t="s">
        <v>80</v>
      </c>
      <c r="M1308" s="30" t="s">
        <v>81</v>
      </c>
      <c r="N1308" s="30" t="s">
        <v>140</v>
      </c>
      <c r="O1308" s="45" t="s">
        <v>182</v>
      </c>
      <c r="P1308" s="30">
        <v>796</v>
      </c>
      <c r="Q1308" s="30" t="s">
        <v>43</v>
      </c>
      <c r="R1308" s="34">
        <v>4</v>
      </c>
      <c r="S1308" s="39">
        <v>26942000</v>
      </c>
      <c r="T1308" s="58">
        <f t="shared" si="76"/>
        <v>107768000</v>
      </c>
      <c r="U1308" s="58">
        <f t="shared" si="75"/>
        <v>120700160.00000001</v>
      </c>
      <c r="V1308" s="30"/>
      <c r="W1308" s="30">
        <v>2017</v>
      </c>
      <c r="X1308" s="60"/>
      <c r="Y1308" s="303"/>
    </row>
    <row r="1309" spans="1:25" ht="50.1" customHeight="1">
      <c r="A1309" s="30" t="s">
        <v>4291</v>
      </c>
      <c r="B1309" s="30" t="s">
        <v>32</v>
      </c>
      <c r="C1309" s="31" t="s">
        <v>4292</v>
      </c>
      <c r="D1309" s="310" t="s">
        <v>4293</v>
      </c>
      <c r="E1309" s="31" t="s">
        <v>4294</v>
      </c>
      <c r="F1309" s="32" t="s">
        <v>4295</v>
      </c>
      <c r="G1309" s="30" t="s">
        <v>36</v>
      </c>
      <c r="H1309" s="30">
        <v>0</v>
      </c>
      <c r="I1309" s="30">
        <v>590000000</v>
      </c>
      <c r="J1309" s="31" t="s">
        <v>37</v>
      </c>
      <c r="K1309" s="31" t="s">
        <v>401</v>
      </c>
      <c r="L1309" s="31" t="s">
        <v>39</v>
      </c>
      <c r="M1309" s="30" t="s">
        <v>81</v>
      </c>
      <c r="N1309" s="31" t="s">
        <v>4296</v>
      </c>
      <c r="O1309" s="30" t="s">
        <v>73</v>
      </c>
      <c r="P1309" s="30">
        <v>796</v>
      </c>
      <c r="Q1309" s="30" t="s">
        <v>43</v>
      </c>
      <c r="R1309" s="34">
        <v>14</v>
      </c>
      <c r="S1309" s="35">
        <v>21600</v>
      </c>
      <c r="T1309" s="35">
        <f t="shared" si="76"/>
        <v>302400</v>
      </c>
      <c r="U1309" s="35">
        <f t="shared" si="75"/>
        <v>338688.00000000006</v>
      </c>
      <c r="V1309" s="30"/>
      <c r="W1309" s="30">
        <v>2017</v>
      </c>
      <c r="X1309" s="31"/>
      <c r="Y1309" s="303"/>
    </row>
    <row r="1310" spans="1:25" ht="50.1" customHeight="1">
      <c r="A1310" s="30" t="s">
        <v>4297</v>
      </c>
      <c r="B1310" s="30" t="s">
        <v>32</v>
      </c>
      <c r="C1310" s="31" t="s">
        <v>4292</v>
      </c>
      <c r="D1310" s="314" t="s">
        <v>4293</v>
      </c>
      <c r="E1310" s="32" t="s">
        <v>4294</v>
      </c>
      <c r="F1310" s="32" t="s">
        <v>4298</v>
      </c>
      <c r="G1310" s="30" t="s">
        <v>36</v>
      </c>
      <c r="H1310" s="30">
        <v>0</v>
      </c>
      <c r="I1310" s="30">
        <v>590000000</v>
      </c>
      <c r="J1310" s="31" t="s">
        <v>50</v>
      </c>
      <c r="K1310" s="31" t="s">
        <v>1826</v>
      </c>
      <c r="L1310" s="30" t="s">
        <v>80</v>
      </c>
      <c r="M1310" s="30" t="s">
        <v>81</v>
      </c>
      <c r="N1310" s="30" t="s">
        <v>140</v>
      </c>
      <c r="O1310" s="45" t="s">
        <v>182</v>
      </c>
      <c r="P1310" s="30">
        <v>796</v>
      </c>
      <c r="Q1310" s="30" t="s">
        <v>43</v>
      </c>
      <c r="R1310" s="34">
        <v>16</v>
      </c>
      <c r="S1310" s="39">
        <v>17200</v>
      </c>
      <c r="T1310" s="58">
        <f t="shared" si="76"/>
        <v>275200</v>
      </c>
      <c r="U1310" s="58">
        <f t="shared" si="75"/>
        <v>308224.00000000006</v>
      </c>
      <c r="V1310" s="30"/>
      <c r="W1310" s="30">
        <v>2017</v>
      </c>
      <c r="X1310" s="60"/>
      <c r="Y1310" s="303"/>
    </row>
    <row r="1311" spans="1:25" ht="50.1" customHeight="1">
      <c r="A1311" s="30" t="s">
        <v>4299</v>
      </c>
      <c r="B1311" s="30" t="s">
        <v>32</v>
      </c>
      <c r="C1311" s="31" t="s">
        <v>4300</v>
      </c>
      <c r="D1311" s="314" t="s">
        <v>4301</v>
      </c>
      <c r="E1311" s="32" t="s">
        <v>4302</v>
      </c>
      <c r="F1311" s="32" t="s">
        <v>4303</v>
      </c>
      <c r="G1311" s="30" t="s">
        <v>36</v>
      </c>
      <c r="H1311" s="30">
        <v>0</v>
      </c>
      <c r="I1311" s="30">
        <v>590000000</v>
      </c>
      <c r="J1311" s="31" t="s">
        <v>50</v>
      </c>
      <c r="K1311" s="30" t="s">
        <v>79</v>
      </c>
      <c r="L1311" s="30" t="s">
        <v>80</v>
      </c>
      <c r="M1311" s="30" t="s">
        <v>81</v>
      </c>
      <c r="N1311" s="30" t="s">
        <v>2141</v>
      </c>
      <c r="O1311" s="30" t="s">
        <v>2142</v>
      </c>
      <c r="P1311" s="30">
        <v>796</v>
      </c>
      <c r="Q1311" s="30" t="s">
        <v>43</v>
      </c>
      <c r="R1311" s="34">
        <v>1</v>
      </c>
      <c r="S1311" s="39">
        <v>29500</v>
      </c>
      <c r="T1311" s="58">
        <f t="shared" si="76"/>
        <v>29500</v>
      </c>
      <c r="U1311" s="58">
        <f t="shared" si="75"/>
        <v>33040</v>
      </c>
      <c r="V1311" s="30"/>
      <c r="W1311" s="30">
        <v>2017</v>
      </c>
      <c r="X1311" s="60"/>
      <c r="Y1311" s="303"/>
    </row>
    <row r="1312" spans="1:25" ht="50.1" customHeight="1">
      <c r="A1312" s="30" t="s">
        <v>4304</v>
      </c>
      <c r="B1312" s="30" t="s">
        <v>32</v>
      </c>
      <c r="C1312" s="147" t="s">
        <v>4305</v>
      </c>
      <c r="D1312" s="319" t="s">
        <v>4306</v>
      </c>
      <c r="E1312" s="147" t="s">
        <v>4307</v>
      </c>
      <c r="F1312" s="32"/>
      <c r="G1312" s="30" t="s">
        <v>36</v>
      </c>
      <c r="H1312" s="30">
        <v>0</v>
      </c>
      <c r="I1312" s="30">
        <v>590000000</v>
      </c>
      <c r="J1312" s="31" t="s">
        <v>37</v>
      </c>
      <c r="K1312" s="45" t="s">
        <v>1548</v>
      </c>
      <c r="L1312" s="31" t="s">
        <v>39</v>
      </c>
      <c r="M1312" s="30" t="s">
        <v>58</v>
      </c>
      <c r="N1312" s="31" t="s">
        <v>106</v>
      </c>
      <c r="O1312" s="31" t="s">
        <v>107</v>
      </c>
      <c r="P1312" s="53">
        <v>168</v>
      </c>
      <c r="Q1312" s="30" t="s">
        <v>114</v>
      </c>
      <c r="R1312" s="39">
        <v>0.5</v>
      </c>
      <c r="S1312" s="35">
        <v>290000</v>
      </c>
      <c r="T1312" s="35">
        <f t="shared" si="76"/>
        <v>145000</v>
      </c>
      <c r="U1312" s="35">
        <f t="shared" si="75"/>
        <v>162400.00000000003</v>
      </c>
      <c r="V1312" s="30" t="s">
        <v>44</v>
      </c>
      <c r="W1312" s="45">
        <v>2017</v>
      </c>
      <c r="X1312" s="110"/>
      <c r="Y1312" s="303"/>
    </row>
    <row r="1313" spans="1:64" ht="50.1" customHeight="1">
      <c r="A1313" s="30" t="s">
        <v>4308</v>
      </c>
      <c r="B1313" s="30" t="s">
        <v>32</v>
      </c>
      <c r="C1313" s="147" t="s">
        <v>4309</v>
      </c>
      <c r="D1313" s="319" t="s">
        <v>4306</v>
      </c>
      <c r="E1313" s="147" t="s">
        <v>4310</v>
      </c>
      <c r="F1313" s="32"/>
      <c r="G1313" s="30" t="s">
        <v>36</v>
      </c>
      <c r="H1313" s="30">
        <v>0</v>
      </c>
      <c r="I1313" s="30">
        <v>590000000</v>
      </c>
      <c r="J1313" s="31" t="s">
        <v>37</v>
      </c>
      <c r="K1313" s="45" t="s">
        <v>1548</v>
      </c>
      <c r="L1313" s="31" t="s">
        <v>39</v>
      </c>
      <c r="M1313" s="30" t="s">
        <v>58</v>
      </c>
      <c r="N1313" s="31" t="s">
        <v>106</v>
      </c>
      <c r="O1313" s="31" t="s">
        <v>107</v>
      </c>
      <c r="P1313" s="53">
        <v>168</v>
      </c>
      <c r="Q1313" s="30" t="s">
        <v>114</v>
      </c>
      <c r="R1313" s="39">
        <v>0.2</v>
      </c>
      <c r="S1313" s="35">
        <v>290000</v>
      </c>
      <c r="T1313" s="35">
        <f t="shared" si="76"/>
        <v>58000</v>
      </c>
      <c r="U1313" s="35">
        <f t="shared" si="75"/>
        <v>64960.000000000007</v>
      </c>
      <c r="V1313" s="30" t="s">
        <v>44</v>
      </c>
      <c r="W1313" s="45">
        <v>2017</v>
      </c>
      <c r="X1313" s="110"/>
      <c r="Y1313" s="303"/>
    </row>
    <row r="1314" spans="1:64" ht="50.1" customHeight="1">
      <c r="A1314" s="30" t="s">
        <v>4311</v>
      </c>
      <c r="B1314" s="30" t="s">
        <v>32</v>
      </c>
      <c r="C1314" s="147" t="s">
        <v>4312</v>
      </c>
      <c r="D1314" s="319" t="s">
        <v>4306</v>
      </c>
      <c r="E1314" s="147" t="s">
        <v>4313</v>
      </c>
      <c r="F1314" s="32"/>
      <c r="G1314" s="30" t="s">
        <v>36</v>
      </c>
      <c r="H1314" s="30">
        <v>0</v>
      </c>
      <c r="I1314" s="30">
        <v>590000000</v>
      </c>
      <c r="J1314" s="31" t="s">
        <v>37</v>
      </c>
      <c r="K1314" s="45" t="s">
        <v>1548</v>
      </c>
      <c r="L1314" s="31" t="s">
        <v>39</v>
      </c>
      <c r="M1314" s="30" t="s">
        <v>58</v>
      </c>
      <c r="N1314" s="31" t="s">
        <v>106</v>
      </c>
      <c r="O1314" s="31" t="s">
        <v>107</v>
      </c>
      <c r="P1314" s="53">
        <v>168</v>
      </c>
      <c r="Q1314" s="30" t="s">
        <v>114</v>
      </c>
      <c r="R1314" s="39">
        <v>0.9</v>
      </c>
      <c r="S1314" s="35">
        <v>290000</v>
      </c>
      <c r="T1314" s="35">
        <f t="shared" si="76"/>
        <v>261000</v>
      </c>
      <c r="U1314" s="35">
        <f t="shared" si="75"/>
        <v>292320</v>
      </c>
      <c r="V1314" s="30" t="s">
        <v>44</v>
      </c>
      <c r="W1314" s="45">
        <v>2017</v>
      </c>
      <c r="X1314" s="110"/>
      <c r="Y1314" s="303"/>
    </row>
    <row r="1315" spans="1:64" ht="50.1" customHeight="1">
      <c r="A1315" s="30" t="s">
        <v>4314</v>
      </c>
      <c r="B1315" s="30" t="s">
        <v>32</v>
      </c>
      <c r="C1315" s="147" t="s">
        <v>4315</v>
      </c>
      <c r="D1315" s="319" t="s">
        <v>4306</v>
      </c>
      <c r="E1315" s="147" t="s">
        <v>4316</v>
      </c>
      <c r="F1315" s="32"/>
      <c r="G1315" s="30" t="s">
        <v>36</v>
      </c>
      <c r="H1315" s="30">
        <v>0</v>
      </c>
      <c r="I1315" s="30">
        <v>590000000</v>
      </c>
      <c r="J1315" s="31" t="s">
        <v>37</v>
      </c>
      <c r="K1315" s="45" t="s">
        <v>1548</v>
      </c>
      <c r="L1315" s="31" t="s">
        <v>39</v>
      </c>
      <c r="M1315" s="30" t="s">
        <v>58</v>
      </c>
      <c r="N1315" s="31" t="s">
        <v>106</v>
      </c>
      <c r="O1315" s="31" t="s">
        <v>107</v>
      </c>
      <c r="P1315" s="53">
        <v>168</v>
      </c>
      <c r="Q1315" s="30" t="s">
        <v>114</v>
      </c>
      <c r="R1315" s="39">
        <v>0.8</v>
      </c>
      <c r="S1315" s="35">
        <v>290000</v>
      </c>
      <c r="T1315" s="35">
        <f t="shared" si="76"/>
        <v>232000</v>
      </c>
      <c r="U1315" s="35">
        <f t="shared" si="75"/>
        <v>259840.00000000003</v>
      </c>
      <c r="V1315" s="30" t="s">
        <v>44</v>
      </c>
      <c r="W1315" s="45">
        <v>2017</v>
      </c>
      <c r="X1315" s="110"/>
      <c r="Y1315" s="303"/>
    </row>
    <row r="1316" spans="1:64" ht="50.1" customHeight="1">
      <c r="A1316" s="30" t="s">
        <v>4317</v>
      </c>
      <c r="B1316" s="30" t="s">
        <v>32</v>
      </c>
      <c r="C1316" s="31" t="s">
        <v>4318</v>
      </c>
      <c r="D1316" s="310" t="s">
        <v>4306</v>
      </c>
      <c r="E1316" s="31" t="s">
        <v>4319</v>
      </c>
      <c r="F1316" s="32"/>
      <c r="G1316" s="30" t="s">
        <v>36</v>
      </c>
      <c r="H1316" s="30">
        <v>0</v>
      </c>
      <c r="I1316" s="30">
        <v>590000000</v>
      </c>
      <c r="J1316" s="31" t="s">
        <v>37</v>
      </c>
      <c r="K1316" s="45" t="s">
        <v>1548</v>
      </c>
      <c r="L1316" s="31" t="s">
        <v>39</v>
      </c>
      <c r="M1316" s="30" t="s">
        <v>58</v>
      </c>
      <c r="N1316" s="31" t="s">
        <v>106</v>
      </c>
      <c r="O1316" s="31" t="s">
        <v>107</v>
      </c>
      <c r="P1316" s="53">
        <v>168</v>
      </c>
      <c r="Q1316" s="30" t="s">
        <v>114</v>
      </c>
      <c r="R1316" s="39">
        <v>0.7</v>
      </c>
      <c r="S1316" s="35">
        <v>290000</v>
      </c>
      <c r="T1316" s="35">
        <f t="shared" si="76"/>
        <v>203000</v>
      </c>
      <c r="U1316" s="35">
        <f t="shared" si="75"/>
        <v>227360.00000000003</v>
      </c>
      <c r="V1316" s="30" t="s">
        <v>44</v>
      </c>
      <c r="W1316" s="45">
        <v>2017</v>
      </c>
      <c r="X1316" s="110"/>
      <c r="Y1316" s="303"/>
    </row>
    <row r="1317" spans="1:64" ht="50.1" customHeight="1">
      <c r="A1317" s="30" t="s">
        <v>4320</v>
      </c>
      <c r="B1317" s="43" t="s">
        <v>32</v>
      </c>
      <c r="C1317" s="131" t="s">
        <v>4321</v>
      </c>
      <c r="D1317" s="316" t="s">
        <v>4306</v>
      </c>
      <c r="E1317" s="131" t="s">
        <v>4322</v>
      </c>
      <c r="F1317" s="132" t="s">
        <v>4323</v>
      </c>
      <c r="G1317" s="31" t="s">
        <v>36</v>
      </c>
      <c r="H1317" s="43">
        <v>0</v>
      </c>
      <c r="I1317" s="30">
        <v>590000000</v>
      </c>
      <c r="J1317" s="31" t="s">
        <v>50</v>
      </c>
      <c r="K1317" s="31" t="s">
        <v>1548</v>
      </c>
      <c r="L1317" s="31" t="s">
        <v>39</v>
      </c>
      <c r="M1317" s="31" t="s">
        <v>58</v>
      </c>
      <c r="N1317" s="71" t="s">
        <v>4324</v>
      </c>
      <c r="O1317" s="71" t="s">
        <v>4325</v>
      </c>
      <c r="P1317" s="43" t="s">
        <v>3457</v>
      </c>
      <c r="Q1317" s="43" t="s">
        <v>114</v>
      </c>
      <c r="R1317" s="148">
        <v>6</v>
      </c>
      <c r="S1317" s="134">
        <v>2000000</v>
      </c>
      <c r="T1317" s="58">
        <v>12000000</v>
      </c>
      <c r="U1317" s="48">
        <v>13440000</v>
      </c>
      <c r="V1317" s="31"/>
      <c r="W1317" s="31">
        <v>2017</v>
      </c>
      <c r="X1317" s="66"/>
      <c r="Y1317" s="303"/>
    </row>
    <row r="1318" spans="1:64" ht="50.1" customHeight="1">
      <c r="A1318" s="30" t="s">
        <v>4326</v>
      </c>
      <c r="B1318" s="41" t="s">
        <v>32</v>
      </c>
      <c r="C1318" s="42" t="s">
        <v>4327</v>
      </c>
      <c r="D1318" s="311" t="s">
        <v>4306</v>
      </c>
      <c r="E1318" s="43" t="s">
        <v>4328</v>
      </c>
      <c r="F1318" s="44" t="s">
        <v>44</v>
      </c>
      <c r="G1318" s="45" t="s">
        <v>36</v>
      </c>
      <c r="H1318" s="46">
        <v>0</v>
      </c>
      <c r="I1318" s="30">
        <v>590000000</v>
      </c>
      <c r="J1318" s="31" t="s">
        <v>37</v>
      </c>
      <c r="K1318" s="45" t="s">
        <v>105</v>
      </c>
      <c r="L1318" s="31" t="s">
        <v>39</v>
      </c>
      <c r="M1318" s="41" t="s">
        <v>58</v>
      </c>
      <c r="N1318" s="43" t="s">
        <v>106</v>
      </c>
      <c r="O1318" s="31" t="s">
        <v>107</v>
      </c>
      <c r="P1318" s="38" t="s">
        <v>433</v>
      </c>
      <c r="Q1318" s="38" t="s">
        <v>100</v>
      </c>
      <c r="R1318" s="55">
        <v>500</v>
      </c>
      <c r="S1318" s="48">
        <v>260</v>
      </c>
      <c r="T1318" s="35">
        <f t="shared" ref="T1318:T1338" si="77">R1318*S1318</f>
        <v>130000</v>
      </c>
      <c r="U1318" s="35">
        <f t="shared" ref="U1318:U1338" si="78">T1318*1.12</f>
        <v>145600</v>
      </c>
      <c r="V1318" s="41" t="s">
        <v>44</v>
      </c>
      <c r="W1318" s="45">
        <v>2017</v>
      </c>
      <c r="X1318" s="37"/>
      <c r="Y1318" s="303"/>
    </row>
    <row r="1319" spans="1:64" ht="50.1" customHeight="1">
      <c r="A1319" s="30" t="s">
        <v>4329</v>
      </c>
      <c r="B1319" s="30" t="s">
        <v>32</v>
      </c>
      <c r="C1319" s="31" t="s">
        <v>4330</v>
      </c>
      <c r="D1319" s="310" t="s">
        <v>4306</v>
      </c>
      <c r="E1319" s="31" t="s">
        <v>4331</v>
      </c>
      <c r="F1319" s="32" t="s">
        <v>44</v>
      </c>
      <c r="G1319" s="30" t="s">
        <v>36</v>
      </c>
      <c r="H1319" s="30">
        <v>0</v>
      </c>
      <c r="I1319" s="30">
        <v>590000000</v>
      </c>
      <c r="J1319" s="31" t="s">
        <v>37</v>
      </c>
      <c r="K1319" s="45" t="s">
        <v>105</v>
      </c>
      <c r="L1319" s="31" t="s">
        <v>39</v>
      </c>
      <c r="M1319" s="30" t="s">
        <v>58</v>
      </c>
      <c r="N1319" s="31" t="s">
        <v>106</v>
      </c>
      <c r="O1319" s="31" t="s">
        <v>107</v>
      </c>
      <c r="P1319" s="53">
        <v>168</v>
      </c>
      <c r="Q1319" s="30" t="s">
        <v>114</v>
      </c>
      <c r="R1319" s="39">
        <v>0.5</v>
      </c>
      <c r="S1319" s="35">
        <v>260000</v>
      </c>
      <c r="T1319" s="35">
        <f t="shared" si="77"/>
        <v>130000</v>
      </c>
      <c r="U1319" s="35">
        <f t="shared" si="78"/>
        <v>145600</v>
      </c>
      <c r="V1319" s="30" t="s">
        <v>44</v>
      </c>
      <c r="W1319" s="45">
        <v>2017</v>
      </c>
      <c r="X1319" s="37"/>
      <c r="Y1319" s="303"/>
    </row>
    <row r="1320" spans="1:64" ht="50.1" customHeight="1">
      <c r="A1320" s="30" t="s">
        <v>4332</v>
      </c>
      <c r="B1320" s="41" t="s">
        <v>32</v>
      </c>
      <c r="C1320" s="42" t="s">
        <v>4333</v>
      </c>
      <c r="D1320" s="311" t="s">
        <v>4306</v>
      </c>
      <c r="E1320" s="43" t="s">
        <v>4334</v>
      </c>
      <c r="F1320" s="44" t="s">
        <v>44</v>
      </c>
      <c r="G1320" s="45" t="s">
        <v>36</v>
      </c>
      <c r="H1320" s="46">
        <v>0</v>
      </c>
      <c r="I1320" s="30">
        <v>590000000</v>
      </c>
      <c r="J1320" s="31" t="s">
        <v>37</v>
      </c>
      <c r="K1320" s="45" t="s">
        <v>105</v>
      </c>
      <c r="L1320" s="31" t="s">
        <v>39</v>
      </c>
      <c r="M1320" s="41" t="s">
        <v>58</v>
      </c>
      <c r="N1320" s="43" t="s">
        <v>106</v>
      </c>
      <c r="O1320" s="31" t="s">
        <v>107</v>
      </c>
      <c r="P1320" s="53">
        <v>168</v>
      </c>
      <c r="Q1320" s="38" t="s">
        <v>114</v>
      </c>
      <c r="R1320" s="55">
        <v>0.5</v>
      </c>
      <c r="S1320" s="48">
        <v>260000</v>
      </c>
      <c r="T1320" s="35">
        <f t="shared" si="77"/>
        <v>130000</v>
      </c>
      <c r="U1320" s="35">
        <f t="shared" si="78"/>
        <v>145600</v>
      </c>
      <c r="V1320" s="41" t="s">
        <v>44</v>
      </c>
      <c r="W1320" s="45">
        <v>2017</v>
      </c>
      <c r="X1320" s="37"/>
      <c r="Y1320" s="303"/>
    </row>
    <row r="1321" spans="1:64" ht="50.1" customHeight="1">
      <c r="A1321" s="30" t="s">
        <v>4335</v>
      </c>
      <c r="B1321" s="30" t="s">
        <v>32</v>
      </c>
      <c r="C1321" s="31" t="s">
        <v>4336</v>
      </c>
      <c r="D1321" s="310" t="s">
        <v>4306</v>
      </c>
      <c r="E1321" s="31" t="s">
        <v>4337</v>
      </c>
      <c r="F1321" s="32" t="s">
        <v>44</v>
      </c>
      <c r="G1321" s="30" t="s">
        <v>36</v>
      </c>
      <c r="H1321" s="30">
        <v>0</v>
      </c>
      <c r="I1321" s="30">
        <v>590000000</v>
      </c>
      <c r="J1321" s="31" t="s">
        <v>37</v>
      </c>
      <c r="K1321" s="45" t="s">
        <v>105</v>
      </c>
      <c r="L1321" s="31" t="s">
        <v>39</v>
      </c>
      <c r="M1321" s="30" t="s">
        <v>58</v>
      </c>
      <c r="N1321" s="31" t="s">
        <v>106</v>
      </c>
      <c r="O1321" s="31" t="s">
        <v>107</v>
      </c>
      <c r="P1321" s="53">
        <v>168</v>
      </c>
      <c r="Q1321" s="30" t="s">
        <v>114</v>
      </c>
      <c r="R1321" s="39">
        <v>5</v>
      </c>
      <c r="S1321" s="35">
        <v>630000</v>
      </c>
      <c r="T1321" s="35">
        <f t="shared" si="77"/>
        <v>3150000</v>
      </c>
      <c r="U1321" s="35">
        <f t="shared" si="78"/>
        <v>3528000.0000000005</v>
      </c>
      <c r="V1321" s="30" t="s">
        <v>44</v>
      </c>
      <c r="W1321" s="45">
        <v>2017</v>
      </c>
      <c r="X1321" s="37"/>
      <c r="Y1321" s="303"/>
    </row>
    <row r="1322" spans="1:64" s="293" customFormat="1" ht="50.1" customHeight="1">
      <c r="A1322" s="30" t="s">
        <v>4338</v>
      </c>
      <c r="B1322" s="41" t="s">
        <v>32</v>
      </c>
      <c r="C1322" s="44" t="s">
        <v>4339</v>
      </c>
      <c r="D1322" s="311" t="s">
        <v>4306</v>
      </c>
      <c r="E1322" s="44" t="s">
        <v>4340</v>
      </c>
      <c r="F1322" s="44" t="s">
        <v>44</v>
      </c>
      <c r="G1322" s="45" t="s">
        <v>36</v>
      </c>
      <c r="H1322" s="46">
        <v>0</v>
      </c>
      <c r="I1322" s="31">
        <v>590000000</v>
      </c>
      <c r="J1322" s="31" t="s">
        <v>37</v>
      </c>
      <c r="K1322" s="45" t="s">
        <v>105</v>
      </c>
      <c r="L1322" s="31" t="s">
        <v>39</v>
      </c>
      <c r="M1322" s="41" t="s">
        <v>58</v>
      </c>
      <c r="N1322" s="43" t="s">
        <v>106</v>
      </c>
      <c r="O1322" s="31" t="s">
        <v>107</v>
      </c>
      <c r="P1322" s="100">
        <v>168</v>
      </c>
      <c r="Q1322" s="43" t="s">
        <v>114</v>
      </c>
      <c r="R1322" s="382">
        <v>1</v>
      </c>
      <c r="S1322" s="64">
        <v>285000</v>
      </c>
      <c r="T1322" s="35">
        <v>0</v>
      </c>
      <c r="U1322" s="35">
        <f>T1322*1.12</f>
        <v>0</v>
      </c>
      <c r="V1322" s="41" t="s">
        <v>44</v>
      </c>
      <c r="W1322" s="45">
        <v>2017</v>
      </c>
      <c r="X1322" s="38">
        <v>18.190000000000001</v>
      </c>
      <c r="Y1322" s="303"/>
      <c r="Z1322" s="290"/>
      <c r="AA1322" s="291"/>
      <c r="AB1322" s="291"/>
      <c r="AC1322" s="291"/>
      <c r="AD1322" s="291"/>
      <c r="AE1322" s="291"/>
      <c r="AF1322" s="291"/>
      <c r="AG1322" s="291"/>
      <c r="AH1322" s="291"/>
      <c r="AI1322" s="291"/>
      <c r="AJ1322" s="291"/>
      <c r="AK1322" s="291"/>
      <c r="AL1322" s="291"/>
      <c r="AM1322" s="291"/>
      <c r="AN1322" s="292"/>
      <c r="AO1322" s="292"/>
      <c r="AP1322" s="292"/>
      <c r="AQ1322" s="292"/>
      <c r="AR1322" s="292"/>
      <c r="AS1322" s="292"/>
      <c r="AT1322" s="292"/>
      <c r="AU1322" s="292"/>
      <c r="AV1322" s="292"/>
      <c r="AW1322" s="292"/>
      <c r="AX1322" s="292"/>
      <c r="AY1322" s="292"/>
      <c r="AZ1322" s="292"/>
      <c r="BA1322" s="292"/>
      <c r="BB1322" s="292"/>
      <c r="BC1322" s="292"/>
      <c r="BD1322" s="292"/>
      <c r="BE1322" s="292"/>
      <c r="BF1322" s="292"/>
      <c r="BG1322" s="292"/>
      <c r="BH1322" s="292"/>
      <c r="BI1322" s="292"/>
      <c r="BJ1322" s="292"/>
      <c r="BK1322" s="292"/>
      <c r="BL1322" s="292"/>
    </row>
    <row r="1323" spans="1:64" s="293" customFormat="1" ht="50.1" customHeight="1">
      <c r="A1323" s="30" t="s">
        <v>7053</v>
      </c>
      <c r="B1323" s="41" t="s">
        <v>32</v>
      </c>
      <c r="C1323" s="44" t="s">
        <v>4339</v>
      </c>
      <c r="D1323" s="311" t="s">
        <v>4306</v>
      </c>
      <c r="E1323" s="44" t="s">
        <v>4340</v>
      </c>
      <c r="F1323" s="44" t="s">
        <v>44</v>
      </c>
      <c r="G1323" s="31" t="s">
        <v>36</v>
      </c>
      <c r="H1323" s="46">
        <v>0</v>
      </c>
      <c r="I1323" s="63">
        <v>590000000</v>
      </c>
      <c r="J1323" s="31" t="s">
        <v>37</v>
      </c>
      <c r="K1323" s="45" t="s">
        <v>2488</v>
      </c>
      <c r="L1323" s="31" t="s">
        <v>39</v>
      </c>
      <c r="M1323" s="41" t="s">
        <v>58</v>
      </c>
      <c r="N1323" s="43" t="s">
        <v>106</v>
      </c>
      <c r="O1323" s="31" t="s">
        <v>107</v>
      </c>
      <c r="P1323" s="100">
        <v>168</v>
      </c>
      <c r="Q1323" s="43" t="s">
        <v>114</v>
      </c>
      <c r="R1323" s="382">
        <v>0.53</v>
      </c>
      <c r="S1323" s="64">
        <v>300000</v>
      </c>
      <c r="T1323" s="35">
        <f>R1323*S1323</f>
        <v>159000</v>
      </c>
      <c r="U1323" s="35">
        <f>T1323*1.12</f>
        <v>178080.00000000003</v>
      </c>
      <c r="V1323" s="41" t="s">
        <v>44</v>
      </c>
      <c r="W1323" s="45">
        <v>2017</v>
      </c>
      <c r="X1323" s="126"/>
      <c r="Y1323" s="303"/>
      <c r="Z1323" s="290"/>
      <c r="AA1323" s="291"/>
      <c r="AB1323" s="291"/>
      <c r="AC1323" s="291"/>
      <c r="AD1323" s="291"/>
      <c r="AE1323" s="291"/>
      <c r="AF1323" s="291"/>
      <c r="AG1323" s="291"/>
      <c r="AH1323" s="291"/>
      <c r="AI1323" s="291"/>
      <c r="AJ1323" s="291"/>
      <c r="AK1323" s="291"/>
      <c r="AL1323" s="291"/>
      <c r="AM1323" s="291"/>
      <c r="AN1323" s="292"/>
      <c r="AO1323" s="292"/>
      <c r="AP1323" s="292"/>
      <c r="AQ1323" s="292"/>
      <c r="AR1323" s="292"/>
      <c r="AS1323" s="292"/>
      <c r="AT1323" s="292"/>
      <c r="AU1323" s="292"/>
      <c r="AV1323" s="292"/>
      <c r="AW1323" s="292"/>
      <c r="AX1323" s="292"/>
      <c r="AY1323" s="292"/>
      <c r="AZ1323" s="292"/>
      <c r="BA1323" s="292"/>
      <c r="BB1323" s="292"/>
      <c r="BC1323" s="292"/>
      <c r="BD1323" s="292"/>
      <c r="BE1323" s="292"/>
      <c r="BF1323" s="292"/>
      <c r="BG1323" s="292"/>
      <c r="BH1323" s="292"/>
      <c r="BI1323" s="292"/>
      <c r="BJ1323" s="292"/>
      <c r="BK1323" s="292"/>
      <c r="BL1323" s="292"/>
    </row>
    <row r="1324" spans="1:64" ht="50.1" customHeight="1">
      <c r="A1324" s="30" t="s">
        <v>4341</v>
      </c>
      <c r="B1324" s="30" t="s">
        <v>32</v>
      </c>
      <c r="C1324" s="31" t="s">
        <v>4342</v>
      </c>
      <c r="D1324" s="310" t="s">
        <v>4306</v>
      </c>
      <c r="E1324" s="31" t="s">
        <v>4343</v>
      </c>
      <c r="F1324" s="32" t="s">
        <v>44</v>
      </c>
      <c r="G1324" s="30" t="s">
        <v>36</v>
      </c>
      <c r="H1324" s="30">
        <v>0</v>
      </c>
      <c r="I1324" s="30">
        <v>590000000</v>
      </c>
      <c r="J1324" s="31" t="s">
        <v>37</v>
      </c>
      <c r="K1324" s="45" t="s">
        <v>105</v>
      </c>
      <c r="L1324" s="31" t="s">
        <v>39</v>
      </c>
      <c r="M1324" s="30" t="s">
        <v>58</v>
      </c>
      <c r="N1324" s="31" t="s">
        <v>106</v>
      </c>
      <c r="O1324" s="31" t="s">
        <v>107</v>
      </c>
      <c r="P1324" s="53">
        <v>168</v>
      </c>
      <c r="Q1324" s="30" t="s">
        <v>114</v>
      </c>
      <c r="R1324" s="39">
        <v>1</v>
      </c>
      <c r="S1324" s="35">
        <v>620000</v>
      </c>
      <c r="T1324" s="35">
        <f t="shared" si="77"/>
        <v>620000</v>
      </c>
      <c r="U1324" s="35">
        <f t="shared" si="78"/>
        <v>694400.00000000012</v>
      </c>
      <c r="V1324" s="30" t="s">
        <v>44</v>
      </c>
      <c r="W1324" s="45">
        <v>2017</v>
      </c>
      <c r="X1324" s="37"/>
      <c r="Y1324" s="303"/>
    </row>
    <row r="1325" spans="1:64" ht="50.1" customHeight="1">
      <c r="A1325" s="30" t="s">
        <v>4344</v>
      </c>
      <c r="B1325" s="30" t="s">
        <v>32</v>
      </c>
      <c r="C1325" s="147" t="s">
        <v>4345</v>
      </c>
      <c r="D1325" s="319" t="s">
        <v>4306</v>
      </c>
      <c r="E1325" s="147" t="s">
        <v>4346</v>
      </c>
      <c r="F1325" s="32"/>
      <c r="G1325" s="30" t="s">
        <v>36</v>
      </c>
      <c r="H1325" s="30">
        <v>0</v>
      </c>
      <c r="I1325" s="30">
        <v>590000000</v>
      </c>
      <c r="J1325" s="31" t="s">
        <v>37</v>
      </c>
      <c r="K1325" s="45" t="s">
        <v>1548</v>
      </c>
      <c r="L1325" s="31" t="s">
        <v>39</v>
      </c>
      <c r="M1325" s="30" t="s">
        <v>58</v>
      </c>
      <c r="N1325" s="31" t="s">
        <v>106</v>
      </c>
      <c r="O1325" s="31" t="s">
        <v>107</v>
      </c>
      <c r="P1325" s="53">
        <v>168</v>
      </c>
      <c r="Q1325" s="30" t="s">
        <v>114</v>
      </c>
      <c r="R1325" s="39">
        <v>8</v>
      </c>
      <c r="S1325" s="35">
        <v>290000</v>
      </c>
      <c r="T1325" s="35">
        <f t="shared" si="77"/>
        <v>2320000</v>
      </c>
      <c r="U1325" s="35">
        <f t="shared" si="78"/>
        <v>2598400.0000000005</v>
      </c>
      <c r="V1325" s="30" t="s">
        <v>44</v>
      </c>
      <c r="W1325" s="45">
        <v>2017</v>
      </c>
      <c r="X1325" s="110"/>
      <c r="Y1325" s="303"/>
    </row>
    <row r="1326" spans="1:64" ht="50.1" customHeight="1">
      <c r="A1326" s="30" t="s">
        <v>4347</v>
      </c>
      <c r="B1326" s="41" t="s">
        <v>32</v>
      </c>
      <c r="C1326" s="42" t="s">
        <v>4348</v>
      </c>
      <c r="D1326" s="311" t="s">
        <v>4306</v>
      </c>
      <c r="E1326" s="43" t="s">
        <v>4349</v>
      </c>
      <c r="F1326" s="44" t="s">
        <v>44</v>
      </c>
      <c r="G1326" s="45" t="s">
        <v>36</v>
      </c>
      <c r="H1326" s="46">
        <v>0</v>
      </c>
      <c r="I1326" s="30">
        <v>590000000</v>
      </c>
      <c r="J1326" s="31" t="s">
        <v>37</v>
      </c>
      <c r="K1326" s="45" t="s">
        <v>105</v>
      </c>
      <c r="L1326" s="31" t="s">
        <v>39</v>
      </c>
      <c r="M1326" s="41" t="s">
        <v>58</v>
      </c>
      <c r="N1326" s="43" t="s">
        <v>106</v>
      </c>
      <c r="O1326" s="31" t="s">
        <v>107</v>
      </c>
      <c r="P1326" s="53">
        <v>168</v>
      </c>
      <c r="Q1326" s="38" t="s">
        <v>114</v>
      </c>
      <c r="R1326" s="55">
        <v>1</v>
      </c>
      <c r="S1326" s="48">
        <v>655000</v>
      </c>
      <c r="T1326" s="35">
        <f t="shared" si="77"/>
        <v>655000</v>
      </c>
      <c r="U1326" s="35">
        <f t="shared" si="78"/>
        <v>733600.00000000012</v>
      </c>
      <c r="V1326" s="41" t="s">
        <v>44</v>
      </c>
      <c r="W1326" s="45">
        <v>2017</v>
      </c>
      <c r="X1326" s="37"/>
      <c r="Y1326" s="303"/>
    </row>
    <row r="1327" spans="1:64" ht="50.1" customHeight="1">
      <c r="A1327" s="30" t="s">
        <v>4350</v>
      </c>
      <c r="B1327" s="30" t="s">
        <v>32</v>
      </c>
      <c r="C1327" s="31" t="s">
        <v>4351</v>
      </c>
      <c r="D1327" s="310" t="s">
        <v>4306</v>
      </c>
      <c r="E1327" s="31" t="s">
        <v>4352</v>
      </c>
      <c r="F1327" s="32" t="s">
        <v>44</v>
      </c>
      <c r="G1327" s="30" t="s">
        <v>36</v>
      </c>
      <c r="H1327" s="30">
        <v>0</v>
      </c>
      <c r="I1327" s="30">
        <v>590000000</v>
      </c>
      <c r="J1327" s="31" t="s">
        <v>37</v>
      </c>
      <c r="K1327" s="45" t="s">
        <v>105</v>
      </c>
      <c r="L1327" s="31" t="s">
        <v>39</v>
      </c>
      <c r="M1327" s="30" t="s">
        <v>58</v>
      </c>
      <c r="N1327" s="31" t="s">
        <v>106</v>
      </c>
      <c r="O1327" s="31" t="s">
        <v>107</v>
      </c>
      <c r="P1327" s="53">
        <v>168</v>
      </c>
      <c r="Q1327" s="30" t="s">
        <v>114</v>
      </c>
      <c r="R1327" s="39">
        <v>5</v>
      </c>
      <c r="S1327" s="35">
        <v>655000</v>
      </c>
      <c r="T1327" s="35">
        <f t="shared" si="77"/>
        <v>3275000</v>
      </c>
      <c r="U1327" s="35">
        <f t="shared" si="78"/>
        <v>3668000.0000000005</v>
      </c>
      <c r="V1327" s="30" t="s">
        <v>44</v>
      </c>
      <c r="W1327" s="45">
        <v>2017</v>
      </c>
      <c r="X1327" s="37"/>
      <c r="Y1327" s="303"/>
    </row>
    <row r="1328" spans="1:64" ht="50.1" customHeight="1">
      <c r="A1328" s="30" t="s">
        <v>4353</v>
      </c>
      <c r="B1328" s="41" t="s">
        <v>32</v>
      </c>
      <c r="C1328" s="42" t="s">
        <v>4354</v>
      </c>
      <c r="D1328" s="311" t="s">
        <v>4306</v>
      </c>
      <c r="E1328" s="43" t="s">
        <v>4355</v>
      </c>
      <c r="F1328" s="44" t="s">
        <v>44</v>
      </c>
      <c r="G1328" s="45" t="s">
        <v>36</v>
      </c>
      <c r="H1328" s="46">
        <v>0</v>
      </c>
      <c r="I1328" s="30">
        <v>590000000</v>
      </c>
      <c r="J1328" s="31" t="s">
        <v>37</v>
      </c>
      <c r="K1328" s="45" t="s">
        <v>105</v>
      </c>
      <c r="L1328" s="31" t="s">
        <v>39</v>
      </c>
      <c r="M1328" s="41" t="s">
        <v>58</v>
      </c>
      <c r="N1328" s="43" t="s">
        <v>106</v>
      </c>
      <c r="O1328" s="31" t="s">
        <v>107</v>
      </c>
      <c r="P1328" s="53">
        <v>168</v>
      </c>
      <c r="Q1328" s="38" t="s">
        <v>114</v>
      </c>
      <c r="R1328" s="55">
        <v>3</v>
      </c>
      <c r="S1328" s="35">
        <v>655000</v>
      </c>
      <c r="T1328" s="35">
        <f t="shared" si="77"/>
        <v>1965000</v>
      </c>
      <c r="U1328" s="35">
        <f t="shared" si="78"/>
        <v>2200800</v>
      </c>
      <c r="V1328" s="41" t="s">
        <v>44</v>
      </c>
      <c r="W1328" s="45">
        <v>2017</v>
      </c>
      <c r="X1328" s="37"/>
      <c r="Y1328" s="303"/>
    </row>
    <row r="1329" spans="1:25" ht="50.1" customHeight="1">
      <c r="A1329" s="30" t="s">
        <v>4356</v>
      </c>
      <c r="B1329" s="30" t="s">
        <v>32</v>
      </c>
      <c r="C1329" s="31" t="s">
        <v>4357</v>
      </c>
      <c r="D1329" s="310" t="s">
        <v>4306</v>
      </c>
      <c r="E1329" s="31" t="s">
        <v>4358</v>
      </c>
      <c r="F1329" s="32" t="s">
        <v>44</v>
      </c>
      <c r="G1329" s="30" t="s">
        <v>36</v>
      </c>
      <c r="H1329" s="30">
        <v>0</v>
      </c>
      <c r="I1329" s="30">
        <v>590000000</v>
      </c>
      <c r="J1329" s="31" t="s">
        <v>37</v>
      </c>
      <c r="K1329" s="45" t="s">
        <v>105</v>
      </c>
      <c r="L1329" s="31" t="s">
        <v>39</v>
      </c>
      <c r="M1329" s="30" t="s">
        <v>58</v>
      </c>
      <c r="N1329" s="31" t="s">
        <v>106</v>
      </c>
      <c r="O1329" s="31" t="s">
        <v>107</v>
      </c>
      <c r="P1329" s="53">
        <v>168</v>
      </c>
      <c r="Q1329" s="30" t="s">
        <v>114</v>
      </c>
      <c r="R1329" s="39">
        <v>44</v>
      </c>
      <c r="S1329" s="113">
        <v>760000</v>
      </c>
      <c r="T1329" s="35">
        <f t="shared" si="77"/>
        <v>33440000</v>
      </c>
      <c r="U1329" s="35">
        <f t="shared" si="78"/>
        <v>37452800</v>
      </c>
      <c r="V1329" s="30" t="s">
        <v>44</v>
      </c>
      <c r="W1329" s="45">
        <v>2017</v>
      </c>
      <c r="X1329" s="37"/>
      <c r="Y1329" s="303"/>
    </row>
    <row r="1330" spans="1:25" ht="50.1" customHeight="1">
      <c r="A1330" s="30" t="s">
        <v>4359</v>
      </c>
      <c r="B1330" s="41" t="s">
        <v>32</v>
      </c>
      <c r="C1330" s="42" t="s">
        <v>4360</v>
      </c>
      <c r="D1330" s="311" t="s">
        <v>4306</v>
      </c>
      <c r="E1330" s="43" t="s">
        <v>4361</v>
      </c>
      <c r="F1330" s="44" t="s">
        <v>44</v>
      </c>
      <c r="G1330" s="45" t="s">
        <v>36</v>
      </c>
      <c r="H1330" s="46">
        <v>0</v>
      </c>
      <c r="I1330" s="30">
        <v>590000000</v>
      </c>
      <c r="J1330" s="31" t="s">
        <v>37</v>
      </c>
      <c r="K1330" s="45" t="s">
        <v>105</v>
      </c>
      <c r="L1330" s="31" t="s">
        <v>39</v>
      </c>
      <c r="M1330" s="41" t="s">
        <v>58</v>
      </c>
      <c r="N1330" s="43" t="s">
        <v>106</v>
      </c>
      <c r="O1330" s="31" t="s">
        <v>107</v>
      </c>
      <c r="P1330" s="53">
        <v>168</v>
      </c>
      <c r="Q1330" s="38" t="s">
        <v>114</v>
      </c>
      <c r="R1330" s="55">
        <v>0.5</v>
      </c>
      <c r="S1330" s="48">
        <v>300000</v>
      </c>
      <c r="T1330" s="35">
        <f t="shared" si="77"/>
        <v>150000</v>
      </c>
      <c r="U1330" s="35">
        <f t="shared" si="78"/>
        <v>168000.00000000003</v>
      </c>
      <c r="V1330" s="41" t="s">
        <v>44</v>
      </c>
      <c r="W1330" s="45">
        <v>2017</v>
      </c>
      <c r="X1330" s="37"/>
      <c r="Y1330" s="303"/>
    </row>
    <row r="1331" spans="1:25" ht="50.1" customHeight="1">
      <c r="A1331" s="30" t="s">
        <v>4362</v>
      </c>
      <c r="B1331" s="30" t="s">
        <v>32</v>
      </c>
      <c r="C1331" s="31" t="s">
        <v>4363</v>
      </c>
      <c r="D1331" s="310" t="s">
        <v>4306</v>
      </c>
      <c r="E1331" s="31" t="s">
        <v>4364</v>
      </c>
      <c r="F1331" s="32" t="s">
        <v>44</v>
      </c>
      <c r="G1331" s="30" t="s">
        <v>36</v>
      </c>
      <c r="H1331" s="30">
        <v>0</v>
      </c>
      <c r="I1331" s="30">
        <v>590000000</v>
      </c>
      <c r="J1331" s="31" t="s">
        <v>37</v>
      </c>
      <c r="K1331" s="45" t="s">
        <v>105</v>
      </c>
      <c r="L1331" s="31" t="s">
        <v>39</v>
      </c>
      <c r="M1331" s="30" t="s">
        <v>58</v>
      </c>
      <c r="N1331" s="31" t="s">
        <v>106</v>
      </c>
      <c r="O1331" s="31" t="s">
        <v>107</v>
      </c>
      <c r="P1331" s="53">
        <v>168</v>
      </c>
      <c r="Q1331" s="30" t="s">
        <v>114</v>
      </c>
      <c r="R1331" s="39">
        <v>1</v>
      </c>
      <c r="S1331" s="48">
        <v>300000</v>
      </c>
      <c r="T1331" s="35">
        <f t="shared" si="77"/>
        <v>300000</v>
      </c>
      <c r="U1331" s="35">
        <f t="shared" si="78"/>
        <v>336000.00000000006</v>
      </c>
      <c r="V1331" s="30" t="s">
        <v>44</v>
      </c>
      <c r="W1331" s="45">
        <v>2017</v>
      </c>
      <c r="X1331" s="37"/>
      <c r="Y1331" s="303"/>
    </row>
    <row r="1332" spans="1:25" ht="50.1" customHeight="1">
      <c r="A1332" s="30" t="s">
        <v>4365</v>
      </c>
      <c r="B1332" s="30" t="s">
        <v>32</v>
      </c>
      <c r="C1332" s="147" t="s">
        <v>4366</v>
      </c>
      <c r="D1332" s="319" t="s">
        <v>4306</v>
      </c>
      <c r="E1332" s="147" t="s">
        <v>4367</v>
      </c>
      <c r="F1332" s="32"/>
      <c r="G1332" s="30" t="s">
        <v>36</v>
      </c>
      <c r="H1332" s="30">
        <v>0</v>
      </c>
      <c r="I1332" s="30">
        <v>590000000</v>
      </c>
      <c r="J1332" s="31" t="s">
        <v>37</v>
      </c>
      <c r="K1332" s="45" t="s">
        <v>1548</v>
      </c>
      <c r="L1332" s="31" t="s">
        <v>39</v>
      </c>
      <c r="M1332" s="30" t="s">
        <v>58</v>
      </c>
      <c r="N1332" s="31" t="s">
        <v>106</v>
      </c>
      <c r="O1332" s="31" t="s">
        <v>107</v>
      </c>
      <c r="P1332" s="53">
        <v>168</v>
      </c>
      <c r="Q1332" s="30" t="s">
        <v>114</v>
      </c>
      <c r="R1332" s="39">
        <v>0.3</v>
      </c>
      <c r="S1332" s="35">
        <v>290000</v>
      </c>
      <c r="T1332" s="35">
        <f t="shared" si="77"/>
        <v>87000</v>
      </c>
      <c r="U1332" s="35">
        <f t="shared" si="78"/>
        <v>97440.000000000015</v>
      </c>
      <c r="V1332" s="30" t="s">
        <v>44</v>
      </c>
      <c r="W1332" s="45">
        <v>2017</v>
      </c>
      <c r="X1332" s="110"/>
      <c r="Y1332" s="303"/>
    </row>
    <row r="1333" spans="1:25" ht="50.1" customHeight="1">
      <c r="A1333" s="30" t="s">
        <v>4368</v>
      </c>
      <c r="B1333" s="41" t="s">
        <v>32</v>
      </c>
      <c r="C1333" s="42" t="s">
        <v>4369</v>
      </c>
      <c r="D1333" s="311" t="s">
        <v>4306</v>
      </c>
      <c r="E1333" s="43" t="s">
        <v>4370</v>
      </c>
      <c r="F1333" s="44" t="s">
        <v>44</v>
      </c>
      <c r="G1333" s="45" t="s">
        <v>36</v>
      </c>
      <c r="H1333" s="46">
        <v>0</v>
      </c>
      <c r="I1333" s="30">
        <v>590000000</v>
      </c>
      <c r="J1333" s="31" t="s">
        <v>37</v>
      </c>
      <c r="K1333" s="45" t="s">
        <v>105</v>
      </c>
      <c r="L1333" s="31" t="s">
        <v>39</v>
      </c>
      <c r="M1333" s="41" t="s">
        <v>58</v>
      </c>
      <c r="N1333" s="43" t="s">
        <v>106</v>
      </c>
      <c r="O1333" s="31" t="s">
        <v>107</v>
      </c>
      <c r="P1333" s="53">
        <v>168</v>
      </c>
      <c r="Q1333" s="38" t="s">
        <v>114</v>
      </c>
      <c r="R1333" s="55">
        <v>5</v>
      </c>
      <c r="S1333" s="48">
        <v>300000</v>
      </c>
      <c r="T1333" s="35">
        <f t="shared" si="77"/>
        <v>1500000</v>
      </c>
      <c r="U1333" s="35">
        <f t="shared" si="78"/>
        <v>1680000.0000000002</v>
      </c>
      <c r="V1333" s="41" t="s">
        <v>44</v>
      </c>
      <c r="W1333" s="45">
        <v>2017</v>
      </c>
      <c r="X1333" s="37"/>
      <c r="Y1333" s="303"/>
    </row>
    <row r="1334" spans="1:25" ht="50.1" customHeight="1">
      <c r="A1334" s="31" t="s">
        <v>4371</v>
      </c>
      <c r="B1334" s="31" t="s">
        <v>32</v>
      </c>
      <c r="C1334" s="79" t="s">
        <v>4372</v>
      </c>
      <c r="D1334" s="310" t="s">
        <v>4306</v>
      </c>
      <c r="E1334" s="79" t="s">
        <v>4373</v>
      </c>
      <c r="F1334" s="79" t="s">
        <v>44</v>
      </c>
      <c r="G1334" s="31" t="s">
        <v>36</v>
      </c>
      <c r="H1334" s="31">
        <v>0</v>
      </c>
      <c r="I1334" s="31">
        <v>590000000</v>
      </c>
      <c r="J1334" s="31" t="s">
        <v>37</v>
      </c>
      <c r="K1334" s="45" t="s">
        <v>105</v>
      </c>
      <c r="L1334" s="31" t="s">
        <v>39</v>
      </c>
      <c r="M1334" s="31" t="s">
        <v>58</v>
      </c>
      <c r="N1334" s="31" t="s">
        <v>106</v>
      </c>
      <c r="O1334" s="31" t="s">
        <v>107</v>
      </c>
      <c r="P1334" s="100">
        <v>168</v>
      </c>
      <c r="Q1334" s="31" t="s">
        <v>114</v>
      </c>
      <c r="R1334" s="382">
        <v>5</v>
      </c>
      <c r="S1334" s="64">
        <v>2300000</v>
      </c>
      <c r="T1334" s="48">
        <v>0</v>
      </c>
      <c r="U1334" s="48">
        <f>T1334*1.12</f>
        <v>0</v>
      </c>
      <c r="V1334" s="31" t="s">
        <v>44</v>
      </c>
      <c r="W1334" s="45">
        <v>2017</v>
      </c>
      <c r="X1334" s="38">
        <v>18.190000000000001</v>
      </c>
      <c r="Y1334" s="303"/>
    </row>
    <row r="1335" spans="1:25" ht="50.1" customHeight="1">
      <c r="A1335" s="30" t="s">
        <v>4374</v>
      </c>
      <c r="B1335" s="31" t="s">
        <v>32</v>
      </c>
      <c r="C1335" s="79" t="s">
        <v>4372</v>
      </c>
      <c r="D1335" s="310" t="s">
        <v>4306</v>
      </c>
      <c r="E1335" s="79" t="s">
        <v>4373</v>
      </c>
      <c r="F1335" s="79" t="s">
        <v>44</v>
      </c>
      <c r="G1335" s="30" t="s">
        <v>36</v>
      </c>
      <c r="H1335" s="30">
        <v>0</v>
      </c>
      <c r="I1335" s="66">
        <v>590000000</v>
      </c>
      <c r="J1335" s="31" t="s">
        <v>37</v>
      </c>
      <c r="K1335" s="45" t="s">
        <v>2488</v>
      </c>
      <c r="L1335" s="31" t="s">
        <v>39</v>
      </c>
      <c r="M1335" s="30" t="s">
        <v>58</v>
      </c>
      <c r="N1335" s="31" t="s">
        <v>106</v>
      </c>
      <c r="O1335" s="31" t="s">
        <v>107</v>
      </c>
      <c r="P1335" s="100">
        <v>168</v>
      </c>
      <c r="Q1335" s="31" t="s">
        <v>114</v>
      </c>
      <c r="R1335" s="383">
        <v>8.1</v>
      </c>
      <c r="S1335" s="114">
        <v>2600000</v>
      </c>
      <c r="T1335" s="35">
        <f>R1335*S1335</f>
        <v>21060000</v>
      </c>
      <c r="U1335" s="35">
        <f>T1335*1.12</f>
        <v>23587200.000000004</v>
      </c>
      <c r="V1335" s="30" t="s">
        <v>44</v>
      </c>
      <c r="W1335" s="45">
        <v>2017</v>
      </c>
      <c r="X1335" s="396"/>
      <c r="Y1335" s="303"/>
    </row>
    <row r="1336" spans="1:25" ht="50.1" customHeight="1">
      <c r="A1336" s="30" t="s">
        <v>4375</v>
      </c>
      <c r="B1336" s="41" t="s">
        <v>32</v>
      </c>
      <c r="C1336" s="42" t="s">
        <v>4376</v>
      </c>
      <c r="D1336" s="311" t="s">
        <v>4306</v>
      </c>
      <c r="E1336" s="43" t="s">
        <v>4377</v>
      </c>
      <c r="F1336" s="44" t="s">
        <v>44</v>
      </c>
      <c r="G1336" s="45" t="s">
        <v>36</v>
      </c>
      <c r="H1336" s="46">
        <v>0</v>
      </c>
      <c r="I1336" s="30">
        <v>590000000</v>
      </c>
      <c r="J1336" s="31" t="s">
        <v>37</v>
      </c>
      <c r="K1336" s="45" t="s">
        <v>105</v>
      </c>
      <c r="L1336" s="31" t="s">
        <v>39</v>
      </c>
      <c r="M1336" s="41" t="s">
        <v>58</v>
      </c>
      <c r="N1336" s="43" t="s">
        <v>106</v>
      </c>
      <c r="O1336" s="31" t="s">
        <v>107</v>
      </c>
      <c r="P1336" s="53">
        <v>168</v>
      </c>
      <c r="Q1336" s="38" t="s">
        <v>114</v>
      </c>
      <c r="R1336" s="55">
        <v>5</v>
      </c>
      <c r="S1336" s="35">
        <v>2300000</v>
      </c>
      <c r="T1336" s="35">
        <f t="shared" si="77"/>
        <v>11500000</v>
      </c>
      <c r="U1336" s="35">
        <f t="shared" si="78"/>
        <v>12880000.000000002</v>
      </c>
      <c r="V1336" s="41" t="s">
        <v>44</v>
      </c>
      <c r="W1336" s="45">
        <v>2017</v>
      </c>
      <c r="X1336" s="37"/>
      <c r="Y1336" s="303"/>
    </row>
    <row r="1337" spans="1:25" ht="50.1" customHeight="1">
      <c r="A1337" s="30" t="s">
        <v>4378</v>
      </c>
      <c r="B1337" s="30" t="s">
        <v>32</v>
      </c>
      <c r="C1337" s="31" t="s">
        <v>4379</v>
      </c>
      <c r="D1337" s="310" t="s">
        <v>4306</v>
      </c>
      <c r="E1337" s="31" t="s">
        <v>4380</v>
      </c>
      <c r="F1337" s="32" t="s">
        <v>44</v>
      </c>
      <c r="G1337" s="30" t="s">
        <v>36</v>
      </c>
      <c r="H1337" s="30">
        <v>0</v>
      </c>
      <c r="I1337" s="30">
        <v>590000000</v>
      </c>
      <c r="J1337" s="31" t="s">
        <v>37</v>
      </c>
      <c r="K1337" s="45" t="s">
        <v>105</v>
      </c>
      <c r="L1337" s="31" t="s">
        <v>39</v>
      </c>
      <c r="M1337" s="30" t="s">
        <v>58</v>
      </c>
      <c r="N1337" s="31" t="s">
        <v>106</v>
      </c>
      <c r="O1337" s="31" t="s">
        <v>107</v>
      </c>
      <c r="P1337" s="53">
        <v>168</v>
      </c>
      <c r="Q1337" s="30" t="s">
        <v>114</v>
      </c>
      <c r="R1337" s="39">
        <v>5</v>
      </c>
      <c r="S1337" s="35">
        <v>2300000</v>
      </c>
      <c r="T1337" s="35">
        <f t="shared" si="77"/>
        <v>11500000</v>
      </c>
      <c r="U1337" s="35">
        <f t="shared" si="78"/>
        <v>12880000.000000002</v>
      </c>
      <c r="V1337" s="30" t="s">
        <v>44</v>
      </c>
      <c r="W1337" s="45">
        <v>2017</v>
      </c>
      <c r="X1337" s="37"/>
      <c r="Y1337" s="303"/>
    </row>
    <row r="1338" spans="1:25" ht="50.1" customHeight="1">
      <c r="A1338" s="30" t="s">
        <v>4381</v>
      </c>
      <c r="B1338" s="41" t="s">
        <v>32</v>
      </c>
      <c r="C1338" s="42" t="s">
        <v>4382</v>
      </c>
      <c r="D1338" s="311" t="s">
        <v>4306</v>
      </c>
      <c r="E1338" s="43" t="s">
        <v>4383</v>
      </c>
      <c r="F1338" s="44" t="s">
        <v>44</v>
      </c>
      <c r="G1338" s="45" t="s">
        <v>36</v>
      </c>
      <c r="H1338" s="46">
        <v>0</v>
      </c>
      <c r="I1338" s="30">
        <v>590000000</v>
      </c>
      <c r="J1338" s="31" t="s">
        <v>37</v>
      </c>
      <c r="K1338" s="45" t="s">
        <v>105</v>
      </c>
      <c r="L1338" s="31" t="s">
        <v>39</v>
      </c>
      <c r="M1338" s="41" t="s">
        <v>58</v>
      </c>
      <c r="N1338" s="43" t="s">
        <v>106</v>
      </c>
      <c r="O1338" s="31" t="s">
        <v>107</v>
      </c>
      <c r="P1338" s="53">
        <v>168</v>
      </c>
      <c r="Q1338" s="38" t="s">
        <v>114</v>
      </c>
      <c r="R1338" s="55">
        <v>5</v>
      </c>
      <c r="S1338" s="35">
        <v>2300000</v>
      </c>
      <c r="T1338" s="35">
        <f t="shared" si="77"/>
        <v>11500000</v>
      </c>
      <c r="U1338" s="35">
        <f t="shared" si="78"/>
        <v>12880000.000000002</v>
      </c>
      <c r="V1338" s="41" t="s">
        <v>44</v>
      </c>
      <c r="W1338" s="45">
        <v>2017</v>
      </c>
      <c r="X1338" s="37"/>
      <c r="Y1338" s="303"/>
    </row>
    <row r="1339" spans="1:25" ht="50.1" customHeight="1">
      <c r="A1339" s="30" t="s">
        <v>4384</v>
      </c>
      <c r="B1339" s="43" t="s">
        <v>32</v>
      </c>
      <c r="C1339" s="131" t="s">
        <v>4385</v>
      </c>
      <c r="D1339" s="316" t="s">
        <v>4306</v>
      </c>
      <c r="E1339" s="131" t="s">
        <v>4386</v>
      </c>
      <c r="F1339" s="132"/>
      <c r="G1339" s="31" t="s">
        <v>36</v>
      </c>
      <c r="H1339" s="43">
        <v>0</v>
      </c>
      <c r="I1339" s="30">
        <v>590000000</v>
      </c>
      <c r="J1339" s="31" t="s">
        <v>50</v>
      </c>
      <c r="K1339" s="31" t="s">
        <v>1548</v>
      </c>
      <c r="L1339" s="31" t="s">
        <v>39</v>
      </c>
      <c r="M1339" s="31" t="s">
        <v>58</v>
      </c>
      <c r="N1339" s="71" t="s">
        <v>4387</v>
      </c>
      <c r="O1339" s="71" t="s">
        <v>4325</v>
      </c>
      <c r="P1339" s="43" t="s">
        <v>3457</v>
      </c>
      <c r="Q1339" s="43" t="s">
        <v>114</v>
      </c>
      <c r="R1339" s="148">
        <v>0.2</v>
      </c>
      <c r="S1339" s="134">
        <v>35000000</v>
      </c>
      <c r="T1339" s="58">
        <v>7000000</v>
      </c>
      <c r="U1339" s="48">
        <v>7840000.0000000009</v>
      </c>
      <c r="V1339" s="31"/>
      <c r="W1339" s="31">
        <v>2017</v>
      </c>
      <c r="X1339" s="66"/>
      <c r="Y1339" s="303"/>
    </row>
    <row r="1340" spans="1:25" ht="50.1" customHeight="1">
      <c r="A1340" s="30" t="s">
        <v>4388</v>
      </c>
      <c r="B1340" s="43" t="s">
        <v>32</v>
      </c>
      <c r="C1340" s="131" t="s">
        <v>4389</v>
      </c>
      <c r="D1340" s="316" t="s">
        <v>4306</v>
      </c>
      <c r="E1340" s="131" t="s">
        <v>4390</v>
      </c>
      <c r="F1340" s="132"/>
      <c r="G1340" s="31" t="s">
        <v>36</v>
      </c>
      <c r="H1340" s="43">
        <v>0</v>
      </c>
      <c r="I1340" s="30">
        <v>590000000</v>
      </c>
      <c r="J1340" s="31" t="s">
        <v>50</v>
      </c>
      <c r="K1340" s="31" t="s">
        <v>1548</v>
      </c>
      <c r="L1340" s="31" t="s">
        <v>39</v>
      </c>
      <c r="M1340" s="31" t="s">
        <v>58</v>
      </c>
      <c r="N1340" s="71" t="s">
        <v>4387</v>
      </c>
      <c r="O1340" s="71" t="s">
        <v>4325</v>
      </c>
      <c r="P1340" s="43" t="s">
        <v>3457</v>
      </c>
      <c r="Q1340" s="43" t="s">
        <v>114</v>
      </c>
      <c r="R1340" s="148">
        <v>0.3</v>
      </c>
      <c r="S1340" s="134">
        <v>3600000</v>
      </c>
      <c r="T1340" s="58">
        <v>1080000</v>
      </c>
      <c r="U1340" s="48">
        <v>1209600</v>
      </c>
      <c r="V1340" s="31"/>
      <c r="W1340" s="31">
        <v>2017</v>
      </c>
      <c r="X1340" s="66"/>
      <c r="Y1340" s="303"/>
    </row>
    <row r="1341" spans="1:25" ht="50.1" customHeight="1">
      <c r="A1341" s="30" t="s">
        <v>4391</v>
      </c>
      <c r="B1341" s="43" t="s">
        <v>32</v>
      </c>
      <c r="C1341" s="131" t="s">
        <v>4392</v>
      </c>
      <c r="D1341" s="316" t="s">
        <v>4306</v>
      </c>
      <c r="E1341" s="131" t="s">
        <v>4393</v>
      </c>
      <c r="F1341" s="132" t="s">
        <v>4323</v>
      </c>
      <c r="G1341" s="31" t="s">
        <v>36</v>
      </c>
      <c r="H1341" s="43">
        <v>0</v>
      </c>
      <c r="I1341" s="30">
        <v>590000000</v>
      </c>
      <c r="J1341" s="31" t="s">
        <v>50</v>
      </c>
      <c r="K1341" s="31" t="s">
        <v>1548</v>
      </c>
      <c r="L1341" s="31" t="s">
        <v>39</v>
      </c>
      <c r="M1341" s="31" t="s">
        <v>58</v>
      </c>
      <c r="N1341" s="71" t="s">
        <v>4324</v>
      </c>
      <c r="O1341" s="71" t="s">
        <v>4325</v>
      </c>
      <c r="P1341" s="43" t="s">
        <v>3457</v>
      </c>
      <c r="Q1341" s="43" t="s">
        <v>114</v>
      </c>
      <c r="R1341" s="148">
        <v>4</v>
      </c>
      <c r="S1341" s="134">
        <v>1000000</v>
      </c>
      <c r="T1341" s="58">
        <v>4000000</v>
      </c>
      <c r="U1341" s="48">
        <v>4480000</v>
      </c>
      <c r="V1341" s="31"/>
      <c r="W1341" s="31">
        <v>2017</v>
      </c>
      <c r="X1341" s="66"/>
      <c r="Y1341" s="303"/>
    </row>
    <row r="1342" spans="1:25" ht="50.1" customHeight="1">
      <c r="A1342" s="30" t="s">
        <v>4394</v>
      </c>
      <c r="B1342" s="43" t="s">
        <v>32</v>
      </c>
      <c r="C1342" s="131" t="s">
        <v>4395</v>
      </c>
      <c r="D1342" s="316" t="s">
        <v>4306</v>
      </c>
      <c r="E1342" s="131" t="s">
        <v>4396</v>
      </c>
      <c r="F1342" s="132" t="s">
        <v>4323</v>
      </c>
      <c r="G1342" s="31" t="s">
        <v>36</v>
      </c>
      <c r="H1342" s="43">
        <v>0</v>
      </c>
      <c r="I1342" s="30">
        <v>590000000</v>
      </c>
      <c r="J1342" s="31" t="s">
        <v>50</v>
      </c>
      <c r="K1342" s="31" t="s">
        <v>1548</v>
      </c>
      <c r="L1342" s="31" t="s">
        <v>39</v>
      </c>
      <c r="M1342" s="31" t="s">
        <v>58</v>
      </c>
      <c r="N1342" s="71" t="s">
        <v>4324</v>
      </c>
      <c r="O1342" s="71" t="s">
        <v>4325</v>
      </c>
      <c r="P1342" s="43" t="s">
        <v>3457</v>
      </c>
      <c r="Q1342" s="43" t="s">
        <v>114</v>
      </c>
      <c r="R1342" s="148">
        <v>17</v>
      </c>
      <c r="S1342" s="134">
        <v>1000000</v>
      </c>
      <c r="T1342" s="58">
        <v>17000000</v>
      </c>
      <c r="U1342" s="48">
        <v>19040000</v>
      </c>
      <c r="V1342" s="31"/>
      <c r="W1342" s="31">
        <v>2017</v>
      </c>
      <c r="X1342" s="66"/>
      <c r="Y1342" s="303"/>
    </row>
    <row r="1343" spans="1:25" ht="50.1" customHeight="1">
      <c r="A1343" s="30" t="s">
        <v>4397</v>
      </c>
      <c r="B1343" s="30" t="s">
        <v>32</v>
      </c>
      <c r="C1343" s="147" t="s">
        <v>4398</v>
      </c>
      <c r="D1343" s="319" t="s">
        <v>4306</v>
      </c>
      <c r="E1343" s="147" t="s">
        <v>4399</v>
      </c>
      <c r="F1343" s="32"/>
      <c r="G1343" s="30" t="s">
        <v>36</v>
      </c>
      <c r="H1343" s="30">
        <v>0</v>
      </c>
      <c r="I1343" s="30">
        <v>590000000</v>
      </c>
      <c r="J1343" s="31" t="s">
        <v>37</v>
      </c>
      <c r="K1343" s="45" t="s">
        <v>1548</v>
      </c>
      <c r="L1343" s="31" t="s">
        <v>39</v>
      </c>
      <c r="M1343" s="30" t="s">
        <v>58</v>
      </c>
      <c r="N1343" s="31" t="s">
        <v>106</v>
      </c>
      <c r="O1343" s="31" t="s">
        <v>107</v>
      </c>
      <c r="P1343" s="53">
        <v>168</v>
      </c>
      <c r="Q1343" s="30" t="s">
        <v>114</v>
      </c>
      <c r="R1343" s="39">
        <v>0.1</v>
      </c>
      <c r="S1343" s="35">
        <v>290000</v>
      </c>
      <c r="T1343" s="35">
        <f t="shared" ref="T1343:T1413" si="79">R1343*S1343</f>
        <v>29000</v>
      </c>
      <c r="U1343" s="35">
        <f t="shared" ref="U1343:U1413" si="80">T1343*1.12</f>
        <v>32480.000000000004</v>
      </c>
      <c r="V1343" s="30" t="s">
        <v>44</v>
      </c>
      <c r="W1343" s="45">
        <v>2017</v>
      </c>
      <c r="X1343" s="110"/>
      <c r="Y1343" s="303"/>
    </row>
    <row r="1344" spans="1:25" ht="50.1" customHeight="1">
      <c r="A1344" s="30" t="s">
        <v>4400</v>
      </c>
      <c r="B1344" s="30" t="s">
        <v>32</v>
      </c>
      <c r="C1344" s="147" t="s">
        <v>4401</v>
      </c>
      <c r="D1344" s="319" t="s">
        <v>4306</v>
      </c>
      <c r="E1344" s="147" t="s">
        <v>4402</v>
      </c>
      <c r="F1344" s="32"/>
      <c r="G1344" s="30" t="s">
        <v>36</v>
      </c>
      <c r="H1344" s="30">
        <v>0</v>
      </c>
      <c r="I1344" s="30">
        <v>590000000</v>
      </c>
      <c r="J1344" s="31" t="s">
        <v>37</v>
      </c>
      <c r="K1344" s="45" t="s">
        <v>1548</v>
      </c>
      <c r="L1344" s="31" t="s">
        <v>39</v>
      </c>
      <c r="M1344" s="30" t="s">
        <v>58</v>
      </c>
      <c r="N1344" s="31" t="s">
        <v>106</v>
      </c>
      <c r="O1344" s="31" t="s">
        <v>107</v>
      </c>
      <c r="P1344" s="53">
        <v>168</v>
      </c>
      <c r="Q1344" s="30" t="s">
        <v>114</v>
      </c>
      <c r="R1344" s="39">
        <v>0.2</v>
      </c>
      <c r="S1344" s="35">
        <v>3400000</v>
      </c>
      <c r="T1344" s="35">
        <f t="shared" si="79"/>
        <v>680000</v>
      </c>
      <c r="U1344" s="35">
        <f t="shared" si="80"/>
        <v>761600.00000000012</v>
      </c>
      <c r="V1344" s="30" t="s">
        <v>44</v>
      </c>
      <c r="W1344" s="45">
        <v>2017</v>
      </c>
      <c r="X1344" s="110"/>
      <c r="Y1344" s="303"/>
    </row>
    <row r="1345" spans="1:25" ht="50.1" customHeight="1">
      <c r="A1345" s="30" t="s">
        <v>4403</v>
      </c>
      <c r="B1345" s="30" t="s">
        <v>32</v>
      </c>
      <c r="C1345" s="147" t="s">
        <v>4404</v>
      </c>
      <c r="D1345" s="319" t="s">
        <v>4306</v>
      </c>
      <c r="E1345" s="147" t="s">
        <v>4405</v>
      </c>
      <c r="F1345" s="32"/>
      <c r="G1345" s="30" t="s">
        <v>36</v>
      </c>
      <c r="H1345" s="30">
        <v>0</v>
      </c>
      <c r="I1345" s="30">
        <v>590000000</v>
      </c>
      <c r="J1345" s="31" t="s">
        <v>37</v>
      </c>
      <c r="K1345" s="45" t="s">
        <v>1548</v>
      </c>
      <c r="L1345" s="31" t="s">
        <v>39</v>
      </c>
      <c r="M1345" s="30" t="s">
        <v>58</v>
      </c>
      <c r="N1345" s="31" t="s">
        <v>106</v>
      </c>
      <c r="O1345" s="31" t="s">
        <v>107</v>
      </c>
      <c r="P1345" s="53">
        <v>168</v>
      </c>
      <c r="Q1345" s="30" t="s">
        <v>114</v>
      </c>
      <c r="R1345" s="39">
        <v>0.1</v>
      </c>
      <c r="S1345" s="35">
        <v>3400000</v>
      </c>
      <c r="T1345" s="35">
        <f t="shared" si="79"/>
        <v>340000</v>
      </c>
      <c r="U1345" s="35">
        <f t="shared" si="80"/>
        <v>380800.00000000006</v>
      </c>
      <c r="V1345" s="30" t="s">
        <v>44</v>
      </c>
      <c r="W1345" s="45">
        <v>2017</v>
      </c>
      <c r="X1345" s="110"/>
      <c r="Y1345" s="303"/>
    </row>
    <row r="1346" spans="1:25" ht="50.1" customHeight="1">
      <c r="A1346" s="30" t="s">
        <v>4406</v>
      </c>
      <c r="B1346" s="30" t="s">
        <v>32</v>
      </c>
      <c r="C1346" s="31" t="s">
        <v>4407</v>
      </c>
      <c r="D1346" s="310" t="s">
        <v>4408</v>
      </c>
      <c r="E1346" s="31" t="s">
        <v>4409</v>
      </c>
      <c r="F1346" s="32" t="s">
        <v>4410</v>
      </c>
      <c r="G1346" s="30" t="s">
        <v>36</v>
      </c>
      <c r="H1346" s="30">
        <v>0</v>
      </c>
      <c r="I1346" s="30">
        <v>590000000</v>
      </c>
      <c r="J1346" s="31" t="s">
        <v>37</v>
      </c>
      <c r="K1346" s="31" t="s">
        <v>38</v>
      </c>
      <c r="L1346" s="37" t="s">
        <v>50</v>
      </c>
      <c r="M1346" s="30" t="s">
        <v>98</v>
      </c>
      <c r="N1346" s="31" t="s">
        <v>41</v>
      </c>
      <c r="O1346" s="30" t="s">
        <v>73</v>
      </c>
      <c r="P1346" s="30">
        <v>796</v>
      </c>
      <c r="Q1346" s="30" t="s">
        <v>43</v>
      </c>
      <c r="R1346" s="34">
        <v>60</v>
      </c>
      <c r="S1346" s="35">
        <v>2950</v>
      </c>
      <c r="T1346" s="35">
        <f t="shared" si="79"/>
        <v>177000</v>
      </c>
      <c r="U1346" s="35">
        <f t="shared" si="80"/>
        <v>198240.00000000003</v>
      </c>
      <c r="V1346" s="30"/>
      <c r="W1346" s="30">
        <v>2017</v>
      </c>
      <c r="X1346" s="31"/>
      <c r="Y1346" s="303"/>
    </row>
    <row r="1347" spans="1:25" ht="50.1" customHeight="1">
      <c r="A1347" s="30" t="s">
        <v>4411</v>
      </c>
      <c r="B1347" s="30" t="s">
        <v>32</v>
      </c>
      <c r="C1347" s="31" t="s">
        <v>4412</v>
      </c>
      <c r="D1347" s="314" t="s">
        <v>4413</v>
      </c>
      <c r="E1347" s="32" t="s">
        <v>504</v>
      </c>
      <c r="F1347" s="32" t="s">
        <v>4414</v>
      </c>
      <c r="G1347" s="30" t="s">
        <v>36</v>
      </c>
      <c r="H1347" s="30">
        <v>0</v>
      </c>
      <c r="I1347" s="30">
        <v>590000000</v>
      </c>
      <c r="J1347" s="31" t="s">
        <v>50</v>
      </c>
      <c r="K1347" s="30" t="s">
        <v>423</v>
      </c>
      <c r="L1347" s="30" t="s">
        <v>80</v>
      </c>
      <c r="M1347" s="30" t="s">
        <v>81</v>
      </c>
      <c r="N1347" s="30" t="s">
        <v>140</v>
      </c>
      <c r="O1347" s="45" t="s">
        <v>182</v>
      </c>
      <c r="P1347" s="30">
        <v>796</v>
      </c>
      <c r="Q1347" s="30" t="s">
        <v>43</v>
      </c>
      <c r="R1347" s="34">
        <v>3</v>
      </c>
      <c r="S1347" s="39">
        <v>1500</v>
      </c>
      <c r="T1347" s="58">
        <f t="shared" si="79"/>
        <v>4500</v>
      </c>
      <c r="U1347" s="58">
        <f t="shared" si="80"/>
        <v>5040.0000000000009</v>
      </c>
      <c r="V1347" s="30"/>
      <c r="W1347" s="30">
        <v>2017</v>
      </c>
      <c r="X1347" s="60"/>
      <c r="Y1347" s="303"/>
    </row>
    <row r="1348" spans="1:25" ht="50.1" customHeight="1">
      <c r="A1348" s="30" t="s">
        <v>4415</v>
      </c>
      <c r="B1348" s="30" t="s">
        <v>32</v>
      </c>
      <c r="C1348" s="31" t="s">
        <v>4412</v>
      </c>
      <c r="D1348" s="314" t="s">
        <v>4413</v>
      </c>
      <c r="E1348" s="32" t="s">
        <v>504</v>
      </c>
      <c r="F1348" s="32" t="s">
        <v>4416</v>
      </c>
      <c r="G1348" s="30" t="s">
        <v>36</v>
      </c>
      <c r="H1348" s="30">
        <v>0</v>
      </c>
      <c r="I1348" s="30">
        <v>590000000</v>
      </c>
      <c r="J1348" s="31" t="s">
        <v>50</v>
      </c>
      <c r="K1348" s="30" t="s">
        <v>4417</v>
      </c>
      <c r="L1348" s="30" t="s">
        <v>80</v>
      </c>
      <c r="M1348" s="30" t="s">
        <v>81</v>
      </c>
      <c r="N1348" s="30" t="s">
        <v>140</v>
      </c>
      <c r="O1348" s="45" t="s">
        <v>182</v>
      </c>
      <c r="P1348" s="30">
        <v>796</v>
      </c>
      <c r="Q1348" s="30" t="s">
        <v>43</v>
      </c>
      <c r="R1348" s="34">
        <v>8</v>
      </c>
      <c r="S1348" s="39">
        <v>1800</v>
      </c>
      <c r="T1348" s="58">
        <f t="shared" si="79"/>
        <v>14400</v>
      </c>
      <c r="U1348" s="58">
        <f t="shared" si="80"/>
        <v>16128.000000000002</v>
      </c>
      <c r="V1348" s="30"/>
      <c r="W1348" s="30">
        <v>2017</v>
      </c>
      <c r="X1348" s="60"/>
      <c r="Y1348" s="303"/>
    </row>
    <row r="1349" spans="1:25" ht="50.1" customHeight="1">
      <c r="A1349" s="30" t="s">
        <v>4418</v>
      </c>
      <c r="B1349" s="41" t="s">
        <v>32</v>
      </c>
      <c r="C1349" s="42" t="s">
        <v>4419</v>
      </c>
      <c r="D1349" s="311" t="s">
        <v>4420</v>
      </c>
      <c r="E1349" s="43" t="s">
        <v>4421</v>
      </c>
      <c r="F1349" s="44"/>
      <c r="G1349" s="45" t="s">
        <v>36</v>
      </c>
      <c r="H1349" s="46">
        <v>0</v>
      </c>
      <c r="I1349" s="30">
        <v>590000000</v>
      </c>
      <c r="J1349" s="31" t="s">
        <v>37</v>
      </c>
      <c r="K1349" s="41" t="s">
        <v>638</v>
      </c>
      <c r="L1349" s="31" t="s">
        <v>39</v>
      </c>
      <c r="M1349" s="41" t="s">
        <v>58</v>
      </c>
      <c r="N1349" s="43" t="s">
        <v>41</v>
      </c>
      <c r="O1349" s="31" t="s">
        <v>107</v>
      </c>
      <c r="P1349" s="30">
        <v>796</v>
      </c>
      <c r="Q1349" s="38" t="s">
        <v>43</v>
      </c>
      <c r="R1349" s="47">
        <v>340</v>
      </c>
      <c r="S1349" s="48">
        <v>500</v>
      </c>
      <c r="T1349" s="35">
        <f t="shared" si="79"/>
        <v>170000</v>
      </c>
      <c r="U1349" s="35">
        <f t="shared" si="80"/>
        <v>190400.00000000003</v>
      </c>
      <c r="V1349" s="41"/>
      <c r="W1349" s="49">
        <v>2017</v>
      </c>
      <c r="X1349" s="41"/>
      <c r="Y1349" s="303"/>
    </row>
    <row r="1350" spans="1:25" ht="50.1" customHeight="1">
      <c r="A1350" s="30" t="s">
        <v>4422</v>
      </c>
      <c r="B1350" s="41" t="s">
        <v>32</v>
      </c>
      <c r="C1350" s="33" t="s">
        <v>4423</v>
      </c>
      <c r="D1350" s="311" t="s">
        <v>4424</v>
      </c>
      <c r="E1350" s="33" t="s">
        <v>4425</v>
      </c>
      <c r="F1350" s="33" t="s">
        <v>4426</v>
      </c>
      <c r="G1350" s="45" t="s">
        <v>36</v>
      </c>
      <c r="H1350" s="46">
        <v>0</v>
      </c>
      <c r="I1350" s="30">
        <v>590000000</v>
      </c>
      <c r="J1350" s="31" t="s">
        <v>37</v>
      </c>
      <c r="K1350" s="41" t="s">
        <v>189</v>
      </c>
      <c r="L1350" s="31" t="s">
        <v>39</v>
      </c>
      <c r="M1350" s="41" t="s">
        <v>58</v>
      </c>
      <c r="N1350" s="43" t="s">
        <v>1816</v>
      </c>
      <c r="O1350" s="43" t="s">
        <v>182</v>
      </c>
      <c r="P1350" s="43">
        <v>112</v>
      </c>
      <c r="Q1350" s="43" t="s">
        <v>126</v>
      </c>
      <c r="R1350" s="48">
        <v>2100</v>
      </c>
      <c r="S1350" s="64">
        <v>260</v>
      </c>
      <c r="T1350" s="35">
        <v>0</v>
      </c>
      <c r="U1350" s="35">
        <f>T1350*1.12</f>
        <v>0</v>
      </c>
      <c r="V1350" s="41"/>
      <c r="W1350" s="49">
        <v>2017</v>
      </c>
      <c r="X1350" s="41" t="s">
        <v>4427</v>
      </c>
      <c r="Y1350" s="303"/>
    </row>
    <row r="1351" spans="1:25" ht="50.1" customHeight="1">
      <c r="A1351" s="30" t="s">
        <v>4428</v>
      </c>
      <c r="B1351" s="41" t="s">
        <v>32</v>
      </c>
      <c r="C1351" s="33" t="s">
        <v>4423</v>
      </c>
      <c r="D1351" s="311" t="s">
        <v>4424</v>
      </c>
      <c r="E1351" s="33" t="s">
        <v>4425</v>
      </c>
      <c r="F1351" s="33" t="s">
        <v>4426</v>
      </c>
      <c r="G1351" s="45" t="s">
        <v>36</v>
      </c>
      <c r="H1351" s="46">
        <v>0</v>
      </c>
      <c r="I1351" s="30">
        <v>590000000</v>
      </c>
      <c r="J1351" s="31" t="s">
        <v>37</v>
      </c>
      <c r="K1351" s="43" t="s">
        <v>275</v>
      </c>
      <c r="L1351" s="31" t="s">
        <v>39</v>
      </c>
      <c r="M1351" s="41" t="s">
        <v>58</v>
      </c>
      <c r="N1351" s="43" t="s">
        <v>1816</v>
      </c>
      <c r="O1351" s="43" t="s">
        <v>182</v>
      </c>
      <c r="P1351" s="43">
        <v>112</v>
      </c>
      <c r="Q1351" s="43" t="s">
        <v>126</v>
      </c>
      <c r="R1351" s="48">
        <v>2100</v>
      </c>
      <c r="S1351" s="64">
        <v>330</v>
      </c>
      <c r="T1351" s="35">
        <f>R1351*S1351</f>
        <v>693000</v>
      </c>
      <c r="U1351" s="35">
        <f>T1351*1.12</f>
        <v>776160.00000000012</v>
      </c>
      <c r="V1351" s="41"/>
      <c r="W1351" s="49">
        <v>2017</v>
      </c>
      <c r="X1351" s="62"/>
      <c r="Y1351" s="303"/>
    </row>
    <row r="1352" spans="1:25" ht="50.1" customHeight="1">
      <c r="A1352" s="30" t="s">
        <v>4429</v>
      </c>
      <c r="B1352" s="30" t="s">
        <v>32</v>
      </c>
      <c r="C1352" s="31" t="s">
        <v>4430</v>
      </c>
      <c r="D1352" s="310" t="s">
        <v>4431</v>
      </c>
      <c r="E1352" s="31" t="s">
        <v>4432</v>
      </c>
      <c r="F1352" s="32" t="s">
        <v>44</v>
      </c>
      <c r="G1352" s="30" t="s">
        <v>36</v>
      </c>
      <c r="H1352" s="30">
        <v>0</v>
      </c>
      <c r="I1352" s="30">
        <v>590000000</v>
      </c>
      <c r="J1352" s="31" t="s">
        <v>37</v>
      </c>
      <c r="K1352" s="45" t="s">
        <v>105</v>
      </c>
      <c r="L1352" s="31" t="s">
        <v>39</v>
      </c>
      <c r="M1352" s="30" t="s">
        <v>58</v>
      </c>
      <c r="N1352" s="31" t="s">
        <v>106</v>
      </c>
      <c r="O1352" s="31" t="s">
        <v>107</v>
      </c>
      <c r="P1352" s="53">
        <v>168</v>
      </c>
      <c r="Q1352" s="32" t="s">
        <v>114</v>
      </c>
      <c r="R1352" s="39">
        <v>2</v>
      </c>
      <c r="S1352" s="35">
        <v>200000</v>
      </c>
      <c r="T1352" s="35">
        <f t="shared" si="79"/>
        <v>400000</v>
      </c>
      <c r="U1352" s="35">
        <f t="shared" si="80"/>
        <v>448000.00000000006</v>
      </c>
      <c r="V1352" s="30" t="s">
        <v>44</v>
      </c>
      <c r="W1352" s="45">
        <v>2017</v>
      </c>
      <c r="X1352" s="37"/>
      <c r="Y1352" s="303"/>
    </row>
    <row r="1353" spans="1:25" ht="50.1" customHeight="1">
      <c r="A1353" s="30" t="s">
        <v>4433</v>
      </c>
      <c r="B1353" s="30" t="s">
        <v>32</v>
      </c>
      <c r="C1353" s="31" t="s">
        <v>4434</v>
      </c>
      <c r="D1353" s="310" t="s">
        <v>4431</v>
      </c>
      <c r="E1353" s="31" t="s">
        <v>4435</v>
      </c>
      <c r="F1353" s="32" t="s">
        <v>44</v>
      </c>
      <c r="G1353" s="30" t="s">
        <v>36</v>
      </c>
      <c r="H1353" s="30">
        <v>0</v>
      </c>
      <c r="I1353" s="30">
        <v>590000000</v>
      </c>
      <c r="J1353" s="31" t="s">
        <v>37</v>
      </c>
      <c r="K1353" s="45" t="s">
        <v>105</v>
      </c>
      <c r="L1353" s="31" t="s">
        <v>39</v>
      </c>
      <c r="M1353" s="30" t="s">
        <v>58</v>
      </c>
      <c r="N1353" s="31" t="s">
        <v>106</v>
      </c>
      <c r="O1353" s="31" t="s">
        <v>107</v>
      </c>
      <c r="P1353" s="53">
        <v>168</v>
      </c>
      <c r="Q1353" s="32" t="s">
        <v>114</v>
      </c>
      <c r="R1353" s="39">
        <v>2</v>
      </c>
      <c r="S1353" s="35">
        <v>200000</v>
      </c>
      <c r="T1353" s="35">
        <f t="shared" si="79"/>
        <v>400000</v>
      </c>
      <c r="U1353" s="35">
        <f t="shared" si="80"/>
        <v>448000.00000000006</v>
      </c>
      <c r="V1353" s="30"/>
      <c r="W1353" s="45">
        <v>2017</v>
      </c>
      <c r="X1353" s="37"/>
      <c r="Y1353" s="303"/>
    </row>
    <row r="1354" spans="1:25" ht="50.1" customHeight="1">
      <c r="A1354" s="30" t="s">
        <v>4436</v>
      </c>
      <c r="B1354" s="41" t="s">
        <v>32</v>
      </c>
      <c r="C1354" s="42" t="s">
        <v>4437</v>
      </c>
      <c r="D1354" s="311" t="s">
        <v>4431</v>
      </c>
      <c r="E1354" s="43" t="s">
        <v>4438</v>
      </c>
      <c r="F1354" s="44" t="s">
        <v>44</v>
      </c>
      <c r="G1354" s="45" t="s">
        <v>36</v>
      </c>
      <c r="H1354" s="46">
        <v>0</v>
      </c>
      <c r="I1354" s="30">
        <v>590000000</v>
      </c>
      <c r="J1354" s="31" t="s">
        <v>37</v>
      </c>
      <c r="K1354" s="45" t="s">
        <v>105</v>
      </c>
      <c r="L1354" s="31" t="s">
        <v>39</v>
      </c>
      <c r="M1354" s="41" t="s">
        <v>58</v>
      </c>
      <c r="N1354" s="43" t="s">
        <v>106</v>
      </c>
      <c r="O1354" s="31" t="s">
        <v>107</v>
      </c>
      <c r="P1354" s="53">
        <v>168</v>
      </c>
      <c r="Q1354" s="149" t="s">
        <v>114</v>
      </c>
      <c r="R1354" s="55">
        <v>2</v>
      </c>
      <c r="S1354" s="35">
        <v>200000</v>
      </c>
      <c r="T1354" s="35">
        <f t="shared" si="79"/>
        <v>400000</v>
      </c>
      <c r="U1354" s="35">
        <f t="shared" si="80"/>
        <v>448000.00000000006</v>
      </c>
      <c r="V1354" s="41"/>
      <c r="W1354" s="45">
        <v>2017</v>
      </c>
      <c r="X1354" s="37"/>
      <c r="Y1354" s="303"/>
    </row>
    <row r="1355" spans="1:25" ht="50.1" customHeight="1">
      <c r="A1355" s="30" t="s">
        <v>4439</v>
      </c>
      <c r="B1355" s="30" t="s">
        <v>32</v>
      </c>
      <c r="C1355" s="31" t="s">
        <v>4440</v>
      </c>
      <c r="D1355" s="310" t="s">
        <v>4431</v>
      </c>
      <c r="E1355" s="31" t="s">
        <v>4441</v>
      </c>
      <c r="F1355" s="32" t="s">
        <v>44</v>
      </c>
      <c r="G1355" s="30" t="s">
        <v>36</v>
      </c>
      <c r="H1355" s="30">
        <v>0</v>
      </c>
      <c r="I1355" s="30">
        <v>590000000</v>
      </c>
      <c r="J1355" s="31" t="s">
        <v>37</v>
      </c>
      <c r="K1355" s="45" t="s">
        <v>105</v>
      </c>
      <c r="L1355" s="31" t="s">
        <v>39</v>
      </c>
      <c r="M1355" s="30" t="s">
        <v>58</v>
      </c>
      <c r="N1355" s="31" t="s">
        <v>106</v>
      </c>
      <c r="O1355" s="31" t="s">
        <v>107</v>
      </c>
      <c r="P1355" s="53">
        <v>168</v>
      </c>
      <c r="Q1355" s="32" t="s">
        <v>114</v>
      </c>
      <c r="R1355" s="39">
        <v>2</v>
      </c>
      <c r="S1355" s="35">
        <v>200000</v>
      </c>
      <c r="T1355" s="35">
        <f t="shared" si="79"/>
        <v>400000</v>
      </c>
      <c r="U1355" s="35">
        <f t="shared" si="80"/>
        <v>448000.00000000006</v>
      </c>
      <c r="V1355" s="30" t="s">
        <v>44</v>
      </c>
      <c r="W1355" s="45">
        <v>2017</v>
      </c>
      <c r="X1355" s="37"/>
      <c r="Y1355" s="303"/>
    </row>
    <row r="1356" spans="1:25" ht="50.1" customHeight="1">
      <c r="A1356" s="30" t="s">
        <v>4442</v>
      </c>
      <c r="B1356" s="41" t="s">
        <v>32</v>
      </c>
      <c r="C1356" s="42" t="s">
        <v>4443</v>
      </c>
      <c r="D1356" s="311" t="s">
        <v>4431</v>
      </c>
      <c r="E1356" s="43" t="s">
        <v>4444</v>
      </c>
      <c r="F1356" s="44" t="s">
        <v>44</v>
      </c>
      <c r="G1356" s="45" t="s">
        <v>36</v>
      </c>
      <c r="H1356" s="46">
        <v>0</v>
      </c>
      <c r="I1356" s="30">
        <v>590000000</v>
      </c>
      <c r="J1356" s="31" t="s">
        <v>37</v>
      </c>
      <c r="K1356" s="45" t="s">
        <v>105</v>
      </c>
      <c r="L1356" s="31" t="s">
        <v>39</v>
      </c>
      <c r="M1356" s="41" t="s">
        <v>58</v>
      </c>
      <c r="N1356" s="43" t="s">
        <v>106</v>
      </c>
      <c r="O1356" s="31" t="s">
        <v>107</v>
      </c>
      <c r="P1356" s="53">
        <v>168</v>
      </c>
      <c r="Q1356" s="149" t="s">
        <v>114</v>
      </c>
      <c r="R1356" s="55">
        <v>2</v>
      </c>
      <c r="S1356" s="35">
        <v>200000</v>
      </c>
      <c r="T1356" s="35">
        <f t="shared" si="79"/>
        <v>400000</v>
      </c>
      <c r="U1356" s="35">
        <f t="shared" si="80"/>
        <v>448000.00000000006</v>
      </c>
      <c r="V1356" s="41" t="s">
        <v>44</v>
      </c>
      <c r="W1356" s="45">
        <v>2017</v>
      </c>
      <c r="X1356" s="37"/>
      <c r="Y1356" s="303"/>
    </row>
    <row r="1357" spans="1:25" ht="50.1" customHeight="1">
      <c r="A1357" s="30" t="s">
        <v>4445</v>
      </c>
      <c r="B1357" s="30" t="s">
        <v>32</v>
      </c>
      <c r="C1357" s="31" t="s">
        <v>4446</v>
      </c>
      <c r="D1357" s="310" t="s">
        <v>4431</v>
      </c>
      <c r="E1357" s="31" t="s">
        <v>4447</v>
      </c>
      <c r="F1357" s="32" t="s">
        <v>44</v>
      </c>
      <c r="G1357" s="30" t="s">
        <v>36</v>
      </c>
      <c r="H1357" s="30">
        <v>0</v>
      </c>
      <c r="I1357" s="30">
        <v>590000000</v>
      </c>
      <c r="J1357" s="31" t="s">
        <v>37</v>
      </c>
      <c r="K1357" s="45" t="s">
        <v>105</v>
      </c>
      <c r="L1357" s="31" t="s">
        <v>39</v>
      </c>
      <c r="M1357" s="30" t="s">
        <v>58</v>
      </c>
      <c r="N1357" s="31" t="s">
        <v>106</v>
      </c>
      <c r="O1357" s="31" t="s">
        <v>107</v>
      </c>
      <c r="P1357" s="53">
        <v>168</v>
      </c>
      <c r="Q1357" s="32" t="s">
        <v>114</v>
      </c>
      <c r="R1357" s="39">
        <v>2</v>
      </c>
      <c r="S1357" s="35">
        <v>200000</v>
      </c>
      <c r="T1357" s="35">
        <f t="shared" si="79"/>
        <v>400000</v>
      </c>
      <c r="U1357" s="35">
        <f t="shared" si="80"/>
        <v>448000.00000000006</v>
      </c>
      <c r="V1357" s="30" t="s">
        <v>44</v>
      </c>
      <c r="W1357" s="45">
        <v>2017</v>
      </c>
      <c r="X1357" s="37"/>
      <c r="Y1357" s="303"/>
    </row>
    <row r="1358" spans="1:25" ht="50.1" customHeight="1">
      <c r="A1358" s="30" t="s">
        <v>4448</v>
      </c>
      <c r="B1358" s="41" t="s">
        <v>32</v>
      </c>
      <c r="C1358" s="42" t="s">
        <v>4449</v>
      </c>
      <c r="D1358" s="311" t="s">
        <v>4431</v>
      </c>
      <c r="E1358" s="43" t="s">
        <v>4450</v>
      </c>
      <c r="F1358" s="44" t="s">
        <v>44</v>
      </c>
      <c r="G1358" s="45" t="s">
        <v>36</v>
      </c>
      <c r="H1358" s="46">
        <v>0</v>
      </c>
      <c r="I1358" s="30">
        <v>590000000</v>
      </c>
      <c r="J1358" s="31" t="s">
        <v>37</v>
      </c>
      <c r="K1358" s="45" t="s">
        <v>105</v>
      </c>
      <c r="L1358" s="31" t="s">
        <v>39</v>
      </c>
      <c r="M1358" s="41" t="s">
        <v>58</v>
      </c>
      <c r="N1358" s="43" t="s">
        <v>106</v>
      </c>
      <c r="O1358" s="31" t="s">
        <v>107</v>
      </c>
      <c r="P1358" s="53">
        <v>168</v>
      </c>
      <c r="Q1358" s="149" t="s">
        <v>114</v>
      </c>
      <c r="R1358" s="55">
        <v>2</v>
      </c>
      <c r="S1358" s="35">
        <v>200000</v>
      </c>
      <c r="T1358" s="35">
        <f t="shared" si="79"/>
        <v>400000</v>
      </c>
      <c r="U1358" s="35">
        <f t="shared" si="80"/>
        <v>448000.00000000006</v>
      </c>
      <c r="V1358" s="41" t="s">
        <v>44</v>
      </c>
      <c r="W1358" s="45">
        <v>2017</v>
      </c>
      <c r="X1358" s="37"/>
      <c r="Y1358" s="303"/>
    </row>
    <row r="1359" spans="1:25" ht="50.1" customHeight="1">
      <c r="A1359" s="30" t="s">
        <v>4451</v>
      </c>
      <c r="B1359" s="41" t="s">
        <v>32</v>
      </c>
      <c r="C1359" s="42" t="s">
        <v>4452</v>
      </c>
      <c r="D1359" s="311" t="s">
        <v>4431</v>
      </c>
      <c r="E1359" s="43" t="s">
        <v>4453</v>
      </c>
      <c r="F1359" s="44" t="s">
        <v>44</v>
      </c>
      <c r="G1359" s="45" t="s">
        <v>36</v>
      </c>
      <c r="H1359" s="46">
        <v>0</v>
      </c>
      <c r="I1359" s="30">
        <v>590000000</v>
      </c>
      <c r="J1359" s="31" t="s">
        <v>37</v>
      </c>
      <c r="K1359" s="45" t="s">
        <v>105</v>
      </c>
      <c r="L1359" s="31" t="s">
        <v>39</v>
      </c>
      <c r="M1359" s="41" t="s">
        <v>58</v>
      </c>
      <c r="N1359" s="43" t="s">
        <v>106</v>
      </c>
      <c r="O1359" s="31" t="s">
        <v>107</v>
      </c>
      <c r="P1359" s="53">
        <v>168</v>
      </c>
      <c r="Q1359" s="149" t="s">
        <v>114</v>
      </c>
      <c r="R1359" s="55">
        <v>2</v>
      </c>
      <c r="S1359" s="35">
        <v>200000</v>
      </c>
      <c r="T1359" s="35">
        <f t="shared" si="79"/>
        <v>400000</v>
      </c>
      <c r="U1359" s="35">
        <f t="shared" si="80"/>
        <v>448000.00000000006</v>
      </c>
      <c r="V1359" s="41" t="s">
        <v>44</v>
      </c>
      <c r="W1359" s="45">
        <v>2017</v>
      </c>
      <c r="X1359" s="37"/>
      <c r="Y1359" s="303"/>
    </row>
    <row r="1360" spans="1:25" ht="50.1" customHeight="1">
      <c r="A1360" s="30" t="s">
        <v>4454</v>
      </c>
      <c r="B1360" s="30" t="s">
        <v>32</v>
      </c>
      <c r="C1360" s="31" t="s">
        <v>4455</v>
      </c>
      <c r="D1360" s="310" t="s">
        <v>4431</v>
      </c>
      <c r="E1360" s="31" t="s">
        <v>4456</v>
      </c>
      <c r="F1360" s="32" t="s">
        <v>44</v>
      </c>
      <c r="G1360" s="30" t="s">
        <v>36</v>
      </c>
      <c r="H1360" s="30">
        <v>0</v>
      </c>
      <c r="I1360" s="30">
        <v>590000000</v>
      </c>
      <c r="J1360" s="31" t="s">
        <v>37</v>
      </c>
      <c r="K1360" s="45" t="s">
        <v>105</v>
      </c>
      <c r="L1360" s="31" t="s">
        <v>39</v>
      </c>
      <c r="M1360" s="30" t="s">
        <v>58</v>
      </c>
      <c r="N1360" s="31" t="s">
        <v>106</v>
      </c>
      <c r="O1360" s="31" t="s">
        <v>107</v>
      </c>
      <c r="P1360" s="53">
        <v>168</v>
      </c>
      <c r="Q1360" s="32" t="s">
        <v>114</v>
      </c>
      <c r="R1360" s="39">
        <v>2</v>
      </c>
      <c r="S1360" s="35">
        <v>200000</v>
      </c>
      <c r="T1360" s="35">
        <f t="shared" si="79"/>
        <v>400000</v>
      </c>
      <c r="U1360" s="35">
        <f t="shared" si="80"/>
        <v>448000.00000000006</v>
      </c>
      <c r="V1360" s="30" t="s">
        <v>44</v>
      </c>
      <c r="W1360" s="45">
        <v>2017</v>
      </c>
      <c r="X1360" s="37"/>
      <c r="Y1360" s="303"/>
    </row>
    <row r="1361" spans="1:25" ht="50.1" customHeight="1">
      <c r="A1361" s="30" t="s">
        <v>4457</v>
      </c>
      <c r="B1361" s="30" t="s">
        <v>32</v>
      </c>
      <c r="C1361" s="31" t="s">
        <v>4458</v>
      </c>
      <c r="D1361" s="310" t="s">
        <v>4431</v>
      </c>
      <c r="E1361" s="31" t="s">
        <v>4459</v>
      </c>
      <c r="F1361" s="32" t="s">
        <v>44</v>
      </c>
      <c r="G1361" s="30" t="s">
        <v>36</v>
      </c>
      <c r="H1361" s="30">
        <v>0</v>
      </c>
      <c r="I1361" s="30">
        <v>590000000</v>
      </c>
      <c r="J1361" s="31" t="s">
        <v>37</v>
      </c>
      <c r="K1361" s="45" t="s">
        <v>105</v>
      </c>
      <c r="L1361" s="31" t="s">
        <v>39</v>
      </c>
      <c r="M1361" s="30" t="s">
        <v>58</v>
      </c>
      <c r="N1361" s="31" t="s">
        <v>106</v>
      </c>
      <c r="O1361" s="31" t="s">
        <v>107</v>
      </c>
      <c r="P1361" s="53">
        <v>168</v>
      </c>
      <c r="Q1361" s="32" t="s">
        <v>114</v>
      </c>
      <c r="R1361" s="39">
        <v>2</v>
      </c>
      <c r="S1361" s="35">
        <v>200000</v>
      </c>
      <c r="T1361" s="35">
        <f t="shared" si="79"/>
        <v>400000</v>
      </c>
      <c r="U1361" s="35">
        <f t="shared" si="80"/>
        <v>448000.00000000006</v>
      </c>
      <c r="V1361" s="30" t="s">
        <v>44</v>
      </c>
      <c r="W1361" s="45">
        <v>2017</v>
      </c>
      <c r="X1361" s="37"/>
      <c r="Y1361" s="303"/>
    </row>
    <row r="1362" spans="1:25" ht="50.1" customHeight="1">
      <c r="A1362" s="30" t="s">
        <v>4460</v>
      </c>
      <c r="B1362" s="41" t="s">
        <v>32</v>
      </c>
      <c r="C1362" s="42" t="s">
        <v>4461</v>
      </c>
      <c r="D1362" s="311" t="s">
        <v>4431</v>
      </c>
      <c r="E1362" s="43" t="s">
        <v>4462</v>
      </c>
      <c r="F1362" s="44" t="s">
        <v>44</v>
      </c>
      <c r="G1362" s="45" t="s">
        <v>36</v>
      </c>
      <c r="H1362" s="46">
        <v>0</v>
      </c>
      <c r="I1362" s="30">
        <v>590000000</v>
      </c>
      <c r="J1362" s="31" t="s">
        <v>37</v>
      </c>
      <c r="K1362" s="45" t="s">
        <v>105</v>
      </c>
      <c r="L1362" s="31" t="s">
        <v>39</v>
      </c>
      <c r="M1362" s="41" t="s">
        <v>58</v>
      </c>
      <c r="N1362" s="43" t="s">
        <v>106</v>
      </c>
      <c r="O1362" s="31" t="s">
        <v>107</v>
      </c>
      <c r="P1362" s="53">
        <v>168</v>
      </c>
      <c r="Q1362" s="149" t="s">
        <v>114</v>
      </c>
      <c r="R1362" s="55">
        <v>2</v>
      </c>
      <c r="S1362" s="35">
        <v>210000</v>
      </c>
      <c r="T1362" s="35">
        <f t="shared" si="79"/>
        <v>420000</v>
      </c>
      <c r="U1362" s="35">
        <f t="shared" si="80"/>
        <v>470400.00000000006</v>
      </c>
      <c r="V1362" s="41" t="s">
        <v>44</v>
      </c>
      <c r="W1362" s="45">
        <v>2017</v>
      </c>
      <c r="X1362" s="37"/>
      <c r="Y1362" s="303"/>
    </row>
    <row r="1363" spans="1:25" ht="50.1" customHeight="1">
      <c r="A1363" s="30" t="s">
        <v>4463</v>
      </c>
      <c r="B1363" s="30" t="s">
        <v>32</v>
      </c>
      <c r="C1363" s="31" t="s">
        <v>4464</v>
      </c>
      <c r="D1363" s="310" t="s">
        <v>4431</v>
      </c>
      <c r="E1363" s="31" t="s">
        <v>4465</v>
      </c>
      <c r="F1363" s="32" t="s">
        <v>44</v>
      </c>
      <c r="G1363" s="30" t="s">
        <v>36</v>
      </c>
      <c r="H1363" s="30">
        <v>0</v>
      </c>
      <c r="I1363" s="30">
        <v>590000000</v>
      </c>
      <c r="J1363" s="31" t="s">
        <v>37</v>
      </c>
      <c r="K1363" s="45" t="s">
        <v>105</v>
      </c>
      <c r="L1363" s="31" t="s">
        <v>39</v>
      </c>
      <c r="M1363" s="30" t="s">
        <v>58</v>
      </c>
      <c r="N1363" s="31" t="s">
        <v>106</v>
      </c>
      <c r="O1363" s="31" t="s">
        <v>107</v>
      </c>
      <c r="P1363" s="53">
        <v>168</v>
      </c>
      <c r="Q1363" s="32" t="s">
        <v>114</v>
      </c>
      <c r="R1363" s="39">
        <v>2</v>
      </c>
      <c r="S1363" s="35">
        <v>210000</v>
      </c>
      <c r="T1363" s="35">
        <f t="shared" si="79"/>
        <v>420000</v>
      </c>
      <c r="U1363" s="35">
        <f t="shared" si="80"/>
        <v>470400.00000000006</v>
      </c>
      <c r="V1363" s="30" t="s">
        <v>44</v>
      </c>
      <c r="W1363" s="45">
        <v>2017</v>
      </c>
      <c r="X1363" s="37"/>
      <c r="Y1363" s="303"/>
    </row>
    <row r="1364" spans="1:25" ht="50.1" customHeight="1">
      <c r="A1364" s="30" t="s">
        <v>4466</v>
      </c>
      <c r="B1364" s="41" t="s">
        <v>32</v>
      </c>
      <c r="C1364" s="42" t="s">
        <v>4467</v>
      </c>
      <c r="D1364" s="311" t="s">
        <v>4431</v>
      </c>
      <c r="E1364" s="43" t="s">
        <v>4468</v>
      </c>
      <c r="F1364" s="44" t="s">
        <v>44</v>
      </c>
      <c r="G1364" s="45" t="s">
        <v>36</v>
      </c>
      <c r="H1364" s="46">
        <v>0</v>
      </c>
      <c r="I1364" s="30">
        <v>590000000</v>
      </c>
      <c r="J1364" s="31" t="s">
        <v>37</v>
      </c>
      <c r="K1364" s="45" t="s">
        <v>105</v>
      </c>
      <c r="L1364" s="31" t="s">
        <v>39</v>
      </c>
      <c r="M1364" s="41" t="s">
        <v>58</v>
      </c>
      <c r="N1364" s="43" t="s">
        <v>106</v>
      </c>
      <c r="O1364" s="31" t="s">
        <v>107</v>
      </c>
      <c r="P1364" s="53">
        <v>168</v>
      </c>
      <c r="Q1364" s="149" t="s">
        <v>114</v>
      </c>
      <c r="R1364" s="39">
        <v>2</v>
      </c>
      <c r="S1364" s="35">
        <v>210000</v>
      </c>
      <c r="T1364" s="35">
        <f t="shared" si="79"/>
        <v>420000</v>
      </c>
      <c r="U1364" s="35">
        <f t="shared" si="80"/>
        <v>470400.00000000006</v>
      </c>
      <c r="V1364" s="41" t="s">
        <v>44</v>
      </c>
      <c r="W1364" s="45">
        <v>2017</v>
      </c>
      <c r="X1364" s="37"/>
      <c r="Y1364" s="303"/>
    </row>
    <row r="1365" spans="1:25" ht="50.1" customHeight="1">
      <c r="A1365" s="30" t="s">
        <v>4469</v>
      </c>
      <c r="B1365" s="43" t="s">
        <v>32</v>
      </c>
      <c r="C1365" s="43" t="s">
        <v>4470</v>
      </c>
      <c r="D1365" s="312" t="s">
        <v>4471</v>
      </c>
      <c r="E1365" s="43" t="s">
        <v>4472</v>
      </c>
      <c r="F1365" s="43" t="s">
        <v>4473</v>
      </c>
      <c r="G1365" s="43" t="s">
        <v>36</v>
      </c>
      <c r="H1365" s="43">
        <v>0</v>
      </c>
      <c r="I1365" s="30">
        <v>590000000</v>
      </c>
      <c r="J1365" s="31" t="s">
        <v>37</v>
      </c>
      <c r="K1365" s="43" t="s">
        <v>79</v>
      </c>
      <c r="L1365" s="43" t="s">
        <v>80</v>
      </c>
      <c r="M1365" s="43" t="s">
        <v>81</v>
      </c>
      <c r="N1365" s="43" t="s">
        <v>82</v>
      </c>
      <c r="O1365" s="43" t="s">
        <v>1550</v>
      </c>
      <c r="P1365" s="43">
        <v>796</v>
      </c>
      <c r="Q1365" s="43" t="s">
        <v>43</v>
      </c>
      <c r="R1365" s="47">
        <v>2</v>
      </c>
      <c r="S1365" s="50">
        <v>10000</v>
      </c>
      <c r="T1365" s="35">
        <f t="shared" si="79"/>
        <v>20000</v>
      </c>
      <c r="U1365" s="35">
        <f t="shared" si="80"/>
        <v>22400.000000000004</v>
      </c>
      <c r="V1365" s="38"/>
      <c r="W1365" s="43">
        <v>2017</v>
      </c>
      <c r="X1365" s="43"/>
      <c r="Y1365" s="303"/>
    </row>
    <row r="1366" spans="1:25" ht="50.1" customHeight="1">
      <c r="A1366" s="30" t="s">
        <v>4474</v>
      </c>
      <c r="B1366" s="30" t="s">
        <v>32</v>
      </c>
      <c r="C1366" s="31" t="s">
        <v>4475</v>
      </c>
      <c r="D1366" s="310" t="s">
        <v>4476</v>
      </c>
      <c r="E1366" s="31" t="s">
        <v>4477</v>
      </c>
      <c r="F1366" s="32" t="s">
        <v>4478</v>
      </c>
      <c r="G1366" s="30" t="s">
        <v>36</v>
      </c>
      <c r="H1366" s="30">
        <v>0</v>
      </c>
      <c r="I1366" s="30">
        <v>590000000</v>
      </c>
      <c r="J1366" s="31" t="s">
        <v>37</v>
      </c>
      <c r="K1366" s="31" t="s">
        <v>139</v>
      </c>
      <c r="L1366" s="31" t="s">
        <v>39</v>
      </c>
      <c r="M1366" s="30" t="s">
        <v>40</v>
      </c>
      <c r="N1366" s="31" t="s">
        <v>140</v>
      </c>
      <c r="O1366" s="31" t="s">
        <v>107</v>
      </c>
      <c r="P1366" s="30">
        <v>796</v>
      </c>
      <c r="Q1366" s="30" t="s">
        <v>43</v>
      </c>
      <c r="R1366" s="34">
        <v>110</v>
      </c>
      <c r="S1366" s="35">
        <v>435</v>
      </c>
      <c r="T1366" s="35">
        <f t="shared" si="79"/>
        <v>47850</v>
      </c>
      <c r="U1366" s="35">
        <f t="shared" si="80"/>
        <v>53592.000000000007</v>
      </c>
      <c r="V1366" s="30" t="s">
        <v>44</v>
      </c>
      <c r="W1366" s="30">
        <v>2017</v>
      </c>
      <c r="X1366" s="31"/>
      <c r="Y1366" s="303"/>
    </row>
    <row r="1367" spans="1:25" ht="50.1" customHeight="1">
      <c r="A1367" s="30" t="s">
        <v>4479</v>
      </c>
      <c r="B1367" s="30" t="s">
        <v>32</v>
      </c>
      <c r="C1367" s="31" t="s">
        <v>4475</v>
      </c>
      <c r="D1367" s="310" t="s">
        <v>4476</v>
      </c>
      <c r="E1367" s="31" t="s">
        <v>4477</v>
      </c>
      <c r="F1367" s="32" t="s">
        <v>4480</v>
      </c>
      <c r="G1367" s="30" t="s">
        <v>36</v>
      </c>
      <c r="H1367" s="30">
        <v>0</v>
      </c>
      <c r="I1367" s="30">
        <v>590000000</v>
      </c>
      <c r="J1367" s="31" t="s">
        <v>37</v>
      </c>
      <c r="K1367" s="31" t="s">
        <v>139</v>
      </c>
      <c r="L1367" s="31" t="s">
        <v>39</v>
      </c>
      <c r="M1367" s="30" t="s">
        <v>40</v>
      </c>
      <c r="N1367" s="31" t="s">
        <v>140</v>
      </c>
      <c r="O1367" s="31" t="s">
        <v>107</v>
      </c>
      <c r="P1367" s="30">
        <v>796</v>
      </c>
      <c r="Q1367" s="30" t="s">
        <v>43</v>
      </c>
      <c r="R1367" s="34">
        <v>30</v>
      </c>
      <c r="S1367" s="35">
        <v>310</v>
      </c>
      <c r="T1367" s="35">
        <f t="shared" si="79"/>
        <v>9300</v>
      </c>
      <c r="U1367" s="35">
        <f t="shared" si="80"/>
        <v>10416.000000000002</v>
      </c>
      <c r="V1367" s="30" t="s">
        <v>44</v>
      </c>
      <c r="W1367" s="30">
        <v>2017</v>
      </c>
      <c r="X1367" s="31"/>
      <c r="Y1367" s="303"/>
    </row>
    <row r="1368" spans="1:25" ht="50.1" customHeight="1">
      <c r="A1368" s="30" t="s">
        <v>4481</v>
      </c>
      <c r="B1368" s="30" t="s">
        <v>32</v>
      </c>
      <c r="C1368" s="31" t="s">
        <v>4475</v>
      </c>
      <c r="D1368" s="310" t="s">
        <v>4476</v>
      </c>
      <c r="E1368" s="31" t="s">
        <v>4477</v>
      </c>
      <c r="F1368" s="32" t="s">
        <v>4482</v>
      </c>
      <c r="G1368" s="30" t="s">
        <v>36</v>
      </c>
      <c r="H1368" s="30">
        <v>0</v>
      </c>
      <c r="I1368" s="30">
        <v>590000000</v>
      </c>
      <c r="J1368" s="31" t="s">
        <v>37</v>
      </c>
      <c r="K1368" s="31" t="s">
        <v>139</v>
      </c>
      <c r="L1368" s="31" t="s">
        <v>39</v>
      </c>
      <c r="M1368" s="30" t="s">
        <v>40</v>
      </c>
      <c r="N1368" s="31" t="s">
        <v>140</v>
      </c>
      <c r="O1368" s="31" t="s">
        <v>107</v>
      </c>
      <c r="P1368" s="30">
        <v>796</v>
      </c>
      <c r="Q1368" s="30" t="s">
        <v>43</v>
      </c>
      <c r="R1368" s="34">
        <v>5</v>
      </c>
      <c r="S1368" s="35">
        <v>560</v>
      </c>
      <c r="T1368" s="35">
        <f t="shared" si="79"/>
        <v>2800</v>
      </c>
      <c r="U1368" s="35">
        <f t="shared" si="80"/>
        <v>3136.0000000000005</v>
      </c>
      <c r="V1368" s="30" t="s">
        <v>44</v>
      </c>
      <c r="W1368" s="30">
        <v>2017</v>
      </c>
      <c r="X1368" s="31"/>
      <c r="Y1368" s="303"/>
    </row>
    <row r="1369" spans="1:25" ht="50.1" customHeight="1">
      <c r="A1369" s="30" t="s">
        <v>4483</v>
      </c>
      <c r="B1369" s="30" t="s">
        <v>32</v>
      </c>
      <c r="C1369" s="31" t="s">
        <v>4484</v>
      </c>
      <c r="D1369" s="314" t="s">
        <v>4485</v>
      </c>
      <c r="E1369" s="32" t="s">
        <v>4486</v>
      </c>
      <c r="F1369" s="32" t="s">
        <v>4487</v>
      </c>
      <c r="G1369" s="30" t="s">
        <v>36</v>
      </c>
      <c r="H1369" s="30">
        <v>0</v>
      </c>
      <c r="I1369" s="30">
        <v>590000000</v>
      </c>
      <c r="J1369" s="31" t="s">
        <v>50</v>
      </c>
      <c r="K1369" s="30" t="s">
        <v>1006</v>
      </c>
      <c r="L1369" s="30" t="s">
        <v>80</v>
      </c>
      <c r="M1369" s="30" t="s">
        <v>81</v>
      </c>
      <c r="N1369" s="30" t="s">
        <v>140</v>
      </c>
      <c r="O1369" s="45" t="s">
        <v>182</v>
      </c>
      <c r="P1369" s="30">
        <v>796</v>
      </c>
      <c r="Q1369" s="30" t="s">
        <v>43</v>
      </c>
      <c r="R1369" s="34">
        <v>10</v>
      </c>
      <c r="S1369" s="39">
        <v>1650</v>
      </c>
      <c r="T1369" s="58">
        <f t="shared" si="79"/>
        <v>16500</v>
      </c>
      <c r="U1369" s="58">
        <f t="shared" si="80"/>
        <v>18480</v>
      </c>
      <c r="V1369" s="30"/>
      <c r="W1369" s="30">
        <v>2017</v>
      </c>
      <c r="X1369" s="60"/>
      <c r="Y1369" s="303"/>
    </row>
    <row r="1370" spans="1:25" ht="50.1" customHeight="1">
      <c r="A1370" s="30" t="s">
        <v>4488</v>
      </c>
      <c r="B1370" s="30" t="s">
        <v>32</v>
      </c>
      <c r="C1370" s="31" t="s">
        <v>4484</v>
      </c>
      <c r="D1370" s="314" t="s">
        <v>4485</v>
      </c>
      <c r="E1370" s="32" t="s">
        <v>4486</v>
      </c>
      <c r="F1370" s="32" t="s">
        <v>4489</v>
      </c>
      <c r="G1370" s="30" t="s">
        <v>36</v>
      </c>
      <c r="H1370" s="30">
        <v>0</v>
      </c>
      <c r="I1370" s="30">
        <v>590000000</v>
      </c>
      <c r="J1370" s="31" t="s">
        <v>50</v>
      </c>
      <c r="K1370" s="30" t="s">
        <v>1006</v>
      </c>
      <c r="L1370" s="30" t="s">
        <v>80</v>
      </c>
      <c r="M1370" s="30" t="s">
        <v>81</v>
      </c>
      <c r="N1370" s="30" t="s">
        <v>140</v>
      </c>
      <c r="O1370" s="45" t="s">
        <v>182</v>
      </c>
      <c r="P1370" s="30">
        <v>796</v>
      </c>
      <c r="Q1370" s="30" t="s">
        <v>43</v>
      </c>
      <c r="R1370" s="34">
        <v>10</v>
      </c>
      <c r="S1370" s="39">
        <v>42500</v>
      </c>
      <c r="T1370" s="58">
        <f t="shared" si="79"/>
        <v>425000</v>
      </c>
      <c r="U1370" s="58">
        <f t="shared" si="80"/>
        <v>476000.00000000006</v>
      </c>
      <c r="V1370" s="30"/>
      <c r="W1370" s="30">
        <v>2017</v>
      </c>
      <c r="X1370" s="60"/>
      <c r="Y1370" s="303"/>
    </row>
    <row r="1371" spans="1:25" ht="50.1" customHeight="1">
      <c r="A1371" s="30" t="s">
        <v>4490</v>
      </c>
      <c r="B1371" s="30" t="s">
        <v>32</v>
      </c>
      <c r="C1371" s="31" t="s">
        <v>4484</v>
      </c>
      <c r="D1371" s="314" t="s">
        <v>4485</v>
      </c>
      <c r="E1371" s="32" t="s">
        <v>4486</v>
      </c>
      <c r="F1371" s="32" t="s">
        <v>4491</v>
      </c>
      <c r="G1371" s="30" t="s">
        <v>36</v>
      </c>
      <c r="H1371" s="30">
        <v>0</v>
      </c>
      <c r="I1371" s="30">
        <v>590000000</v>
      </c>
      <c r="J1371" s="31" t="s">
        <v>50</v>
      </c>
      <c r="K1371" s="30" t="s">
        <v>1253</v>
      </c>
      <c r="L1371" s="30" t="s">
        <v>80</v>
      </c>
      <c r="M1371" s="30" t="s">
        <v>81</v>
      </c>
      <c r="N1371" s="30" t="s">
        <v>140</v>
      </c>
      <c r="O1371" s="45" t="s">
        <v>182</v>
      </c>
      <c r="P1371" s="30">
        <v>796</v>
      </c>
      <c r="Q1371" s="30" t="s">
        <v>43</v>
      </c>
      <c r="R1371" s="34">
        <v>10</v>
      </c>
      <c r="S1371" s="39">
        <v>2996</v>
      </c>
      <c r="T1371" s="58">
        <f t="shared" si="79"/>
        <v>29960</v>
      </c>
      <c r="U1371" s="58">
        <f t="shared" si="80"/>
        <v>33555.200000000004</v>
      </c>
      <c r="V1371" s="30"/>
      <c r="W1371" s="30">
        <v>2017</v>
      </c>
      <c r="X1371" s="60"/>
      <c r="Y1371" s="303"/>
    </row>
    <row r="1372" spans="1:25" ht="50.1" customHeight="1">
      <c r="A1372" s="30" t="s">
        <v>4492</v>
      </c>
      <c r="B1372" s="30" t="s">
        <v>32</v>
      </c>
      <c r="C1372" s="31" t="s">
        <v>4493</v>
      </c>
      <c r="D1372" s="314" t="s">
        <v>4485</v>
      </c>
      <c r="E1372" s="32" t="s">
        <v>4494</v>
      </c>
      <c r="F1372" s="32" t="s">
        <v>4495</v>
      </c>
      <c r="G1372" s="30" t="s">
        <v>36</v>
      </c>
      <c r="H1372" s="30">
        <v>0</v>
      </c>
      <c r="I1372" s="30">
        <v>590000000</v>
      </c>
      <c r="J1372" s="31" t="s">
        <v>50</v>
      </c>
      <c r="K1372" s="30" t="s">
        <v>327</v>
      </c>
      <c r="L1372" s="30" t="s">
        <v>80</v>
      </c>
      <c r="M1372" s="30" t="s">
        <v>81</v>
      </c>
      <c r="N1372" s="30" t="s">
        <v>140</v>
      </c>
      <c r="O1372" s="45" t="s">
        <v>182</v>
      </c>
      <c r="P1372" s="30">
        <v>796</v>
      </c>
      <c r="Q1372" s="30" t="s">
        <v>43</v>
      </c>
      <c r="R1372" s="34">
        <v>4</v>
      </c>
      <c r="S1372" s="39">
        <v>2500</v>
      </c>
      <c r="T1372" s="58">
        <f t="shared" si="79"/>
        <v>10000</v>
      </c>
      <c r="U1372" s="58">
        <f t="shared" si="80"/>
        <v>11200.000000000002</v>
      </c>
      <c r="V1372" s="30"/>
      <c r="W1372" s="30">
        <v>2017</v>
      </c>
      <c r="X1372" s="60"/>
      <c r="Y1372" s="303"/>
    </row>
    <row r="1373" spans="1:25" ht="50.1" customHeight="1">
      <c r="A1373" s="30" t="s">
        <v>4496</v>
      </c>
      <c r="B1373" s="30" t="s">
        <v>32</v>
      </c>
      <c r="C1373" s="31" t="s">
        <v>4493</v>
      </c>
      <c r="D1373" s="314" t="s">
        <v>4485</v>
      </c>
      <c r="E1373" s="32" t="s">
        <v>4494</v>
      </c>
      <c r="F1373" s="32" t="s">
        <v>4497</v>
      </c>
      <c r="G1373" s="30" t="s">
        <v>36</v>
      </c>
      <c r="H1373" s="30">
        <v>0</v>
      </c>
      <c r="I1373" s="30">
        <v>590000000</v>
      </c>
      <c r="J1373" s="31" t="s">
        <v>50</v>
      </c>
      <c r="K1373" s="30" t="s">
        <v>3200</v>
      </c>
      <c r="L1373" s="30" t="s">
        <v>80</v>
      </c>
      <c r="M1373" s="30" t="s">
        <v>81</v>
      </c>
      <c r="N1373" s="30" t="s">
        <v>140</v>
      </c>
      <c r="O1373" s="45" t="s">
        <v>182</v>
      </c>
      <c r="P1373" s="30">
        <v>796</v>
      </c>
      <c r="Q1373" s="30" t="s">
        <v>43</v>
      </c>
      <c r="R1373" s="34">
        <v>8</v>
      </c>
      <c r="S1373" s="39">
        <v>1600</v>
      </c>
      <c r="T1373" s="58">
        <f t="shared" si="79"/>
        <v>12800</v>
      </c>
      <c r="U1373" s="58">
        <f t="shared" si="80"/>
        <v>14336.000000000002</v>
      </c>
      <c r="V1373" s="30"/>
      <c r="W1373" s="30">
        <v>2017</v>
      </c>
      <c r="X1373" s="60"/>
      <c r="Y1373" s="303"/>
    </row>
    <row r="1374" spans="1:25" ht="50.1" customHeight="1">
      <c r="A1374" s="30" t="s">
        <v>4498</v>
      </c>
      <c r="B1374" s="30" t="s">
        <v>32</v>
      </c>
      <c r="C1374" s="31" t="s">
        <v>4499</v>
      </c>
      <c r="D1374" s="314" t="s">
        <v>4485</v>
      </c>
      <c r="E1374" s="32" t="s">
        <v>4500</v>
      </c>
      <c r="F1374" s="32" t="s">
        <v>4501</v>
      </c>
      <c r="G1374" s="30" t="s">
        <v>36</v>
      </c>
      <c r="H1374" s="30">
        <v>0</v>
      </c>
      <c r="I1374" s="30">
        <v>590000000</v>
      </c>
      <c r="J1374" s="31" t="s">
        <v>50</v>
      </c>
      <c r="K1374" s="30" t="s">
        <v>1011</v>
      </c>
      <c r="L1374" s="30" t="s">
        <v>80</v>
      </c>
      <c r="M1374" s="30" t="s">
        <v>81</v>
      </c>
      <c r="N1374" s="30" t="s">
        <v>140</v>
      </c>
      <c r="O1374" s="45" t="s">
        <v>182</v>
      </c>
      <c r="P1374" s="30">
        <v>796</v>
      </c>
      <c r="Q1374" s="30" t="s">
        <v>43</v>
      </c>
      <c r="R1374" s="34">
        <v>4</v>
      </c>
      <c r="S1374" s="39">
        <v>2650</v>
      </c>
      <c r="T1374" s="58">
        <f t="shared" si="79"/>
        <v>10600</v>
      </c>
      <c r="U1374" s="58">
        <f t="shared" si="80"/>
        <v>11872.000000000002</v>
      </c>
      <c r="V1374" s="30"/>
      <c r="W1374" s="30">
        <v>2017</v>
      </c>
      <c r="X1374" s="60"/>
      <c r="Y1374" s="303"/>
    </row>
    <row r="1375" spans="1:25" ht="50.1" customHeight="1">
      <c r="A1375" s="30" t="s">
        <v>4502</v>
      </c>
      <c r="B1375" s="30" t="s">
        <v>32</v>
      </c>
      <c r="C1375" s="31" t="s">
        <v>4499</v>
      </c>
      <c r="D1375" s="314" t="s">
        <v>4485</v>
      </c>
      <c r="E1375" s="32" t="s">
        <v>4500</v>
      </c>
      <c r="F1375" s="32" t="s">
        <v>4503</v>
      </c>
      <c r="G1375" s="30" t="s">
        <v>36</v>
      </c>
      <c r="H1375" s="30">
        <v>0</v>
      </c>
      <c r="I1375" s="30">
        <v>590000000</v>
      </c>
      <c r="J1375" s="31" t="s">
        <v>50</v>
      </c>
      <c r="K1375" s="30" t="s">
        <v>3200</v>
      </c>
      <c r="L1375" s="30" t="s">
        <v>80</v>
      </c>
      <c r="M1375" s="30" t="s">
        <v>81</v>
      </c>
      <c r="N1375" s="30" t="s">
        <v>140</v>
      </c>
      <c r="O1375" s="45" t="s">
        <v>182</v>
      </c>
      <c r="P1375" s="30">
        <v>796</v>
      </c>
      <c r="Q1375" s="30" t="s">
        <v>43</v>
      </c>
      <c r="R1375" s="34">
        <v>11</v>
      </c>
      <c r="S1375" s="39">
        <v>2850</v>
      </c>
      <c r="T1375" s="58">
        <f t="shared" si="79"/>
        <v>31350</v>
      </c>
      <c r="U1375" s="58">
        <f t="shared" si="80"/>
        <v>35112</v>
      </c>
      <c r="V1375" s="30"/>
      <c r="W1375" s="30">
        <v>2017</v>
      </c>
      <c r="X1375" s="60"/>
      <c r="Y1375" s="303"/>
    </row>
    <row r="1376" spans="1:25" ht="50.1" customHeight="1">
      <c r="A1376" s="30" t="s">
        <v>4504</v>
      </c>
      <c r="B1376" s="30" t="s">
        <v>32</v>
      </c>
      <c r="C1376" s="31" t="s">
        <v>4499</v>
      </c>
      <c r="D1376" s="314" t="s">
        <v>4485</v>
      </c>
      <c r="E1376" s="32" t="s">
        <v>4500</v>
      </c>
      <c r="F1376" s="32" t="s">
        <v>4505</v>
      </c>
      <c r="G1376" s="30" t="s">
        <v>36</v>
      </c>
      <c r="H1376" s="30">
        <v>0</v>
      </c>
      <c r="I1376" s="30">
        <v>590000000</v>
      </c>
      <c r="J1376" s="31" t="s">
        <v>50</v>
      </c>
      <c r="K1376" s="30" t="s">
        <v>423</v>
      </c>
      <c r="L1376" s="30" t="s">
        <v>80</v>
      </c>
      <c r="M1376" s="30" t="s">
        <v>81</v>
      </c>
      <c r="N1376" s="30" t="s">
        <v>140</v>
      </c>
      <c r="O1376" s="45" t="s">
        <v>182</v>
      </c>
      <c r="P1376" s="30">
        <v>796</v>
      </c>
      <c r="Q1376" s="30" t="s">
        <v>43</v>
      </c>
      <c r="R1376" s="34">
        <v>3</v>
      </c>
      <c r="S1376" s="39">
        <v>3000</v>
      </c>
      <c r="T1376" s="58">
        <f t="shared" si="79"/>
        <v>9000</v>
      </c>
      <c r="U1376" s="58">
        <f t="shared" si="80"/>
        <v>10080.000000000002</v>
      </c>
      <c r="V1376" s="30"/>
      <c r="W1376" s="30">
        <v>2017</v>
      </c>
      <c r="X1376" s="60"/>
      <c r="Y1376" s="303"/>
    </row>
    <row r="1377" spans="1:25" ht="50.1" customHeight="1">
      <c r="A1377" s="30" t="s">
        <v>4506</v>
      </c>
      <c r="B1377" s="43" t="s">
        <v>32</v>
      </c>
      <c r="C1377" s="43" t="s">
        <v>4507</v>
      </c>
      <c r="D1377" s="312" t="s">
        <v>4508</v>
      </c>
      <c r="E1377" s="43" t="s">
        <v>4509</v>
      </c>
      <c r="F1377" s="38"/>
      <c r="G1377" s="31" t="s">
        <v>36</v>
      </c>
      <c r="H1377" s="63">
        <v>0</v>
      </c>
      <c r="I1377" s="30">
        <v>590000000</v>
      </c>
      <c r="J1377" s="31" t="s">
        <v>37</v>
      </c>
      <c r="K1377" s="31" t="s">
        <v>79</v>
      </c>
      <c r="L1377" s="31" t="s">
        <v>218</v>
      </c>
      <c r="M1377" s="31" t="s">
        <v>58</v>
      </c>
      <c r="N1377" s="31" t="s">
        <v>219</v>
      </c>
      <c r="O1377" s="43" t="s">
        <v>220</v>
      </c>
      <c r="P1377" s="31">
        <v>796</v>
      </c>
      <c r="Q1377" s="31" t="s">
        <v>43</v>
      </c>
      <c r="R1377" s="34">
        <v>1</v>
      </c>
      <c r="S1377" s="57">
        <f>800/1.12+33/1.12</f>
        <v>743.74999999999989</v>
      </c>
      <c r="T1377" s="35">
        <f t="shared" si="79"/>
        <v>743.74999999999989</v>
      </c>
      <c r="U1377" s="35">
        <f t="shared" si="80"/>
        <v>833</v>
      </c>
      <c r="V1377" s="30" t="s">
        <v>44</v>
      </c>
      <c r="W1377" s="31">
        <v>2017</v>
      </c>
      <c r="X1377" s="63"/>
      <c r="Y1377" s="303"/>
    </row>
    <row r="1378" spans="1:25" ht="50.1" customHeight="1">
      <c r="A1378" s="30" t="s">
        <v>4510</v>
      </c>
      <c r="B1378" s="30" t="s">
        <v>32</v>
      </c>
      <c r="C1378" s="31" t="s">
        <v>4511</v>
      </c>
      <c r="D1378" s="314" t="s">
        <v>4512</v>
      </c>
      <c r="E1378" s="32" t="s">
        <v>4513</v>
      </c>
      <c r="F1378" s="32" t="s">
        <v>4514</v>
      </c>
      <c r="G1378" s="30" t="s">
        <v>36</v>
      </c>
      <c r="H1378" s="30">
        <v>0</v>
      </c>
      <c r="I1378" s="30">
        <v>590000000</v>
      </c>
      <c r="J1378" s="31" t="s">
        <v>50</v>
      </c>
      <c r="K1378" s="30" t="s">
        <v>189</v>
      </c>
      <c r="L1378" s="30" t="s">
        <v>80</v>
      </c>
      <c r="M1378" s="30" t="s">
        <v>81</v>
      </c>
      <c r="N1378" s="30" t="s">
        <v>140</v>
      </c>
      <c r="O1378" s="45" t="s">
        <v>182</v>
      </c>
      <c r="P1378" s="30">
        <v>796</v>
      </c>
      <c r="Q1378" s="30" t="s">
        <v>43</v>
      </c>
      <c r="R1378" s="34">
        <v>30</v>
      </c>
      <c r="S1378" s="39">
        <v>820</v>
      </c>
      <c r="T1378" s="58">
        <f t="shared" si="79"/>
        <v>24600</v>
      </c>
      <c r="U1378" s="58">
        <f t="shared" si="80"/>
        <v>27552.000000000004</v>
      </c>
      <c r="V1378" s="30"/>
      <c r="W1378" s="30">
        <v>2017</v>
      </c>
      <c r="X1378" s="60"/>
      <c r="Y1378" s="303"/>
    </row>
    <row r="1379" spans="1:25" ht="50.1" customHeight="1">
      <c r="A1379" s="31" t="s">
        <v>4515</v>
      </c>
      <c r="B1379" s="31" t="s">
        <v>32</v>
      </c>
      <c r="C1379" s="31" t="s">
        <v>4511</v>
      </c>
      <c r="D1379" s="310" t="s">
        <v>4512</v>
      </c>
      <c r="E1379" s="56" t="s">
        <v>4513</v>
      </c>
      <c r="F1379" s="56" t="s">
        <v>4516</v>
      </c>
      <c r="G1379" s="31" t="s">
        <v>36</v>
      </c>
      <c r="H1379" s="31">
        <v>0</v>
      </c>
      <c r="I1379" s="31">
        <v>590000000</v>
      </c>
      <c r="J1379" s="31" t="s">
        <v>50</v>
      </c>
      <c r="K1379" s="31" t="s">
        <v>189</v>
      </c>
      <c r="L1379" s="31" t="s">
        <v>80</v>
      </c>
      <c r="M1379" s="43" t="s">
        <v>81</v>
      </c>
      <c r="N1379" s="31" t="s">
        <v>140</v>
      </c>
      <c r="O1379" s="45" t="s">
        <v>182</v>
      </c>
      <c r="P1379" s="31">
        <v>796</v>
      </c>
      <c r="Q1379" s="31" t="s">
        <v>43</v>
      </c>
      <c r="R1379" s="220">
        <v>8</v>
      </c>
      <c r="S1379" s="220">
        <v>820</v>
      </c>
      <c r="T1379" s="58">
        <v>0</v>
      </c>
      <c r="U1379" s="58">
        <f>T1379*1.12</f>
        <v>0</v>
      </c>
      <c r="V1379" s="31"/>
      <c r="W1379" s="31">
        <v>2017</v>
      </c>
      <c r="X1379" s="43">
        <v>14.19</v>
      </c>
      <c r="Y1379" s="303"/>
    </row>
    <row r="1380" spans="1:25" ht="50.1" customHeight="1">
      <c r="A1380" s="45" t="s">
        <v>4517</v>
      </c>
      <c r="B1380" s="71" t="s">
        <v>32</v>
      </c>
      <c r="C1380" s="44" t="s">
        <v>4511</v>
      </c>
      <c r="D1380" s="312" t="s">
        <v>4512</v>
      </c>
      <c r="E1380" s="44" t="s">
        <v>4513</v>
      </c>
      <c r="F1380" s="44" t="s">
        <v>4518</v>
      </c>
      <c r="G1380" s="43" t="s">
        <v>36</v>
      </c>
      <c r="H1380" s="162">
        <v>0</v>
      </c>
      <c r="I1380" s="81">
        <v>590000000</v>
      </c>
      <c r="J1380" s="45" t="s">
        <v>300</v>
      </c>
      <c r="K1380" s="43" t="s">
        <v>2488</v>
      </c>
      <c r="L1380" s="43" t="s">
        <v>302</v>
      </c>
      <c r="M1380" s="43" t="s">
        <v>81</v>
      </c>
      <c r="N1380" s="43" t="s">
        <v>82</v>
      </c>
      <c r="O1380" s="43" t="s">
        <v>508</v>
      </c>
      <c r="P1380" s="38">
        <v>796</v>
      </c>
      <c r="Q1380" s="43" t="s">
        <v>43</v>
      </c>
      <c r="R1380" s="64">
        <v>8</v>
      </c>
      <c r="S1380" s="64">
        <v>1250</v>
      </c>
      <c r="T1380" s="163">
        <f>R1380*S1380</f>
        <v>10000</v>
      </c>
      <c r="U1380" s="163">
        <f>T1380*1.12</f>
        <v>11200.000000000002</v>
      </c>
      <c r="V1380" s="126"/>
      <c r="W1380" s="45">
        <v>2017</v>
      </c>
      <c r="X1380" s="43"/>
      <c r="Y1380" s="303"/>
    </row>
    <row r="1381" spans="1:25" ht="50.1" customHeight="1">
      <c r="A1381" s="30" t="s">
        <v>4519</v>
      </c>
      <c r="B1381" s="30" t="s">
        <v>32</v>
      </c>
      <c r="C1381" s="31" t="s">
        <v>4511</v>
      </c>
      <c r="D1381" s="314" t="s">
        <v>4512</v>
      </c>
      <c r="E1381" s="32" t="s">
        <v>4513</v>
      </c>
      <c r="F1381" s="32" t="s">
        <v>4520</v>
      </c>
      <c r="G1381" s="30" t="s">
        <v>36</v>
      </c>
      <c r="H1381" s="30">
        <v>0</v>
      </c>
      <c r="I1381" s="30">
        <v>590000000</v>
      </c>
      <c r="J1381" s="31" t="s">
        <v>50</v>
      </c>
      <c r="K1381" s="30" t="s">
        <v>189</v>
      </c>
      <c r="L1381" s="30" t="s">
        <v>80</v>
      </c>
      <c r="M1381" s="30" t="s">
        <v>81</v>
      </c>
      <c r="N1381" s="30" t="s">
        <v>140</v>
      </c>
      <c r="O1381" s="45" t="s">
        <v>182</v>
      </c>
      <c r="P1381" s="30">
        <v>796</v>
      </c>
      <c r="Q1381" s="30" t="s">
        <v>43</v>
      </c>
      <c r="R1381" s="34">
        <v>6</v>
      </c>
      <c r="S1381" s="39">
        <v>920</v>
      </c>
      <c r="T1381" s="58">
        <f t="shared" si="79"/>
        <v>5520</v>
      </c>
      <c r="U1381" s="58">
        <f t="shared" si="80"/>
        <v>6182.4000000000005</v>
      </c>
      <c r="V1381" s="30"/>
      <c r="W1381" s="30">
        <v>2017</v>
      </c>
      <c r="X1381" s="60"/>
      <c r="Y1381" s="303"/>
    </row>
    <row r="1382" spans="1:25" ht="50.1" customHeight="1">
      <c r="A1382" s="31" t="s">
        <v>4521</v>
      </c>
      <c r="B1382" s="31" t="s">
        <v>32</v>
      </c>
      <c r="C1382" s="56" t="s">
        <v>4511</v>
      </c>
      <c r="D1382" s="310" t="s">
        <v>4512</v>
      </c>
      <c r="E1382" s="56" t="s">
        <v>4513</v>
      </c>
      <c r="F1382" s="56" t="s">
        <v>4522</v>
      </c>
      <c r="G1382" s="31" t="s">
        <v>36</v>
      </c>
      <c r="H1382" s="31">
        <v>0</v>
      </c>
      <c r="I1382" s="31">
        <v>590000000</v>
      </c>
      <c r="J1382" s="31" t="s">
        <v>50</v>
      </c>
      <c r="K1382" s="31" t="s">
        <v>1006</v>
      </c>
      <c r="L1382" s="31" t="s">
        <v>80</v>
      </c>
      <c r="M1382" s="31" t="s">
        <v>81</v>
      </c>
      <c r="N1382" s="31" t="s">
        <v>140</v>
      </c>
      <c r="O1382" s="45" t="s">
        <v>182</v>
      </c>
      <c r="P1382" s="31">
        <v>796</v>
      </c>
      <c r="Q1382" s="31" t="s">
        <v>43</v>
      </c>
      <c r="R1382" s="47">
        <v>10</v>
      </c>
      <c r="S1382" s="64">
        <v>880</v>
      </c>
      <c r="T1382" s="58">
        <v>0</v>
      </c>
      <c r="U1382" s="58">
        <f t="shared" si="80"/>
        <v>0</v>
      </c>
      <c r="V1382" s="31"/>
      <c r="W1382" s="31">
        <v>2017</v>
      </c>
      <c r="X1382" s="30">
        <v>19</v>
      </c>
      <c r="Y1382" s="303"/>
    </row>
    <row r="1383" spans="1:25" ht="50.1" customHeight="1">
      <c r="A1383" s="30" t="s">
        <v>4523</v>
      </c>
      <c r="B1383" s="71" t="s">
        <v>32</v>
      </c>
      <c r="C1383" s="56" t="s">
        <v>4511</v>
      </c>
      <c r="D1383" s="310" t="s">
        <v>4512</v>
      </c>
      <c r="E1383" s="56" t="s">
        <v>4513</v>
      </c>
      <c r="F1383" s="56" t="s">
        <v>4522</v>
      </c>
      <c r="G1383" s="119" t="s">
        <v>36</v>
      </c>
      <c r="H1383" s="162">
        <v>0</v>
      </c>
      <c r="I1383" s="81">
        <v>590000000</v>
      </c>
      <c r="J1383" s="45" t="s">
        <v>300</v>
      </c>
      <c r="K1383" s="43" t="s">
        <v>4524</v>
      </c>
      <c r="L1383" s="43" t="s">
        <v>302</v>
      </c>
      <c r="M1383" s="43" t="s">
        <v>81</v>
      </c>
      <c r="N1383" s="43" t="s">
        <v>140</v>
      </c>
      <c r="O1383" s="43" t="s">
        <v>508</v>
      </c>
      <c r="P1383" s="38">
        <v>796</v>
      </c>
      <c r="Q1383" s="43" t="s">
        <v>43</v>
      </c>
      <c r="R1383" s="34">
        <v>10</v>
      </c>
      <c r="S1383" s="116">
        <v>2000</v>
      </c>
      <c r="T1383" s="58">
        <f>R1383*S1383</f>
        <v>20000</v>
      </c>
      <c r="U1383" s="58">
        <f>T1383*1.12</f>
        <v>22400.000000000004</v>
      </c>
      <c r="V1383" s="52"/>
      <c r="W1383" s="45">
        <v>2017</v>
      </c>
      <c r="X1383" s="30"/>
      <c r="Y1383" s="303"/>
    </row>
    <row r="1384" spans="1:25" ht="50.1" customHeight="1">
      <c r="A1384" s="30" t="s">
        <v>4525</v>
      </c>
      <c r="B1384" s="30" t="s">
        <v>32</v>
      </c>
      <c r="C1384" s="31" t="s">
        <v>4526</v>
      </c>
      <c r="D1384" s="310" t="s">
        <v>4527</v>
      </c>
      <c r="E1384" s="31" t="s">
        <v>4528</v>
      </c>
      <c r="F1384" s="32" t="s">
        <v>4529</v>
      </c>
      <c r="G1384" s="30" t="s">
        <v>36</v>
      </c>
      <c r="H1384" s="30">
        <v>0</v>
      </c>
      <c r="I1384" s="30">
        <v>590000000</v>
      </c>
      <c r="J1384" s="31" t="s">
        <v>37</v>
      </c>
      <c r="K1384" s="31" t="s">
        <v>189</v>
      </c>
      <c r="L1384" s="31" t="s">
        <v>39</v>
      </c>
      <c r="M1384" s="30" t="s">
        <v>58</v>
      </c>
      <c r="N1384" s="31" t="s">
        <v>261</v>
      </c>
      <c r="O1384" s="33" t="s">
        <v>42</v>
      </c>
      <c r="P1384" s="30">
        <v>625</v>
      </c>
      <c r="Q1384" s="30" t="s">
        <v>1983</v>
      </c>
      <c r="R1384" s="39">
        <v>50</v>
      </c>
      <c r="S1384" s="35">
        <v>3200</v>
      </c>
      <c r="T1384" s="35">
        <f t="shared" si="79"/>
        <v>160000</v>
      </c>
      <c r="U1384" s="35">
        <f t="shared" si="80"/>
        <v>179200.00000000003</v>
      </c>
      <c r="V1384" s="30"/>
      <c r="W1384" s="30">
        <v>2017</v>
      </c>
      <c r="X1384" s="62"/>
      <c r="Y1384" s="303"/>
    </row>
    <row r="1385" spans="1:25" ht="50.1" customHeight="1">
      <c r="A1385" s="30" t="s">
        <v>4530</v>
      </c>
      <c r="B1385" s="67" t="s">
        <v>32</v>
      </c>
      <c r="C1385" s="33" t="s">
        <v>4531</v>
      </c>
      <c r="D1385" s="312" t="s">
        <v>4527</v>
      </c>
      <c r="E1385" s="33" t="s">
        <v>4532</v>
      </c>
      <c r="F1385" s="44" t="s">
        <v>4533</v>
      </c>
      <c r="G1385" s="43" t="s">
        <v>36</v>
      </c>
      <c r="H1385" s="63">
        <v>0</v>
      </c>
      <c r="I1385" s="30">
        <v>590000000</v>
      </c>
      <c r="J1385" s="45" t="s">
        <v>50</v>
      </c>
      <c r="K1385" s="45" t="s">
        <v>537</v>
      </c>
      <c r="L1385" s="45" t="s">
        <v>39</v>
      </c>
      <c r="M1385" s="45" t="s">
        <v>58</v>
      </c>
      <c r="N1385" s="45" t="s">
        <v>4534</v>
      </c>
      <c r="O1385" s="45" t="s">
        <v>4535</v>
      </c>
      <c r="P1385" s="31">
        <v>796</v>
      </c>
      <c r="Q1385" s="43" t="s">
        <v>43</v>
      </c>
      <c r="R1385" s="47">
        <v>8</v>
      </c>
      <c r="S1385" s="55">
        <v>2500</v>
      </c>
      <c r="T1385" s="48">
        <f t="shared" si="79"/>
        <v>20000</v>
      </c>
      <c r="U1385" s="48">
        <f t="shared" si="80"/>
        <v>22400.000000000004</v>
      </c>
      <c r="V1385" s="45"/>
      <c r="W1385" s="30">
        <v>2017</v>
      </c>
      <c r="X1385" s="41"/>
      <c r="Y1385" s="303"/>
    </row>
    <row r="1386" spans="1:25" ht="50.1" customHeight="1">
      <c r="A1386" s="31" t="s">
        <v>4536</v>
      </c>
      <c r="B1386" s="31" t="s">
        <v>32</v>
      </c>
      <c r="C1386" s="56" t="s">
        <v>4537</v>
      </c>
      <c r="D1386" s="310" t="s">
        <v>4538</v>
      </c>
      <c r="E1386" s="56" t="s">
        <v>4539</v>
      </c>
      <c r="F1386" s="56" t="s">
        <v>4540</v>
      </c>
      <c r="G1386" s="31" t="s">
        <v>188</v>
      </c>
      <c r="H1386" s="31">
        <v>0</v>
      </c>
      <c r="I1386" s="31">
        <v>590000000</v>
      </c>
      <c r="J1386" s="31" t="s">
        <v>50</v>
      </c>
      <c r="K1386" s="31" t="s">
        <v>4541</v>
      </c>
      <c r="L1386" s="31" t="s">
        <v>80</v>
      </c>
      <c r="M1386" s="31" t="s">
        <v>81</v>
      </c>
      <c r="N1386" s="31" t="s">
        <v>140</v>
      </c>
      <c r="O1386" s="45" t="s">
        <v>182</v>
      </c>
      <c r="P1386" s="31">
        <v>796</v>
      </c>
      <c r="Q1386" s="31" t="s">
        <v>43</v>
      </c>
      <c r="R1386" s="47">
        <v>80</v>
      </c>
      <c r="S1386" s="64">
        <v>26000</v>
      </c>
      <c r="T1386" s="58">
        <v>0</v>
      </c>
      <c r="U1386" s="58">
        <f t="shared" si="80"/>
        <v>0</v>
      </c>
      <c r="V1386" s="31"/>
      <c r="W1386" s="31">
        <v>2017</v>
      </c>
      <c r="X1386" s="43" t="s">
        <v>1319</v>
      </c>
      <c r="Y1386" s="303"/>
    </row>
    <row r="1387" spans="1:25" ht="50.1" customHeight="1">
      <c r="A1387" s="31" t="s">
        <v>4542</v>
      </c>
      <c r="B1387" s="31" t="s">
        <v>32</v>
      </c>
      <c r="C1387" s="56" t="s">
        <v>4537</v>
      </c>
      <c r="D1387" s="310" t="s">
        <v>4538</v>
      </c>
      <c r="E1387" s="56" t="s">
        <v>4539</v>
      </c>
      <c r="F1387" s="56" t="s">
        <v>4540</v>
      </c>
      <c r="G1387" s="31" t="s">
        <v>36</v>
      </c>
      <c r="H1387" s="31">
        <v>0</v>
      </c>
      <c r="I1387" s="31">
        <v>590000000</v>
      </c>
      <c r="J1387" s="31" t="s">
        <v>50</v>
      </c>
      <c r="K1387" s="31" t="s">
        <v>301</v>
      </c>
      <c r="L1387" s="31" t="s">
        <v>80</v>
      </c>
      <c r="M1387" s="31" t="s">
        <v>81</v>
      </c>
      <c r="N1387" s="31" t="s">
        <v>140</v>
      </c>
      <c r="O1387" s="45" t="s">
        <v>182</v>
      </c>
      <c r="P1387" s="31">
        <v>796</v>
      </c>
      <c r="Q1387" s="31" t="s">
        <v>43</v>
      </c>
      <c r="R1387" s="47">
        <v>62</v>
      </c>
      <c r="S1387" s="64">
        <v>23000</v>
      </c>
      <c r="T1387" s="58">
        <f>R1387*S1387</f>
        <v>1426000</v>
      </c>
      <c r="U1387" s="58">
        <f t="shared" si="80"/>
        <v>1597120.0000000002</v>
      </c>
      <c r="V1387" s="31"/>
      <c r="W1387" s="31">
        <v>2017</v>
      </c>
      <c r="X1387" s="43"/>
      <c r="Y1387" s="303"/>
    </row>
    <row r="1388" spans="1:25" ht="50.1" customHeight="1">
      <c r="A1388" s="30" t="s">
        <v>4543</v>
      </c>
      <c r="B1388" s="30" t="s">
        <v>32</v>
      </c>
      <c r="C1388" s="31" t="s">
        <v>4537</v>
      </c>
      <c r="D1388" s="314" t="s">
        <v>4538</v>
      </c>
      <c r="E1388" s="32" t="s">
        <v>4539</v>
      </c>
      <c r="F1388" s="32" t="s">
        <v>4544</v>
      </c>
      <c r="G1388" s="30" t="s">
        <v>188</v>
      </c>
      <c r="H1388" s="30">
        <v>0</v>
      </c>
      <c r="I1388" s="30">
        <v>590000000</v>
      </c>
      <c r="J1388" s="31" t="s">
        <v>50</v>
      </c>
      <c r="K1388" s="30" t="s">
        <v>1308</v>
      </c>
      <c r="L1388" s="30" t="s">
        <v>80</v>
      </c>
      <c r="M1388" s="30" t="s">
        <v>81</v>
      </c>
      <c r="N1388" s="30" t="s">
        <v>140</v>
      </c>
      <c r="O1388" s="45" t="s">
        <v>182</v>
      </c>
      <c r="P1388" s="30">
        <v>796</v>
      </c>
      <c r="Q1388" s="30" t="s">
        <v>43</v>
      </c>
      <c r="R1388" s="34">
        <v>4</v>
      </c>
      <c r="S1388" s="39">
        <v>20000</v>
      </c>
      <c r="T1388" s="58">
        <f t="shared" si="79"/>
        <v>80000</v>
      </c>
      <c r="U1388" s="58">
        <f t="shared" si="80"/>
        <v>89600.000000000015</v>
      </c>
      <c r="V1388" s="30"/>
      <c r="W1388" s="30">
        <v>2017</v>
      </c>
      <c r="X1388" s="60"/>
      <c r="Y1388" s="303"/>
    </row>
    <row r="1389" spans="1:25" ht="50.1" customHeight="1">
      <c r="A1389" s="30" t="s">
        <v>4545</v>
      </c>
      <c r="B1389" s="30" t="s">
        <v>32</v>
      </c>
      <c r="C1389" s="31" t="s">
        <v>4537</v>
      </c>
      <c r="D1389" s="314" t="s">
        <v>4538</v>
      </c>
      <c r="E1389" s="32" t="s">
        <v>4539</v>
      </c>
      <c r="F1389" s="32" t="s">
        <v>4546</v>
      </c>
      <c r="G1389" s="30" t="s">
        <v>188</v>
      </c>
      <c r="H1389" s="30">
        <v>0</v>
      </c>
      <c r="I1389" s="30">
        <v>590000000</v>
      </c>
      <c r="J1389" s="31" t="s">
        <v>50</v>
      </c>
      <c r="K1389" s="30" t="s">
        <v>4541</v>
      </c>
      <c r="L1389" s="30" t="s">
        <v>80</v>
      </c>
      <c r="M1389" s="30" t="s">
        <v>81</v>
      </c>
      <c r="N1389" s="30" t="s">
        <v>140</v>
      </c>
      <c r="O1389" s="45" t="s">
        <v>182</v>
      </c>
      <c r="P1389" s="30">
        <v>796</v>
      </c>
      <c r="Q1389" s="30" t="s">
        <v>43</v>
      </c>
      <c r="R1389" s="34">
        <v>16</v>
      </c>
      <c r="S1389" s="39">
        <v>20000</v>
      </c>
      <c r="T1389" s="58">
        <f t="shared" si="79"/>
        <v>320000</v>
      </c>
      <c r="U1389" s="58">
        <f t="shared" si="80"/>
        <v>358400.00000000006</v>
      </c>
      <c r="V1389" s="30"/>
      <c r="W1389" s="30">
        <v>2017</v>
      </c>
      <c r="X1389" s="60"/>
      <c r="Y1389" s="303"/>
    </row>
    <row r="1390" spans="1:25" ht="50.1" customHeight="1">
      <c r="A1390" s="30" t="s">
        <v>4547</v>
      </c>
      <c r="B1390" s="43" t="s">
        <v>32</v>
      </c>
      <c r="C1390" s="43" t="s">
        <v>4548</v>
      </c>
      <c r="D1390" s="312" t="s">
        <v>4549</v>
      </c>
      <c r="E1390" s="43" t="s">
        <v>4550</v>
      </c>
      <c r="F1390" s="43" t="s">
        <v>4551</v>
      </c>
      <c r="G1390" s="43" t="s">
        <v>36</v>
      </c>
      <c r="H1390" s="43">
        <v>0</v>
      </c>
      <c r="I1390" s="30">
        <v>590000000</v>
      </c>
      <c r="J1390" s="31" t="s">
        <v>37</v>
      </c>
      <c r="K1390" s="43" t="s">
        <v>79</v>
      </c>
      <c r="L1390" s="43" t="s">
        <v>80</v>
      </c>
      <c r="M1390" s="43" t="s">
        <v>81</v>
      </c>
      <c r="N1390" s="43" t="s">
        <v>82</v>
      </c>
      <c r="O1390" s="43" t="s">
        <v>83</v>
      </c>
      <c r="P1390" s="43">
        <v>796</v>
      </c>
      <c r="Q1390" s="43" t="s">
        <v>43</v>
      </c>
      <c r="R1390" s="47">
        <v>1</v>
      </c>
      <c r="S1390" s="50">
        <v>6500</v>
      </c>
      <c r="T1390" s="35">
        <f t="shared" si="79"/>
        <v>6500</v>
      </c>
      <c r="U1390" s="35">
        <f t="shared" si="80"/>
        <v>7280.0000000000009</v>
      </c>
      <c r="V1390" s="38"/>
      <c r="W1390" s="43">
        <v>2017</v>
      </c>
      <c r="X1390" s="43"/>
      <c r="Y1390" s="303"/>
    </row>
    <row r="1391" spans="1:25" ht="50.1" customHeight="1">
      <c r="A1391" s="30" t="s">
        <v>4552</v>
      </c>
      <c r="B1391" s="41" t="s">
        <v>32</v>
      </c>
      <c r="C1391" s="42" t="s">
        <v>4553</v>
      </c>
      <c r="D1391" s="311" t="s">
        <v>4554</v>
      </c>
      <c r="E1391" s="43" t="s">
        <v>4555</v>
      </c>
      <c r="F1391" s="44" t="s">
        <v>1832</v>
      </c>
      <c r="G1391" s="45" t="s">
        <v>36</v>
      </c>
      <c r="H1391" s="46">
        <v>0</v>
      </c>
      <c r="I1391" s="30">
        <v>590000000</v>
      </c>
      <c r="J1391" s="31" t="s">
        <v>37</v>
      </c>
      <c r="K1391" s="41" t="s">
        <v>4556</v>
      </c>
      <c r="L1391" s="31" t="s">
        <v>39</v>
      </c>
      <c r="M1391" s="41" t="s">
        <v>58</v>
      </c>
      <c r="N1391" s="43" t="s">
        <v>41</v>
      </c>
      <c r="O1391" s="33" t="s">
        <v>42</v>
      </c>
      <c r="P1391" s="30">
        <v>796</v>
      </c>
      <c r="Q1391" s="38" t="s">
        <v>43</v>
      </c>
      <c r="R1391" s="47">
        <v>50</v>
      </c>
      <c r="S1391" s="48">
        <v>3500</v>
      </c>
      <c r="T1391" s="35">
        <f t="shared" si="79"/>
        <v>175000</v>
      </c>
      <c r="U1391" s="35">
        <f t="shared" si="80"/>
        <v>196000.00000000003</v>
      </c>
      <c r="V1391" s="41"/>
      <c r="W1391" s="49">
        <v>2017</v>
      </c>
      <c r="X1391" s="31"/>
      <c r="Y1391" s="303"/>
    </row>
    <row r="1392" spans="1:25" ht="50.1" customHeight="1">
      <c r="A1392" s="31" t="s">
        <v>4557</v>
      </c>
      <c r="B1392" s="31" t="s">
        <v>32</v>
      </c>
      <c r="C1392" s="79" t="s">
        <v>4558</v>
      </c>
      <c r="D1392" s="310" t="s">
        <v>4554</v>
      </c>
      <c r="E1392" s="79" t="s">
        <v>4559</v>
      </c>
      <c r="F1392" s="79" t="s">
        <v>4560</v>
      </c>
      <c r="G1392" s="31" t="s">
        <v>36</v>
      </c>
      <c r="H1392" s="31">
        <v>0</v>
      </c>
      <c r="I1392" s="31">
        <v>590000000</v>
      </c>
      <c r="J1392" s="31" t="s">
        <v>50</v>
      </c>
      <c r="K1392" s="31" t="s">
        <v>2956</v>
      </c>
      <c r="L1392" s="31" t="s">
        <v>80</v>
      </c>
      <c r="M1392" s="31" t="s">
        <v>81</v>
      </c>
      <c r="N1392" s="31" t="s">
        <v>140</v>
      </c>
      <c r="O1392" s="45" t="s">
        <v>182</v>
      </c>
      <c r="P1392" s="31">
        <v>796</v>
      </c>
      <c r="Q1392" s="31" t="s">
        <v>43</v>
      </c>
      <c r="R1392" s="47">
        <v>8</v>
      </c>
      <c r="S1392" s="64">
        <v>99900</v>
      </c>
      <c r="T1392" s="58">
        <v>0</v>
      </c>
      <c r="U1392" s="58">
        <f t="shared" si="80"/>
        <v>0</v>
      </c>
      <c r="V1392" s="31"/>
      <c r="W1392" s="31">
        <v>2017</v>
      </c>
      <c r="X1392" s="43">
        <v>18.190000000000001</v>
      </c>
      <c r="Y1392" s="303"/>
    </row>
    <row r="1393" spans="1:25" ht="50.1" customHeight="1">
      <c r="A1393" s="31" t="s">
        <v>4561</v>
      </c>
      <c r="B1393" s="71" t="s">
        <v>32</v>
      </c>
      <c r="C1393" s="79" t="s">
        <v>4558</v>
      </c>
      <c r="D1393" s="310" t="s">
        <v>4554</v>
      </c>
      <c r="E1393" s="79" t="s">
        <v>4559</v>
      </c>
      <c r="F1393" s="79" t="s">
        <v>4560</v>
      </c>
      <c r="G1393" s="43" t="s">
        <v>36</v>
      </c>
      <c r="H1393" s="80">
        <v>0</v>
      </c>
      <c r="I1393" s="81">
        <v>590000000</v>
      </c>
      <c r="J1393" s="45" t="s">
        <v>300</v>
      </c>
      <c r="K1393" s="43" t="s">
        <v>475</v>
      </c>
      <c r="L1393" s="43" t="s">
        <v>302</v>
      </c>
      <c r="M1393" s="43" t="s">
        <v>81</v>
      </c>
      <c r="N1393" s="31" t="s">
        <v>140</v>
      </c>
      <c r="O1393" s="45" t="s">
        <v>182</v>
      </c>
      <c r="P1393" s="43">
        <v>796</v>
      </c>
      <c r="Q1393" s="43" t="s">
        <v>43</v>
      </c>
      <c r="R1393" s="47">
        <v>14</v>
      </c>
      <c r="S1393" s="64">
        <v>42200</v>
      </c>
      <c r="T1393" s="48">
        <f>R1393*S1393</f>
        <v>590800</v>
      </c>
      <c r="U1393" s="48">
        <f>T1393*1.12</f>
        <v>661696.00000000012</v>
      </c>
      <c r="V1393" s="42"/>
      <c r="W1393" s="45">
        <v>2017</v>
      </c>
      <c r="X1393" s="43"/>
      <c r="Y1393" s="303"/>
    </row>
    <row r="1394" spans="1:25" ht="50.1" customHeight="1">
      <c r="A1394" s="30" t="s">
        <v>4562</v>
      </c>
      <c r="B1394" s="41" t="s">
        <v>32</v>
      </c>
      <c r="C1394" s="31" t="s">
        <v>4563</v>
      </c>
      <c r="D1394" s="310" t="s">
        <v>4554</v>
      </c>
      <c r="E1394" s="31" t="s">
        <v>4564</v>
      </c>
      <c r="F1394" s="32" t="s">
        <v>597</v>
      </c>
      <c r="G1394" s="30" t="s">
        <v>36</v>
      </c>
      <c r="H1394" s="30">
        <v>0</v>
      </c>
      <c r="I1394" s="30">
        <v>590000000</v>
      </c>
      <c r="J1394" s="31" t="s">
        <v>37</v>
      </c>
      <c r="K1394" s="31" t="s">
        <v>4556</v>
      </c>
      <c r="L1394" s="31" t="s">
        <v>39</v>
      </c>
      <c r="M1394" s="30" t="s">
        <v>58</v>
      </c>
      <c r="N1394" s="31" t="s">
        <v>41</v>
      </c>
      <c r="O1394" s="33" t="s">
        <v>42</v>
      </c>
      <c r="P1394" s="30">
        <v>796</v>
      </c>
      <c r="Q1394" s="30" t="s">
        <v>43</v>
      </c>
      <c r="R1394" s="34">
        <v>15</v>
      </c>
      <c r="S1394" s="35">
        <v>10000</v>
      </c>
      <c r="T1394" s="35">
        <f t="shared" si="79"/>
        <v>150000</v>
      </c>
      <c r="U1394" s="35">
        <f t="shared" si="80"/>
        <v>168000.00000000003</v>
      </c>
      <c r="V1394" s="30"/>
      <c r="W1394" s="30">
        <v>2017</v>
      </c>
      <c r="X1394" s="31"/>
      <c r="Y1394" s="303"/>
    </row>
    <row r="1395" spans="1:25" ht="50.1" customHeight="1">
      <c r="A1395" s="30" t="s">
        <v>4565</v>
      </c>
      <c r="B1395" s="41" t="s">
        <v>32</v>
      </c>
      <c r="C1395" s="42" t="s">
        <v>4566</v>
      </c>
      <c r="D1395" s="311" t="s">
        <v>4554</v>
      </c>
      <c r="E1395" s="43" t="s">
        <v>4567</v>
      </c>
      <c r="F1395" s="44" t="s">
        <v>56</v>
      </c>
      <c r="G1395" s="45" t="s">
        <v>36</v>
      </c>
      <c r="H1395" s="46">
        <v>0</v>
      </c>
      <c r="I1395" s="30">
        <v>590000000</v>
      </c>
      <c r="J1395" s="31" t="s">
        <v>37</v>
      </c>
      <c r="K1395" s="41" t="s">
        <v>4568</v>
      </c>
      <c r="L1395" s="31" t="s">
        <v>39</v>
      </c>
      <c r="M1395" s="41" t="s">
        <v>58</v>
      </c>
      <c r="N1395" s="43" t="s">
        <v>41</v>
      </c>
      <c r="O1395" s="33" t="s">
        <v>42</v>
      </c>
      <c r="P1395" s="30">
        <v>796</v>
      </c>
      <c r="Q1395" s="38" t="s">
        <v>43</v>
      </c>
      <c r="R1395" s="47">
        <v>10</v>
      </c>
      <c r="S1395" s="48">
        <v>4000</v>
      </c>
      <c r="T1395" s="35">
        <f t="shared" si="79"/>
        <v>40000</v>
      </c>
      <c r="U1395" s="35">
        <f t="shared" si="80"/>
        <v>44800.000000000007</v>
      </c>
      <c r="V1395" s="41"/>
      <c r="W1395" s="49">
        <v>2017</v>
      </c>
      <c r="X1395" s="31"/>
      <c r="Y1395" s="303"/>
    </row>
    <row r="1396" spans="1:25" ht="50.1" customHeight="1">
      <c r="A1396" s="30" t="s">
        <v>4569</v>
      </c>
      <c r="B1396" s="30" t="s">
        <v>32</v>
      </c>
      <c r="C1396" s="31" t="s">
        <v>4566</v>
      </c>
      <c r="D1396" s="314" t="s">
        <v>4554</v>
      </c>
      <c r="E1396" s="32" t="s">
        <v>4567</v>
      </c>
      <c r="F1396" s="32" t="s">
        <v>4570</v>
      </c>
      <c r="G1396" s="30" t="s">
        <v>36</v>
      </c>
      <c r="H1396" s="30">
        <v>0</v>
      </c>
      <c r="I1396" s="30">
        <v>590000000</v>
      </c>
      <c r="J1396" s="31" t="s">
        <v>50</v>
      </c>
      <c r="K1396" s="31" t="s">
        <v>1826</v>
      </c>
      <c r="L1396" s="30" t="s">
        <v>80</v>
      </c>
      <c r="M1396" s="30" t="s">
        <v>81</v>
      </c>
      <c r="N1396" s="30" t="s">
        <v>140</v>
      </c>
      <c r="O1396" s="45" t="s">
        <v>182</v>
      </c>
      <c r="P1396" s="30">
        <v>796</v>
      </c>
      <c r="Q1396" s="30" t="s">
        <v>43</v>
      </c>
      <c r="R1396" s="34">
        <v>10</v>
      </c>
      <c r="S1396" s="39">
        <v>6650</v>
      </c>
      <c r="T1396" s="58">
        <f t="shared" si="79"/>
        <v>66500</v>
      </c>
      <c r="U1396" s="58">
        <f t="shared" si="80"/>
        <v>74480</v>
      </c>
      <c r="V1396" s="30"/>
      <c r="W1396" s="30">
        <v>2017</v>
      </c>
      <c r="X1396" s="60"/>
      <c r="Y1396" s="303"/>
    </row>
    <row r="1397" spans="1:25" ht="50.1" customHeight="1">
      <c r="A1397" s="30" t="s">
        <v>4571</v>
      </c>
      <c r="B1397" s="30" t="s">
        <v>32</v>
      </c>
      <c r="C1397" s="31" t="s">
        <v>4566</v>
      </c>
      <c r="D1397" s="314" t="s">
        <v>4554</v>
      </c>
      <c r="E1397" s="32" t="s">
        <v>4567</v>
      </c>
      <c r="F1397" s="32" t="s">
        <v>4572</v>
      </c>
      <c r="G1397" s="30" t="s">
        <v>36</v>
      </c>
      <c r="H1397" s="30">
        <v>0</v>
      </c>
      <c r="I1397" s="30">
        <v>590000000</v>
      </c>
      <c r="J1397" s="31" t="s">
        <v>50</v>
      </c>
      <c r="K1397" s="30" t="s">
        <v>557</v>
      </c>
      <c r="L1397" s="30" t="s">
        <v>80</v>
      </c>
      <c r="M1397" s="30" t="s">
        <v>81</v>
      </c>
      <c r="N1397" s="30" t="s">
        <v>140</v>
      </c>
      <c r="O1397" s="45" t="s">
        <v>182</v>
      </c>
      <c r="P1397" s="30">
        <v>796</v>
      </c>
      <c r="Q1397" s="30" t="s">
        <v>43</v>
      </c>
      <c r="R1397" s="34">
        <v>3</v>
      </c>
      <c r="S1397" s="39">
        <v>6650</v>
      </c>
      <c r="T1397" s="58">
        <f t="shared" si="79"/>
        <v>19950</v>
      </c>
      <c r="U1397" s="58">
        <f t="shared" si="80"/>
        <v>22344.000000000004</v>
      </c>
      <c r="V1397" s="30"/>
      <c r="W1397" s="30">
        <v>2017</v>
      </c>
      <c r="X1397" s="60"/>
      <c r="Y1397" s="303"/>
    </row>
    <row r="1398" spans="1:25" ht="50.1" customHeight="1">
      <c r="A1398" s="30" t="s">
        <v>4573</v>
      </c>
      <c r="B1398" s="41" t="s">
        <v>32</v>
      </c>
      <c r="C1398" s="31" t="s">
        <v>4574</v>
      </c>
      <c r="D1398" s="310" t="s">
        <v>4554</v>
      </c>
      <c r="E1398" s="31" t="s">
        <v>4575</v>
      </c>
      <c r="F1398" s="32" t="s">
        <v>56</v>
      </c>
      <c r="G1398" s="30" t="s">
        <v>36</v>
      </c>
      <c r="H1398" s="30">
        <v>0</v>
      </c>
      <c r="I1398" s="30">
        <v>590000000</v>
      </c>
      <c r="J1398" s="31" t="s">
        <v>37</v>
      </c>
      <c r="K1398" s="31" t="s">
        <v>4568</v>
      </c>
      <c r="L1398" s="31" t="s">
        <v>39</v>
      </c>
      <c r="M1398" s="30" t="s">
        <v>58</v>
      </c>
      <c r="N1398" s="31" t="s">
        <v>41</v>
      </c>
      <c r="O1398" s="33" t="s">
        <v>42</v>
      </c>
      <c r="P1398" s="30">
        <v>796</v>
      </c>
      <c r="Q1398" s="30" t="s">
        <v>43</v>
      </c>
      <c r="R1398" s="34">
        <v>10</v>
      </c>
      <c r="S1398" s="35">
        <v>4000</v>
      </c>
      <c r="T1398" s="35">
        <f t="shared" si="79"/>
        <v>40000</v>
      </c>
      <c r="U1398" s="35">
        <f t="shared" si="80"/>
        <v>44800.000000000007</v>
      </c>
      <c r="V1398" s="30"/>
      <c r="W1398" s="30">
        <v>2017</v>
      </c>
      <c r="X1398" s="31"/>
      <c r="Y1398" s="303"/>
    </row>
    <row r="1399" spans="1:25" ht="50.1" customHeight="1">
      <c r="A1399" s="30" t="s">
        <v>4576</v>
      </c>
      <c r="B1399" s="41" t="s">
        <v>32</v>
      </c>
      <c r="C1399" s="42" t="s">
        <v>4577</v>
      </c>
      <c r="D1399" s="311" t="s">
        <v>4554</v>
      </c>
      <c r="E1399" s="43" t="s">
        <v>4578</v>
      </c>
      <c r="F1399" s="44" t="s">
        <v>597</v>
      </c>
      <c r="G1399" s="45" t="s">
        <v>36</v>
      </c>
      <c r="H1399" s="46">
        <v>0</v>
      </c>
      <c r="I1399" s="30">
        <v>590000000</v>
      </c>
      <c r="J1399" s="31" t="s">
        <v>37</v>
      </c>
      <c r="K1399" s="41" t="s">
        <v>4579</v>
      </c>
      <c r="L1399" s="31" t="s">
        <v>39</v>
      </c>
      <c r="M1399" s="41" t="s">
        <v>58</v>
      </c>
      <c r="N1399" s="43" t="s">
        <v>41</v>
      </c>
      <c r="O1399" s="33" t="s">
        <v>42</v>
      </c>
      <c r="P1399" s="30">
        <v>796</v>
      </c>
      <c r="Q1399" s="38" t="s">
        <v>43</v>
      </c>
      <c r="R1399" s="47">
        <v>15</v>
      </c>
      <c r="S1399" s="48">
        <v>7000</v>
      </c>
      <c r="T1399" s="35">
        <f t="shared" si="79"/>
        <v>105000</v>
      </c>
      <c r="U1399" s="35">
        <f t="shared" si="80"/>
        <v>117600.00000000001</v>
      </c>
      <c r="V1399" s="41"/>
      <c r="W1399" s="49">
        <v>2017</v>
      </c>
      <c r="X1399" s="31"/>
      <c r="Y1399" s="303"/>
    </row>
    <row r="1400" spans="1:25" ht="50.1" customHeight="1">
      <c r="A1400" s="30" t="s">
        <v>4580</v>
      </c>
      <c r="B1400" s="41" t="s">
        <v>32</v>
      </c>
      <c r="C1400" s="31" t="s">
        <v>4581</v>
      </c>
      <c r="D1400" s="310" t="s">
        <v>4554</v>
      </c>
      <c r="E1400" s="31" t="s">
        <v>4582</v>
      </c>
      <c r="F1400" s="32" t="s">
        <v>56</v>
      </c>
      <c r="G1400" s="30" t="s">
        <v>36</v>
      </c>
      <c r="H1400" s="30">
        <v>0</v>
      </c>
      <c r="I1400" s="30">
        <v>590000000</v>
      </c>
      <c r="J1400" s="31" t="s">
        <v>37</v>
      </c>
      <c r="K1400" s="31" t="s">
        <v>4568</v>
      </c>
      <c r="L1400" s="31" t="s">
        <v>39</v>
      </c>
      <c r="M1400" s="30" t="s">
        <v>58</v>
      </c>
      <c r="N1400" s="31" t="s">
        <v>41</v>
      </c>
      <c r="O1400" s="33" t="s">
        <v>42</v>
      </c>
      <c r="P1400" s="30">
        <v>796</v>
      </c>
      <c r="Q1400" s="30" t="s">
        <v>43</v>
      </c>
      <c r="R1400" s="34">
        <v>10</v>
      </c>
      <c r="S1400" s="35">
        <v>10000</v>
      </c>
      <c r="T1400" s="35">
        <f t="shared" si="79"/>
        <v>100000</v>
      </c>
      <c r="U1400" s="35">
        <f t="shared" si="80"/>
        <v>112000.00000000001</v>
      </c>
      <c r="V1400" s="30"/>
      <c r="W1400" s="30">
        <v>2017</v>
      </c>
      <c r="X1400" s="31"/>
      <c r="Y1400" s="303"/>
    </row>
    <row r="1401" spans="1:25" ht="50.1" customHeight="1">
      <c r="A1401" s="30" t="s">
        <v>4583</v>
      </c>
      <c r="B1401" s="30" t="s">
        <v>32</v>
      </c>
      <c r="C1401" s="31" t="s">
        <v>4584</v>
      </c>
      <c r="D1401" s="314" t="s">
        <v>4554</v>
      </c>
      <c r="E1401" s="32" t="s">
        <v>4585</v>
      </c>
      <c r="F1401" s="32" t="s">
        <v>4586</v>
      </c>
      <c r="G1401" s="30" t="s">
        <v>36</v>
      </c>
      <c r="H1401" s="30">
        <v>0</v>
      </c>
      <c r="I1401" s="30">
        <v>590000000</v>
      </c>
      <c r="J1401" s="31" t="s">
        <v>50</v>
      </c>
      <c r="K1401" s="30" t="s">
        <v>79</v>
      </c>
      <c r="L1401" s="30" t="s">
        <v>80</v>
      </c>
      <c r="M1401" s="30" t="s">
        <v>81</v>
      </c>
      <c r="N1401" s="30" t="s">
        <v>2141</v>
      </c>
      <c r="O1401" s="30" t="s">
        <v>2142</v>
      </c>
      <c r="P1401" s="30">
        <v>796</v>
      </c>
      <c r="Q1401" s="30" t="s">
        <v>43</v>
      </c>
      <c r="R1401" s="34">
        <v>1</v>
      </c>
      <c r="S1401" s="39">
        <v>47000</v>
      </c>
      <c r="T1401" s="58">
        <f t="shared" si="79"/>
        <v>47000</v>
      </c>
      <c r="U1401" s="58">
        <f t="shared" si="80"/>
        <v>52640.000000000007</v>
      </c>
      <c r="V1401" s="30"/>
      <c r="W1401" s="30">
        <v>2017</v>
      </c>
      <c r="X1401" s="60"/>
      <c r="Y1401" s="303"/>
    </row>
    <row r="1402" spans="1:25" ht="50.1" customHeight="1">
      <c r="A1402" s="30" t="s">
        <v>4587</v>
      </c>
      <c r="B1402" s="31" t="s">
        <v>32</v>
      </c>
      <c r="C1402" s="56" t="s">
        <v>4588</v>
      </c>
      <c r="D1402" s="310" t="s">
        <v>4554</v>
      </c>
      <c r="E1402" s="56" t="s">
        <v>4589</v>
      </c>
      <c r="F1402" s="56" t="s">
        <v>4590</v>
      </c>
      <c r="G1402" s="31" t="s">
        <v>36</v>
      </c>
      <c r="H1402" s="31">
        <v>0</v>
      </c>
      <c r="I1402" s="30">
        <v>590000000</v>
      </c>
      <c r="J1402" s="31" t="s">
        <v>37</v>
      </c>
      <c r="K1402" s="31" t="s">
        <v>189</v>
      </c>
      <c r="L1402" s="31" t="s">
        <v>39</v>
      </c>
      <c r="M1402" s="31" t="s">
        <v>58</v>
      </c>
      <c r="N1402" s="31" t="s">
        <v>273</v>
      </c>
      <c r="O1402" s="31" t="s">
        <v>182</v>
      </c>
      <c r="P1402" s="31">
        <v>796</v>
      </c>
      <c r="Q1402" s="31" t="s">
        <v>43</v>
      </c>
      <c r="R1402" s="34">
        <v>100</v>
      </c>
      <c r="S1402" s="114">
        <v>370</v>
      </c>
      <c r="T1402" s="35">
        <v>0</v>
      </c>
      <c r="U1402" s="35">
        <f>T1402*1.12</f>
        <v>0</v>
      </c>
      <c r="V1402" s="30"/>
      <c r="W1402" s="30">
        <v>2017</v>
      </c>
      <c r="X1402" s="43" t="s">
        <v>3310</v>
      </c>
      <c r="Y1402" s="303"/>
    </row>
    <row r="1403" spans="1:25" ht="50.1" customHeight="1">
      <c r="A1403" s="31" t="s">
        <v>4591</v>
      </c>
      <c r="B1403" s="31" t="s">
        <v>32</v>
      </c>
      <c r="C1403" s="56" t="s">
        <v>4588</v>
      </c>
      <c r="D1403" s="311" t="s">
        <v>4554</v>
      </c>
      <c r="E1403" s="44" t="s">
        <v>4589</v>
      </c>
      <c r="F1403" s="56" t="s">
        <v>4590</v>
      </c>
      <c r="G1403" s="45" t="s">
        <v>188</v>
      </c>
      <c r="H1403" s="45">
        <v>0</v>
      </c>
      <c r="I1403" s="30">
        <v>590000000</v>
      </c>
      <c r="J1403" s="45" t="s">
        <v>50</v>
      </c>
      <c r="K1403" s="43" t="s">
        <v>275</v>
      </c>
      <c r="L1403" s="45" t="s">
        <v>50</v>
      </c>
      <c r="M1403" s="45" t="s">
        <v>58</v>
      </c>
      <c r="N1403" s="43" t="s">
        <v>41</v>
      </c>
      <c r="O1403" s="43" t="s">
        <v>276</v>
      </c>
      <c r="P1403" s="31">
        <v>796</v>
      </c>
      <c r="Q1403" s="43" t="s">
        <v>43</v>
      </c>
      <c r="R1403" s="47">
        <v>100</v>
      </c>
      <c r="S1403" s="64">
        <v>370</v>
      </c>
      <c r="T1403" s="48">
        <f t="shared" ref="T1403" si="81">R1403*S1403</f>
        <v>37000</v>
      </c>
      <c r="U1403" s="48">
        <f>T1403*1.12</f>
        <v>41440.000000000007</v>
      </c>
      <c r="V1403" s="43"/>
      <c r="W1403" s="31">
        <v>2017</v>
      </c>
      <c r="X1403" s="43"/>
      <c r="Y1403" s="303"/>
    </row>
    <row r="1404" spans="1:25" ht="50.1" customHeight="1">
      <c r="A1404" s="30" t="s">
        <v>4592</v>
      </c>
      <c r="B1404" s="41" t="s">
        <v>32</v>
      </c>
      <c r="C1404" s="44" t="s">
        <v>4588</v>
      </c>
      <c r="D1404" s="311" t="s">
        <v>4554</v>
      </c>
      <c r="E1404" s="44" t="s">
        <v>4589</v>
      </c>
      <c r="F1404" s="44" t="s">
        <v>4593</v>
      </c>
      <c r="G1404" s="45" t="s">
        <v>36</v>
      </c>
      <c r="H1404" s="46">
        <v>0</v>
      </c>
      <c r="I1404" s="30">
        <v>590000000</v>
      </c>
      <c r="J1404" s="31" t="s">
        <v>37</v>
      </c>
      <c r="K1404" s="41" t="s">
        <v>189</v>
      </c>
      <c r="L1404" s="31" t="s">
        <v>39</v>
      </c>
      <c r="M1404" s="41" t="s">
        <v>58</v>
      </c>
      <c r="N1404" s="43" t="s">
        <v>1816</v>
      </c>
      <c r="O1404" s="43" t="s">
        <v>182</v>
      </c>
      <c r="P1404" s="31">
        <v>796</v>
      </c>
      <c r="Q1404" s="43" t="s">
        <v>43</v>
      </c>
      <c r="R1404" s="47">
        <v>240</v>
      </c>
      <c r="S1404" s="64">
        <v>2100</v>
      </c>
      <c r="T1404" s="35">
        <v>0</v>
      </c>
      <c r="U1404" s="35">
        <f t="shared" ref="U1404:U1405" si="82">T1404*1.12</f>
        <v>0</v>
      </c>
      <c r="V1404" s="61"/>
      <c r="W1404" s="49">
        <v>2017</v>
      </c>
      <c r="X1404" s="43" t="s">
        <v>2660</v>
      </c>
      <c r="Y1404" s="303"/>
    </row>
    <row r="1405" spans="1:25" ht="50.1" customHeight="1">
      <c r="A1405" s="31" t="s">
        <v>4594</v>
      </c>
      <c r="B1405" s="31" t="s">
        <v>32</v>
      </c>
      <c r="C1405" s="44" t="s">
        <v>4588</v>
      </c>
      <c r="D1405" s="311" t="s">
        <v>4554</v>
      </c>
      <c r="E1405" s="44" t="s">
        <v>4589</v>
      </c>
      <c r="F1405" s="44" t="s">
        <v>4593</v>
      </c>
      <c r="G1405" s="45" t="s">
        <v>188</v>
      </c>
      <c r="H1405" s="45">
        <v>0</v>
      </c>
      <c r="I1405" s="30">
        <v>590000000</v>
      </c>
      <c r="J1405" s="45" t="s">
        <v>50</v>
      </c>
      <c r="K1405" s="43" t="s">
        <v>275</v>
      </c>
      <c r="L1405" s="45" t="s">
        <v>50</v>
      </c>
      <c r="M1405" s="45" t="s">
        <v>58</v>
      </c>
      <c r="N1405" s="43" t="s">
        <v>41</v>
      </c>
      <c r="O1405" s="43" t="s">
        <v>276</v>
      </c>
      <c r="P1405" s="31">
        <v>796</v>
      </c>
      <c r="Q1405" s="43" t="s">
        <v>43</v>
      </c>
      <c r="R1405" s="47">
        <v>240</v>
      </c>
      <c r="S1405" s="64">
        <v>2100</v>
      </c>
      <c r="T1405" s="48">
        <f t="shared" ref="T1405" si="83">R1405*S1405</f>
        <v>504000</v>
      </c>
      <c r="U1405" s="48">
        <f t="shared" si="82"/>
        <v>564480</v>
      </c>
      <c r="V1405" s="43"/>
      <c r="W1405" s="31">
        <v>2017</v>
      </c>
      <c r="X1405" s="43"/>
      <c r="Y1405" s="303"/>
    </row>
    <row r="1406" spans="1:25" ht="50.1" customHeight="1">
      <c r="A1406" s="30" t="s">
        <v>4595</v>
      </c>
      <c r="B1406" s="41" t="s">
        <v>32</v>
      </c>
      <c r="C1406" s="42" t="s">
        <v>4596</v>
      </c>
      <c r="D1406" s="311" t="s">
        <v>4597</v>
      </c>
      <c r="E1406" s="43" t="s">
        <v>4598</v>
      </c>
      <c r="F1406" s="44" t="s">
        <v>4599</v>
      </c>
      <c r="G1406" s="45" t="s">
        <v>36</v>
      </c>
      <c r="H1406" s="46">
        <v>0</v>
      </c>
      <c r="I1406" s="30">
        <v>590000000</v>
      </c>
      <c r="J1406" s="31" t="s">
        <v>37</v>
      </c>
      <c r="K1406" s="41" t="s">
        <v>211</v>
      </c>
      <c r="L1406" s="31" t="s">
        <v>39</v>
      </c>
      <c r="M1406" s="41" t="s">
        <v>40</v>
      </c>
      <c r="N1406" s="43" t="s">
        <v>3123</v>
      </c>
      <c r="O1406" s="30" t="s">
        <v>73</v>
      </c>
      <c r="P1406" s="30">
        <v>796</v>
      </c>
      <c r="Q1406" s="38" t="s">
        <v>43</v>
      </c>
      <c r="R1406" s="47">
        <v>1</v>
      </c>
      <c r="S1406" s="48">
        <v>33600</v>
      </c>
      <c r="T1406" s="35">
        <f t="shared" si="79"/>
        <v>33600</v>
      </c>
      <c r="U1406" s="35">
        <f t="shared" si="80"/>
        <v>37632</v>
      </c>
      <c r="V1406" s="61"/>
      <c r="W1406" s="49">
        <v>2017</v>
      </c>
      <c r="X1406" s="31"/>
      <c r="Y1406" s="303"/>
    </row>
    <row r="1407" spans="1:25" ht="50.1" customHeight="1">
      <c r="A1407" s="30" t="s">
        <v>4600</v>
      </c>
      <c r="B1407" s="43" t="s">
        <v>32</v>
      </c>
      <c r="C1407" s="43" t="s">
        <v>4601</v>
      </c>
      <c r="D1407" s="312" t="s">
        <v>4602</v>
      </c>
      <c r="E1407" s="43" t="s">
        <v>4603</v>
      </c>
      <c r="F1407" s="43" t="s">
        <v>4604</v>
      </c>
      <c r="G1407" s="43" t="s">
        <v>36</v>
      </c>
      <c r="H1407" s="43">
        <v>0</v>
      </c>
      <c r="I1407" s="30">
        <v>590000000</v>
      </c>
      <c r="J1407" s="31" t="s">
        <v>37</v>
      </c>
      <c r="K1407" s="43" t="s">
        <v>79</v>
      </c>
      <c r="L1407" s="43" t="s">
        <v>80</v>
      </c>
      <c r="M1407" s="43" t="s">
        <v>81</v>
      </c>
      <c r="N1407" s="43" t="s">
        <v>82</v>
      </c>
      <c r="O1407" s="43" t="s">
        <v>83</v>
      </c>
      <c r="P1407" s="43">
        <v>796</v>
      </c>
      <c r="Q1407" s="43" t="s">
        <v>43</v>
      </c>
      <c r="R1407" s="47">
        <v>1</v>
      </c>
      <c r="S1407" s="50">
        <v>17000</v>
      </c>
      <c r="T1407" s="35">
        <f t="shared" si="79"/>
        <v>17000</v>
      </c>
      <c r="U1407" s="35">
        <f t="shared" si="80"/>
        <v>19040</v>
      </c>
      <c r="V1407" s="73"/>
      <c r="W1407" s="43">
        <v>2017</v>
      </c>
      <c r="X1407" s="43"/>
      <c r="Y1407" s="303"/>
    </row>
    <row r="1408" spans="1:25" ht="50.1" customHeight="1">
      <c r="A1408" s="30" t="s">
        <v>4605</v>
      </c>
      <c r="B1408" s="71" t="s">
        <v>32</v>
      </c>
      <c r="C1408" s="33" t="s">
        <v>4606</v>
      </c>
      <c r="D1408" s="312" t="s">
        <v>4602</v>
      </c>
      <c r="E1408" s="33" t="s">
        <v>4607</v>
      </c>
      <c r="F1408" s="44" t="s">
        <v>4608</v>
      </c>
      <c r="G1408" s="45" t="s">
        <v>36</v>
      </c>
      <c r="H1408" s="63">
        <v>0</v>
      </c>
      <c r="I1408" s="30">
        <v>590000000</v>
      </c>
      <c r="J1408" s="31" t="s">
        <v>37</v>
      </c>
      <c r="K1408" s="45" t="s">
        <v>401</v>
      </c>
      <c r="L1408" s="31" t="s">
        <v>39</v>
      </c>
      <c r="M1408" s="45" t="s">
        <v>40</v>
      </c>
      <c r="N1408" s="45" t="s">
        <v>3123</v>
      </c>
      <c r="O1408" s="30" t="s">
        <v>73</v>
      </c>
      <c r="P1408" s="30">
        <v>796</v>
      </c>
      <c r="Q1408" s="45" t="s">
        <v>43</v>
      </c>
      <c r="R1408" s="75">
        <v>15</v>
      </c>
      <c r="S1408" s="76">
        <v>17260</v>
      </c>
      <c r="T1408" s="35">
        <f t="shared" si="79"/>
        <v>258900</v>
      </c>
      <c r="U1408" s="35">
        <f t="shared" si="80"/>
        <v>289968</v>
      </c>
      <c r="V1408" s="45"/>
      <c r="W1408" s="45">
        <v>2017</v>
      </c>
      <c r="X1408" s="31"/>
      <c r="Y1408" s="303"/>
    </row>
    <row r="1409" spans="1:25" ht="50.1" customHeight="1">
      <c r="A1409" s="30" t="s">
        <v>4609</v>
      </c>
      <c r="B1409" s="30" t="s">
        <v>32</v>
      </c>
      <c r="C1409" s="31" t="s">
        <v>4610</v>
      </c>
      <c r="D1409" s="314" t="s">
        <v>4602</v>
      </c>
      <c r="E1409" s="32" t="s">
        <v>4611</v>
      </c>
      <c r="F1409" s="32" t="s">
        <v>4612</v>
      </c>
      <c r="G1409" s="30" t="s">
        <v>36</v>
      </c>
      <c r="H1409" s="30">
        <v>0</v>
      </c>
      <c r="I1409" s="30">
        <v>590000000</v>
      </c>
      <c r="J1409" s="31" t="s">
        <v>50</v>
      </c>
      <c r="K1409" s="30" t="s">
        <v>139</v>
      </c>
      <c r="L1409" s="30" t="s">
        <v>80</v>
      </c>
      <c r="M1409" s="30" t="s">
        <v>81</v>
      </c>
      <c r="N1409" s="30" t="s">
        <v>140</v>
      </c>
      <c r="O1409" s="45" t="s">
        <v>182</v>
      </c>
      <c r="P1409" s="30">
        <v>796</v>
      </c>
      <c r="Q1409" s="30" t="s">
        <v>43</v>
      </c>
      <c r="R1409" s="34">
        <v>11</v>
      </c>
      <c r="S1409" s="39">
        <v>450</v>
      </c>
      <c r="T1409" s="58">
        <f t="shared" si="79"/>
        <v>4950</v>
      </c>
      <c r="U1409" s="58">
        <f t="shared" si="80"/>
        <v>5544.0000000000009</v>
      </c>
      <c r="V1409" s="30"/>
      <c r="W1409" s="30">
        <v>2017</v>
      </c>
      <c r="X1409" s="60"/>
      <c r="Y1409" s="303"/>
    </row>
    <row r="1410" spans="1:25" ht="50.1" customHeight="1">
      <c r="A1410" s="30" t="s">
        <v>4613</v>
      </c>
      <c r="B1410" s="40" t="s">
        <v>32</v>
      </c>
      <c r="C1410" s="31" t="s">
        <v>4610</v>
      </c>
      <c r="D1410" s="314" t="s">
        <v>4602</v>
      </c>
      <c r="E1410" s="32" t="s">
        <v>4611</v>
      </c>
      <c r="F1410" s="32" t="s">
        <v>4614</v>
      </c>
      <c r="G1410" s="30" t="s">
        <v>36</v>
      </c>
      <c r="H1410" s="30">
        <v>0</v>
      </c>
      <c r="I1410" s="30">
        <v>590000000</v>
      </c>
      <c r="J1410" s="31" t="s">
        <v>50</v>
      </c>
      <c r="K1410" s="30" t="s">
        <v>3326</v>
      </c>
      <c r="L1410" s="30" t="s">
        <v>80</v>
      </c>
      <c r="M1410" s="30" t="s">
        <v>81</v>
      </c>
      <c r="N1410" s="30" t="s">
        <v>140</v>
      </c>
      <c r="O1410" s="45" t="s">
        <v>182</v>
      </c>
      <c r="P1410" s="30">
        <v>796</v>
      </c>
      <c r="Q1410" s="30" t="s">
        <v>43</v>
      </c>
      <c r="R1410" s="34">
        <v>8</v>
      </c>
      <c r="S1410" s="39">
        <v>400</v>
      </c>
      <c r="T1410" s="58">
        <f t="shared" si="79"/>
        <v>3200</v>
      </c>
      <c r="U1410" s="58">
        <f t="shared" si="80"/>
        <v>3584.0000000000005</v>
      </c>
      <c r="V1410" s="30"/>
      <c r="W1410" s="30">
        <v>2017</v>
      </c>
      <c r="X1410" s="60"/>
      <c r="Y1410" s="303"/>
    </row>
    <row r="1411" spans="1:25" ht="50.1" customHeight="1">
      <c r="A1411" s="30" t="s">
        <v>4615</v>
      </c>
      <c r="B1411" s="30" t="s">
        <v>32</v>
      </c>
      <c r="C1411" s="31" t="s">
        <v>4610</v>
      </c>
      <c r="D1411" s="314" t="s">
        <v>4602</v>
      </c>
      <c r="E1411" s="32" t="s">
        <v>4611</v>
      </c>
      <c r="F1411" s="32" t="s">
        <v>4616</v>
      </c>
      <c r="G1411" s="30" t="s">
        <v>36</v>
      </c>
      <c r="H1411" s="30">
        <v>0</v>
      </c>
      <c r="I1411" s="30">
        <v>590000000</v>
      </c>
      <c r="J1411" s="31" t="s">
        <v>50</v>
      </c>
      <c r="K1411" s="30" t="s">
        <v>423</v>
      </c>
      <c r="L1411" s="30" t="s">
        <v>80</v>
      </c>
      <c r="M1411" s="30" t="s">
        <v>81</v>
      </c>
      <c r="N1411" s="30" t="s">
        <v>140</v>
      </c>
      <c r="O1411" s="45" t="s">
        <v>182</v>
      </c>
      <c r="P1411" s="30">
        <v>796</v>
      </c>
      <c r="Q1411" s="30" t="s">
        <v>43</v>
      </c>
      <c r="R1411" s="34">
        <v>3</v>
      </c>
      <c r="S1411" s="57">
        <f>1800/3/1.12</f>
        <v>535.71428571428567</v>
      </c>
      <c r="T1411" s="58">
        <f t="shared" si="79"/>
        <v>1607.1428571428569</v>
      </c>
      <c r="U1411" s="58">
        <f t="shared" si="80"/>
        <v>1799.9999999999998</v>
      </c>
      <c r="V1411" s="30"/>
      <c r="W1411" s="30">
        <v>2017</v>
      </c>
      <c r="X1411" s="60"/>
      <c r="Y1411" s="303"/>
    </row>
    <row r="1412" spans="1:25" ht="50.1" customHeight="1">
      <c r="A1412" s="30" t="s">
        <v>4617</v>
      </c>
      <c r="B1412" s="30" t="s">
        <v>32</v>
      </c>
      <c r="C1412" s="31" t="s">
        <v>4610</v>
      </c>
      <c r="D1412" s="314" t="s">
        <v>4602</v>
      </c>
      <c r="E1412" s="32" t="s">
        <v>4611</v>
      </c>
      <c r="F1412" s="32" t="s">
        <v>4618</v>
      </c>
      <c r="G1412" s="30" t="s">
        <v>36</v>
      </c>
      <c r="H1412" s="30">
        <v>0</v>
      </c>
      <c r="I1412" s="30">
        <v>590000000</v>
      </c>
      <c r="J1412" s="31" t="s">
        <v>50</v>
      </c>
      <c r="K1412" s="30" t="s">
        <v>139</v>
      </c>
      <c r="L1412" s="30" t="s">
        <v>80</v>
      </c>
      <c r="M1412" s="30" t="s">
        <v>81</v>
      </c>
      <c r="N1412" s="30" t="s">
        <v>140</v>
      </c>
      <c r="O1412" s="45" t="s">
        <v>182</v>
      </c>
      <c r="P1412" s="30">
        <v>796</v>
      </c>
      <c r="Q1412" s="30" t="s">
        <v>43</v>
      </c>
      <c r="R1412" s="34">
        <v>32</v>
      </c>
      <c r="S1412" s="39">
        <v>480</v>
      </c>
      <c r="T1412" s="58">
        <f t="shared" si="79"/>
        <v>15360</v>
      </c>
      <c r="U1412" s="58">
        <f t="shared" si="80"/>
        <v>17203.2</v>
      </c>
      <c r="V1412" s="30"/>
      <c r="W1412" s="30">
        <v>2017</v>
      </c>
      <c r="X1412" s="60"/>
      <c r="Y1412" s="303"/>
    </row>
    <row r="1413" spans="1:25" ht="50.1" customHeight="1">
      <c r="A1413" s="30" t="s">
        <v>4619</v>
      </c>
      <c r="B1413" s="30" t="s">
        <v>32</v>
      </c>
      <c r="C1413" s="31" t="s">
        <v>4610</v>
      </c>
      <c r="D1413" s="314" t="s">
        <v>4602</v>
      </c>
      <c r="E1413" s="32" t="s">
        <v>4611</v>
      </c>
      <c r="F1413" s="32" t="s">
        <v>4620</v>
      </c>
      <c r="G1413" s="30" t="s">
        <v>36</v>
      </c>
      <c r="H1413" s="30">
        <v>0</v>
      </c>
      <c r="I1413" s="30">
        <v>590000000</v>
      </c>
      <c r="J1413" s="31" t="s">
        <v>50</v>
      </c>
      <c r="K1413" s="30" t="s">
        <v>3326</v>
      </c>
      <c r="L1413" s="30" t="s">
        <v>80</v>
      </c>
      <c r="M1413" s="30" t="s">
        <v>81</v>
      </c>
      <c r="N1413" s="30" t="s">
        <v>140</v>
      </c>
      <c r="O1413" s="45" t="s">
        <v>182</v>
      </c>
      <c r="P1413" s="30">
        <v>796</v>
      </c>
      <c r="Q1413" s="30" t="s">
        <v>43</v>
      </c>
      <c r="R1413" s="34">
        <v>10</v>
      </c>
      <c r="S1413" s="39">
        <v>1200</v>
      </c>
      <c r="T1413" s="58">
        <f t="shared" si="79"/>
        <v>12000</v>
      </c>
      <c r="U1413" s="58">
        <f t="shared" si="80"/>
        <v>13440.000000000002</v>
      </c>
      <c r="V1413" s="30"/>
      <c r="W1413" s="30">
        <v>2017</v>
      </c>
      <c r="X1413" s="60"/>
      <c r="Y1413" s="303"/>
    </row>
    <row r="1414" spans="1:25" ht="50.1" customHeight="1">
      <c r="A1414" s="30" t="s">
        <v>4621</v>
      </c>
      <c r="B1414" s="30" t="s">
        <v>32</v>
      </c>
      <c r="C1414" s="31" t="s">
        <v>4622</v>
      </c>
      <c r="D1414" s="314" t="s">
        <v>4602</v>
      </c>
      <c r="E1414" s="32" t="s">
        <v>4623</v>
      </c>
      <c r="F1414" s="32" t="s">
        <v>4624</v>
      </c>
      <c r="G1414" s="30" t="s">
        <v>36</v>
      </c>
      <c r="H1414" s="30">
        <v>0</v>
      </c>
      <c r="I1414" s="30">
        <v>590000000</v>
      </c>
      <c r="J1414" s="31" t="s">
        <v>50</v>
      </c>
      <c r="K1414" s="30" t="s">
        <v>3200</v>
      </c>
      <c r="L1414" s="30" t="s">
        <v>80</v>
      </c>
      <c r="M1414" s="30" t="s">
        <v>81</v>
      </c>
      <c r="N1414" s="30" t="s">
        <v>140</v>
      </c>
      <c r="O1414" s="45" t="s">
        <v>182</v>
      </c>
      <c r="P1414" s="30">
        <v>796</v>
      </c>
      <c r="Q1414" s="30" t="s">
        <v>43</v>
      </c>
      <c r="R1414" s="34">
        <v>8</v>
      </c>
      <c r="S1414" s="39">
        <v>650</v>
      </c>
      <c r="T1414" s="58">
        <f t="shared" ref="T1414:T1442" si="84">R1414*S1414</f>
        <v>5200</v>
      </c>
      <c r="U1414" s="58">
        <f t="shared" ref="U1414:U1483" si="85">T1414*1.12</f>
        <v>5824.0000000000009</v>
      </c>
      <c r="V1414" s="30"/>
      <c r="W1414" s="30">
        <v>2017</v>
      </c>
      <c r="X1414" s="60"/>
      <c r="Y1414" s="303"/>
    </row>
    <row r="1415" spans="1:25" ht="50.1" customHeight="1">
      <c r="A1415" s="30" t="s">
        <v>4625</v>
      </c>
      <c r="B1415" s="30" t="s">
        <v>32</v>
      </c>
      <c r="C1415" s="31" t="s">
        <v>4622</v>
      </c>
      <c r="D1415" s="314" t="s">
        <v>4602</v>
      </c>
      <c r="E1415" s="32" t="s">
        <v>4623</v>
      </c>
      <c r="F1415" s="32" t="s">
        <v>4626</v>
      </c>
      <c r="G1415" s="30" t="s">
        <v>36</v>
      </c>
      <c r="H1415" s="30">
        <v>0</v>
      </c>
      <c r="I1415" s="30">
        <v>590000000</v>
      </c>
      <c r="J1415" s="31" t="s">
        <v>50</v>
      </c>
      <c r="K1415" s="30" t="s">
        <v>139</v>
      </c>
      <c r="L1415" s="30" t="s">
        <v>80</v>
      </c>
      <c r="M1415" s="30" t="s">
        <v>81</v>
      </c>
      <c r="N1415" s="30" t="s">
        <v>140</v>
      </c>
      <c r="O1415" s="45" t="s">
        <v>182</v>
      </c>
      <c r="P1415" s="30">
        <v>796</v>
      </c>
      <c r="Q1415" s="30" t="s">
        <v>43</v>
      </c>
      <c r="R1415" s="34">
        <v>44</v>
      </c>
      <c r="S1415" s="39">
        <v>650</v>
      </c>
      <c r="T1415" s="58">
        <f t="shared" si="84"/>
        <v>28600</v>
      </c>
      <c r="U1415" s="58">
        <f t="shared" si="85"/>
        <v>32032.000000000004</v>
      </c>
      <c r="V1415" s="30"/>
      <c r="W1415" s="30">
        <v>2017</v>
      </c>
      <c r="X1415" s="60"/>
      <c r="Y1415" s="303"/>
    </row>
    <row r="1416" spans="1:25" ht="50.1" customHeight="1">
      <c r="A1416" s="30" t="s">
        <v>4627</v>
      </c>
      <c r="B1416" s="30" t="s">
        <v>32</v>
      </c>
      <c r="C1416" s="31" t="s">
        <v>4622</v>
      </c>
      <c r="D1416" s="314" t="s">
        <v>4602</v>
      </c>
      <c r="E1416" s="32" t="s">
        <v>4623</v>
      </c>
      <c r="F1416" s="32" t="s">
        <v>4628</v>
      </c>
      <c r="G1416" s="30" t="s">
        <v>36</v>
      </c>
      <c r="H1416" s="30">
        <v>0</v>
      </c>
      <c r="I1416" s="30">
        <v>590000000</v>
      </c>
      <c r="J1416" s="31" t="s">
        <v>50</v>
      </c>
      <c r="K1416" s="30" t="s">
        <v>139</v>
      </c>
      <c r="L1416" s="30" t="s">
        <v>80</v>
      </c>
      <c r="M1416" s="30" t="s">
        <v>81</v>
      </c>
      <c r="N1416" s="30" t="s">
        <v>140</v>
      </c>
      <c r="O1416" s="45" t="s">
        <v>182</v>
      </c>
      <c r="P1416" s="30">
        <v>796</v>
      </c>
      <c r="Q1416" s="30" t="s">
        <v>43</v>
      </c>
      <c r="R1416" s="34">
        <v>40</v>
      </c>
      <c r="S1416" s="39">
        <v>650</v>
      </c>
      <c r="T1416" s="58">
        <f t="shared" si="84"/>
        <v>26000</v>
      </c>
      <c r="U1416" s="58">
        <f t="shared" si="85"/>
        <v>29120.000000000004</v>
      </c>
      <c r="V1416" s="30"/>
      <c r="W1416" s="30">
        <v>2017</v>
      </c>
      <c r="X1416" s="60"/>
      <c r="Y1416" s="303"/>
    </row>
    <row r="1417" spans="1:25" ht="50.1" customHeight="1">
      <c r="A1417" s="30" t="s">
        <v>4629</v>
      </c>
      <c r="B1417" s="30" t="s">
        <v>32</v>
      </c>
      <c r="C1417" s="31" t="s">
        <v>4622</v>
      </c>
      <c r="D1417" s="314" t="s">
        <v>4602</v>
      </c>
      <c r="E1417" s="32" t="s">
        <v>4623</v>
      </c>
      <c r="F1417" s="32" t="s">
        <v>4630</v>
      </c>
      <c r="G1417" s="30" t="s">
        <v>36</v>
      </c>
      <c r="H1417" s="30">
        <v>0</v>
      </c>
      <c r="I1417" s="30">
        <v>590000000</v>
      </c>
      <c r="J1417" s="31" t="s">
        <v>50</v>
      </c>
      <c r="K1417" s="30" t="s">
        <v>139</v>
      </c>
      <c r="L1417" s="30" t="s">
        <v>80</v>
      </c>
      <c r="M1417" s="30" t="s">
        <v>81</v>
      </c>
      <c r="N1417" s="30" t="s">
        <v>140</v>
      </c>
      <c r="O1417" s="45" t="s">
        <v>182</v>
      </c>
      <c r="P1417" s="30">
        <v>796</v>
      </c>
      <c r="Q1417" s="30" t="s">
        <v>43</v>
      </c>
      <c r="R1417" s="34">
        <v>64</v>
      </c>
      <c r="S1417" s="39">
        <v>650</v>
      </c>
      <c r="T1417" s="58">
        <f t="shared" si="84"/>
        <v>41600</v>
      </c>
      <c r="U1417" s="58">
        <f t="shared" si="85"/>
        <v>46592.000000000007</v>
      </c>
      <c r="V1417" s="30"/>
      <c r="W1417" s="30">
        <v>2017</v>
      </c>
      <c r="X1417" s="60"/>
      <c r="Y1417" s="303"/>
    </row>
    <row r="1418" spans="1:25" ht="50.1" customHeight="1">
      <c r="A1418" s="30" t="s">
        <v>4631</v>
      </c>
      <c r="B1418" s="30" t="s">
        <v>32</v>
      </c>
      <c r="C1418" s="31" t="s">
        <v>4622</v>
      </c>
      <c r="D1418" s="314" t="s">
        <v>4602</v>
      </c>
      <c r="E1418" s="32" t="s">
        <v>4623</v>
      </c>
      <c r="F1418" s="32" t="s">
        <v>4632</v>
      </c>
      <c r="G1418" s="30" t="s">
        <v>36</v>
      </c>
      <c r="H1418" s="30">
        <v>0</v>
      </c>
      <c r="I1418" s="30">
        <v>590000000</v>
      </c>
      <c r="J1418" s="31" t="s">
        <v>50</v>
      </c>
      <c r="K1418" s="30" t="s">
        <v>139</v>
      </c>
      <c r="L1418" s="30" t="s">
        <v>80</v>
      </c>
      <c r="M1418" s="30" t="s">
        <v>81</v>
      </c>
      <c r="N1418" s="30" t="s">
        <v>140</v>
      </c>
      <c r="O1418" s="45" t="s">
        <v>182</v>
      </c>
      <c r="P1418" s="30">
        <v>796</v>
      </c>
      <c r="Q1418" s="30" t="s">
        <v>43</v>
      </c>
      <c r="R1418" s="34">
        <v>12</v>
      </c>
      <c r="S1418" s="39">
        <v>5850</v>
      </c>
      <c r="T1418" s="58">
        <f t="shared" si="84"/>
        <v>70200</v>
      </c>
      <c r="U1418" s="58">
        <f t="shared" si="85"/>
        <v>78624.000000000015</v>
      </c>
      <c r="V1418" s="30"/>
      <c r="W1418" s="30">
        <v>2017</v>
      </c>
      <c r="X1418" s="60"/>
      <c r="Y1418" s="303"/>
    </row>
    <row r="1419" spans="1:25" ht="50.1" customHeight="1">
      <c r="A1419" s="30" t="s">
        <v>4633</v>
      </c>
      <c r="B1419" s="30" t="s">
        <v>32</v>
      </c>
      <c r="C1419" s="31" t="s">
        <v>4634</v>
      </c>
      <c r="D1419" s="310" t="s">
        <v>4635</v>
      </c>
      <c r="E1419" s="31" t="s">
        <v>4636</v>
      </c>
      <c r="F1419" s="32" t="s">
        <v>4637</v>
      </c>
      <c r="G1419" s="30" t="s">
        <v>36</v>
      </c>
      <c r="H1419" s="30">
        <v>0</v>
      </c>
      <c r="I1419" s="30">
        <v>590000000</v>
      </c>
      <c r="J1419" s="31" t="s">
        <v>37</v>
      </c>
      <c r="K1419" s="31" t="s">
        <v>105</v>
      </c>
      <c r="L1419" s="37" t="s">
        <v>50</v>
      </c>
      <c r="M1419" s="30" t="s">
        <v>58</v>
      </c>
      <c r="N1419" s="31" t="s">
        <v>2754</v>
      </c>
      <c r="O1419" s="30" t="s">
        <v>91</v>
      </c>
      <c r="P1419" s="30">
        <v>796</v>
      </c>
      <c r="Q1419" s="30" t="s">
        <v>43</v>
      </c>
      <c r="R1419" s="34">
        <v>50</v>
      </c>
      <c r="S1419" s="35">
        <v>590</v>
      </c>
      <c r="T1419" s="35">
        <f t="shared" si="84"/>
        <v>29500</v>
      </c>
      <c r="U1419" s="35">
        <f t="shared" si="85"/>
        <v>33040</v>
      </c>
      <c r="V1419" s="30"/>
      <c r="W1419" s="30">
        <v>2017</v>
      </c>
      <c r="X1419" s="31"/>
      <c r="Y1419" s="303"/>
    </row>
    <row r="1420" spans="1:25" ht="50.1" customHeight="1">
      <c r="A1420" s="30" t="s">
        <v>4638</v>
      </c>
      <c r="B1420" s="30" t="s">
        <v>32</v>
      </c>
      <c r="C1420" s="31" t="s">
        <v>4639</v>
      </c>
      <c r="D1420" s="310" t="s">
        <v>4635</v>
      </c>
      <c r="E1420" s="31" t="s">
        <v>4640</v>
      </c>
      <c r="F1420" s="32" t="s">
        <v>4641</v>
      </c>
      <c r="G1420" s="30" t="s">
        <v>36</v>
      </c>
      <c r="H1420" s="30">
        <v>0</v>
      </c>
      <c r="I1420" s="30">
        <v>590000000</v>
      </c>
      <c r="J1420" s="31" t="s">
        <v>37</v>
      </c>
      <c r="K1420" s="31" t="s">
        <v>105</v>
      </c>
      <c r="L1420" s="37" t="s">
        <v>50</v>
      </c>
      <c r="M1420" s="30" t="s">
        <v>58</v>
      </c>
      <c r="N1420" s="31" t="s">
        <v>2754</v>
      </c>
      <c r="O1420" s="30" t="s">
        <v>91</v>
      </c>
      <c r="P1420" s="30">
        <v>796</v>
      </c>
      <c r="Q1420" s="30" t="s">
        <v>43</v>
      </c>
      <c r="R1420" s="34">
        <v>50</v>
      </c>
      <c r="S1420" s="35">
        <v>780</v>
      </c>
      <c r="T1420" s="35">
        <f t="shared" si="84"/>
        <v>39000</v>
      </c>
      <c r="U1420" s="35">
        <f t="shared" si="85"/>
        <v>43680.000000000007</v>
      </c>
      <c r="V1420" s="30"/>
      <c r="W1420" s="30">
        <v>2017</v>
      </c>
      <c r="X1420" s="31"/>
      <c r="Y1420" s="303"/>
    </row>
    <row r="1421" spans="1:25" ht="50.1" customHeight="1">
      <c r="A1421" s="30" t="s">
        <v>4642</v>
      </c>
      <c r="B1421" s="30" t="s">
        <v>32</v>
      </c>
      <c r="C1421" s="31" t="s">
        <v>4643</v>
      </c>
      <c r="D1421" s="310" t="s">
        <v>4635</v>
      </c>
      <c r="E1421" s="31" t="s">
        <v>4644</v>
      </c>
      <c r="F1421" s="32" t="s">
        <v>4645</v>
      </c>
      <c r="G1421" s="30" t="s">
        <v>36</v>
      </c>
      <c r="H1421" s="30">
        <v>0</v>
      </c>
      <c r="I1421" s="30">
        <v>590000000</v>
      </c>
      <c r="J1421" s="31" t="s">
        <v>37</v>
      </c>
      <c r="K1421" s="31" t="s">
        <v>105</v>
      </c>
      <c r="L1421" s="37" t="s">
        <v>50</v>
      </c>
      <c r="M1421" s="30" t="s">
        <v>58</v>
      </c>
      <c r="N1421" s="31" t="s">
        <v>2754</v>
      </c>
      <c r="O1421" s="30" t="s">
        <v>91</v>
      </c>
      <c r="P1421" s="30">
        <v>796</v>
      </c>
      <c r="Q1421" s="30" t="s">
        <v>43</v>
      </c>
      <c r="R1421" s="34">
        <v>50</v>
      </c>
      <c r="S1421" s="35">
        <v>910</v>
      </c>
      <c r="T1421" s="35">
        <f t="shared" si="84"/>
        <v>45500</v>
      </c>
      <c r="U1421" s="35">
        <f t="shared" si="85"/>
        <v>50960.000000000007</v>
      </c>
      <c r="V1421" s="30"/>
      <c r="W1421" s="30">
        <v>2017</v>
      </c>
      <c r="X1421" s="31"/>
      <c r="Y1421" s="303"/>
    </row>
    <row r="1422" spans="1:25" ht="50.1" customHeight="1">
      <c r="A1422" s="30" t="s">
        <v>4646</v>
      </c>
      <c r="B1422" s="30" t="s">
        <v>32</v>
      </c>
      <c r="C1422" s="31" t="s">
        <v>4647</v>
      </c>
      <c r="D1422" s="310" t="s">
        <v>4635</v>
      </c>
      <c r="E1422" s="31" t="s">
        <v>4648</v>
      </c>
      <c r="F1422" s="32" t="s">
        <v>4649</v>
      </c>
      <c r="G1422" s="30" t="s">
        <v>36</v>
      </c>
      <c r="H1422" s="30">
        <v>0</v>
      </c>
      <c r="I1422" s="30">
        <v>590000000</v>
      </c>
      <c r="J1422" s="31" t="s">
        <v>37</v>
      </c>
      <c r="K1422" s="31" t="s">
        <v>105</v>
      </c>
      <c r="L1422" s="37" t="s">
        <v>50</v>
      </c>
      <c r="M1422" s="30" t="s">
        <v>58</v>
      </c>
      <c r="N1422" s="31" t="s">
        <v>2754</v>
      </c>
      <c r="O1422" s="30" t="s">
        <v>91</v>
      </c>
      <c r="P1422" s="30">
        <v>796</v>
      </c>
      <c r="Q1422" s="30" t="s">
        <v>43</v>
      </c>
      <c r="R1422" s="34">
        <v>30</v>
      </c>
      <c r="S1422" s="35">
        <v>1300</v>
      </c>
      <c r="T1422" s="35">
        <f t="shared" si="84"/>
        <v>39000</v>
      </c>
      <c r="U1422" s="35">
        <f t="shared" si="85"/>
        <v>43680.000000000007</v>
      </c>
      <c r="V1422" s="30"/>
      <c r="W1422" s="30">
        <v>2017</v>
      </c>
      <c r="X1422" s="31"/>
      <c r="Y1422" s="303"/>
    </row>
    <row r="1423" spans="1:25" ht="50.1" customHeight="1">
      <c r="A1423" s="31" t="s">
        <v>4650</v>
      </c>
      <c r="B1423" s="41" t="s">
        <v>32</v>
      </c>
      <c r="C1423" s="44" t="s">
        <v>4651</v>
      </c>
      <c r="D1423" s="311" t="s">
        <v>4652</v>
      </c>
      <c r="E1423" s="44" t="s">
        <v>4653</v>
      </c>
      <c r="F1423" s="44" t="s">
        <v>4654</v>
      </c>
      <c r="G1423" s="45" t="s">
        <v>188</v>
      </c>
      <c r="H1423" s="46">
        <v>90.5</v>
      </c>
      <c r="I1423" s="31">
        <v>590000000</v>
      </c>
      <c r="J1423" s="31" t="s">
        <v>37</v>
      </c>
      <c r="K1423" s="41" t="s">
        <v>189</v>
      </c>
      <c r="L1423" s="31" t="s">
        <v>39</v>
      </c>
      <c r="M1423" s="41" t="s">
        <v>58</v>
      </c>
      <c r="N1423" s="43" t="s">
        <v>190</v>
      </c>
      <c r="O1423" s="31" t="s">
        <v>91</v>
      </c>
      <c r="P1423" s="31">
        <v>796</v>
      </c>
      <c r="Q1423" s="43" t="s">
        <v>43</v>
      </c>
      <c r="R1423" s="47">
        <v>4</v>
      </c>
      <c r="S1423" s="64">
        <v>5500</v>
      </c>
      <c r="T1423" s="48">
        <v>0</v>
      </c>
      <c r="U1423" s="48">
        <f>T1423*1.12</f>
        <v>0</v>
      </c>
      <c r="V1423" s="41"/>
      <c r="W1423" s="41">
        <v>2017</v>
      </c>
      <c r="X1423" s="45" t="s">
        <v>4655</v>
      </c>
      <c r="Y1423" s="303"/>
    </row>
    <row r="1424" spans="1:25" ht="50.1" customHeight="1">
      <c r="A1424" s="31" t="s">
        <v>4656</v>
      </c>
      <c r="B1424" s="381" t="s">
        <v>32</v>
      </c>
      <c r="C1424" s="44" t="s">
        <v>4651</v>
      </c>
      <c r="D1424" s="312" t="s">
        <v>4652</v>
      </c>
      <c r="E1424" s="44" t="s">
        <v>4653</v>
      </c>
      <c r="F1424" s="44" t="s">
        <v>4654</v>
      </c>
      <c r="G1424" s="45" t="s">
        <v>36</v>
      </c>
      <c r="H1424" s="45">
        <v>90.5</v>
      </c>
      <c r="I1424" s="100">
        <v>590000000</v>
      </c>
      <c r="J1424" s="45" t="s">
        <v>50</v>
      </c>
      <c r="K1424" s="45" t="s">
        <v>1328</v>
      </c>
      <c r="L1424" s="45" t="s">
        <v>50</v>
      </c>
      <c r="M1424" s="45" t="s">
        <v>58</v>
      </c>
      <c r="N1424" s="43" t="s">
        <v>140</v>
      </c>
      <c r="O1424" s="43" t="s">
        <v>476</v>
      </c>
      <c r="P1424" s="31">
        <v>796</v>
      </c>
      <c r="Q1424" s="43" t="s">
        <v>43</v>
      </c>
      <c r="R1424" s="47">
        <v>4</v>
      </c>
      <c r="S1424" s="64">
        <v>5500</v>
      </c>
      <c r="T1424" s="48">
        <f>R1424*S1424</f>
        <v>22000</v>
      </c>
      <c r="U1424" s="48">
        <f>T1424*1.12</f>
        <v>24640.000000000004</v>
      </c>
      <c r="V1424" s="45"/>
      <c r="W1424" s="100">
        <v>2017</v>
      </c>
      <c r="X1424" s="175"/>
      <c r="Y1424" s="303"/>
    </row>
    <row r="1425" spans="1:25" ht="50.1" customHeight="1">
      <c r="A1425" s="31" t="s">
        <v>4657</v>
      </c>
      <c r="B1425" s="31" t="s">
        <v>32</v>
      </c>
      <c r="C1425" s="56" t="s">
        <v>4658</v>
      </c>
      <c r="D1425" s="310" t="s">
        <v>4652</v>
      </c>
      <c r="E1425" s="56" t="s">
        <v>4659</v>
      </c>
      <c r="F1425" s="56" t="s">
        <v>4660</v>
      </c>
      <c r="G1425" s="31" t="s">
        <v>188</v>
      </c>
      <c r="H1425" s="31">
        <v>90.5</v>
      </c>
      <c r="I1425" s="31">
        <v>590000000</v>
      </c>
      <c r="J1425" s="31" t="s">
        <v>37</v>
      </c>
      <c r="K1425" s="31" t="s">
        <v>189</v>
      </c>
      <c r="L1425" s="31" t="s">
        <v>39</v>
      </c>
      <c r="M1425" s="31" t="s">
        <v>58</v>
      </c>
      <c r="N1425" s="31" t="s">
        <v>190</v>
      </c>
      <c r="O1425" s="31" t="s">
        <v>91</v>
      </c>
      <c r="P1425" s="31">
        <v>796</v>
      </c>
      <c r="Q1425" s="31" t="s">
        <v>43</v>
      </c>
      <c r="R1425" s="47">
        <v>41</v>
      </c>
      <c r="S1425" s="64">
        <v>2450</v>
      </c>
      <c r="T1425" s="48">
        <v>0</v>
      </c>
      <c r="U1425" s="48">
        <f>T1425*1.12</f>
        <v>0</v>
      </c>
      <c r="V1425" s="31"/>
      <c r="W1425" s="31">
        <v>2017</v>
      </c>
      <c r="X1425" s="41" t="s">
        <v>1319</v>
      </c>
      <c r="Y1425" s="303"/>
    </row>
    <row r="1426" spans="1:25" ht="50.1" customHeight="1">
      <c r="A1426" s="31" t="s">
        <v>4661</v>
      </c>
      <c r="B1426" s="381" t="s">
        <v>32</v>
      </c>
      <c r="C1426" s="44" t="s">
        <v>4658</v>
      </c>
      <c r="D1426" s="312" t="s">
        <v>4652</v>
      </c>
      <c r="E1426" s="44" t="s">
        <v>4659</v>
      </c>
      <c r="F1426" s="155" t="s">
        <v>4660</v>
      </c>
      <c r="G1426" s="45" t="s">
        <v>36</v>
      </c>
      <c r="H1426" s="31">
        <v>90.5</v>
      </c>
      <c r="I1426" s="100">
        <v>590000000</v>
      </c>
      <c r="J1426" s="45" t="s">
        <v>50</v>
      </c>
      <c r="K1426" s="45" t="s">
        <v>1328</v>
      </c>
      <c r="L1426" s="45" t="s">
        <v>50</v>
      </c>
      <c r="M1426" s="45" t="s">
        <v>58</v>
      </c>
      <c r="N1426" s="43" t="s">
        <v>1522</v>
      </c>
      <c r="O1426" s="43" t="s">
        <v>476</v>
      </c>
      <c r="P1426" s="31">
        <v>796</v>
      </c>
      <c r="Q1426" s="43" t="s">
        <v>43</v>
      </c>
      <c r="R1426" s="47">
        <v>26</v>
      </c>
      <c r="S1426" s="64">
        <v>6200</v>
      </c>
      <c r="T1426" s="48">
        <f>S1426*R1426</f>
        <v>161200</v>
      </c>
      <c r="U1426" s="48">
        <f>T1426*1.12</f>
        <v>180544.00000000003</v>
      </c>
      <c r="V1426" s="45"/>
      <c r="W1426" s="100">
        <v>2017</v>
      </c>
      <c r="X1426" s="175"/>
      <c r="Y1426" s="303"/>
    </row>
    <row r="1427" spans="1:25" ht="50.1" customHeight="1">
      <c r="A1427" s="31" t="s">
        <v>4662</v>
      </c>
      <c r="B1427" s="41" t="s">
        <v>32</v>
      </c>
      <c r="C1427" s="44" t="s">
        <v>4663</v>
      </c>
      <c r="D1427" s="311" t="s">
        <v>4652</v>
      </c>
      <c r="E1427" s="44" t="s">
        <v>4664</v>
      </c>
      <c r="F1427" s="44" t="s">
        <v>4665</v>
      </c>
      <c r="G1427" s="45" t="s">
        <v>188</v>
      </c>
      <c r="H1427" s="46">
        <v>87.5</v>
      </c>
      <c r="I1427" s="31">
        <v>590000000</v>
      </c>
      <c r="J1427" s="31" t="s">
        <v>37</v>
      </c>
      <c r="K1427" s="41" t="s">
        <v>189</v>
      </c>
      <c r="L1427" s="31" t="s">
        <v>39</v>
      </c>
      <c r="M1427" s="41" t="s">
        <v>58</v>
      </c>
      <c r="N1427" s="43" t="s">
        <v>190</v>
      </c>
      <c r="O1427" s="31" t="s">
        <v>91</v>
      </c>
      <c r="P1427" s="31">
        <v>796</v>
      </c>
      <c r="Q1427" s="43" t="s">
        <v>43</v>
      </c>
      <c r="R1427" s="47">
        <v>185</v>
      </c>
      <c r="S1427" s="64">
        <v>2410</v>
      </c>
      <c r="T1427" s="48">
        <v>0</v>
      </c>
      <c r="U1427" s="48">
        <f t="shared" ref="U1427" si="86">T1427*1.12</f>
        <v>0</v>
      </c>
      <c r="V1427" s="41"/>
      <c r="W1427" s="41">
        <v>2017</v>
      </c>
      <c r="X1427" s="41" t="s">
        <v>1319</v>
      </c>
      <c r="Y1427" s="303"/>
    </row>
    <row r="1428" spans="1:25" ht="50.1" customHeight="1">
      <c r="A1428" s="31" t="s">
        <v>4666</v>
      </c>
      <c r="B1428" s="381" t="s">
        <v>32</v>
      </c>
      <c r="C1428" s="44" t="s">
        <v>4663</v>
      </c>
      <c r="D1428" s="312" t="s">
        <v>4652</v>
      </c>
      <c r="E1428" s="44" t="s">
        <v>4664</v>
      </c>
      <c r="F1428" s="44" t="s">
        <v>4665</v>
      </c>
      <c r="G1428" s="45" t="s">
        <v>36</v>
      </c>
      <c r="H1428" s="31">
        <v>87.5</v>
      </c>
      <c r="I1428" s="100">
        <v>590000000</v>
      </c>
      <c r="J1428" s="45" t="s">
        <v>50</v>
      </c>
      <c r="K1428" s="45" t="s">
        <v>1328</v>
      </c>
      <c r="L1428" s="45" t="s">
        <v>50</v>
      </c>
      <c r="M1428" s="45" t="s">
        <v>58</v>
      </c>
      <c r="N1428" s="43" t="s">
        <v>1522</v>
      </c>
      <c r="O1428" s="43" t="s">
        <v>476</v>
      </c>
      <c r="P1428" s="31">
        <v>796</v>
      </c>
      <c r="Q1428" s="43" t="s">
        <v>43</v>
      </c>
      <c r="R1428" s="47">
        <v>234</v>
      </c>
      <c r="S1428" s="64">
        <v>6100</v>
      </c>
      <c r="T1428" s="48">
        <f>S1428*R1428</f>
        <v>1427400</v>
      </c>
      <c r="U1428" s="48">
        <f>T1428*1.12</f>
        <v>1598688.0000000002</v>
      </c>
      <c r="V1428" s="45"/>
      <c r="W1428" s="100">
        <v>2017</v>
      </c>
      <c r="X1428" s="175"/>
      <c r="Y1428" s="303"/>
    </row>
    <row r="1429" spans="1:25" ht="50.1" customHeight="1">
      <c r="A1429" s="30" t="s">
        <v>4667</v>
      </c>
      <c r="B1429" s="41" t="s">
        <v>32</v>
      </c>
      <c r="C1429" s="42" t="s">
        <v>4668</v>
      </c>
      <c r="D1429" s="311" t="s">
        <v>4669</v>
      </c>
      <c r="E1429" s="43" t="s">
        <v>4670</v>
      </c>
      <c r="F1429" s="44" t="s">
        <v>4671</v>
      </c>
      <c r="G1429" s="45" t="s">
        <v>36</v>
      </c>
      <c r="H1429" s="46">
        <v>0</v>
      </c>
      <c r="I1429" s="30">
        <v>590000000</v>
      </c>
      <c r="J1429" s="31" t="s">
        <v>37</v>
      </c>
      <c r="K1429" s="41" t="s">
        <v>189</v>
      </c>
      <c r="L1429" s="31" t="s">
        <v>39</v>
      </c>
      <c r="M1429" s="41" t="s">
        <v>58</v>
      </c>
      <c r="N1429" s="43" t="s">
        <v>261</v>
      </c>
      <c r="O1429" s="33" t="s">
        <v>42</v>
      </c>
      <c r="P1429" s="38">
        <v>166</v>
      </c>
      <c r="Q1429" s="38" t="s">
        <v>100</v>
      </c>
      <c r="R1429" s="55">
        <v>200</v>
      </c>
      <c r="S1429" s="48">
        <v>680</v>
      </c>
      <c r="T1429" s="35">
        <f t="shared" si="84"/>
        <v>136000</v>
      </c>
      <c r="U1429" s="35">
        <f t="shared" si="85"/>
        <v>152320</v>
      </c>
      <c r="V1429" s="41"/>
      <c r="W1429" s="49">
        <v>2017</v>
      </c>
      <c r="X1429" s="62"/>
      <c r="Y1429" s="303"/>
    </row>
    <row r="1430" spans="1:25" ht="50.1" customHeight="1">
      <c r="A1430" s="30" t="s">
        <v>4672</v>
      </c>
      <c r="B1430" s="41" t="s">
        <v>32</v>
      </c>
      <c r="C1430" s="42" t="s">
        <v>4673</v>
      </c>
      <c r="D1430" s="311" t="s">
        <v>4674</v>
      </c>
      <c r="E1430" s="43" t="s">
        <v>4675</v>
      </c>
      <c r="F1430" s="44" t="s">
        <v>4676</v>
      </c>
      <c r="G1430" s="45" t="s">
        <v>36</v>
      </c>
      <c r="H1430" s="46">
        <v>0</v>
      </c>
      <c r="I1430" s="30">
        <v>590000000</v>
      </c>
      <c r="J1430" s="31" t="s">
        <v>37</v>
      </c>
      <c r="K1430" s="41" t="s">
        <v>401</v>
      </c>
      <c r="L1430" s="31" t="s">
        <v>39</v>
      </c>
      <c r="M1430" s="41" t="s">
        <v>40</v>
      </c>
      <c r="N1430" s="43" t="s">
        <v>175</v>
      </c>
      <c r="O1430" s="30" t="s">
        <v>73</v>
      </c>
      <c r="P1430" s="38">
        <v>778</v>
      </c>
      <c r="Q1430" s="38" t="s">
        <v>1037</v>
      </c>
      <c r="R1430" s="47">
        <v>20</v>
      </c>
      <c r="S1430" s="48">
        <v>350</v>
      </c>
      <c r="T1430" s="35">
        <f t="shared" si="84"/>
        <v>7000</v>
      </c>
      <c r="U1430" s="35">
        <f t="shared" si="85"/>
        <v>7840.0000000000009</v>
      </c>
      <c r="V1430" s="41"/>
      <c r="W1430" s="49">
        <v>2017</v>
      </c>
      <c r="X1430" s="31"/>
      <c r="Y1430" s="303"/>
    </row>
    <row r="1431" spans="1:25" ht="50.1" customHeight="1">
      <c r="A1431" s="30" t="s">
        <v>4677</v>
      </c>
      <c r="B1431" s="30" t="s">
        <v>32</v>
      </c>
      <c r="C1431" s="31" t="s">
        <v>4673</v>
      </c>
      <c r="D1431" s="310" t="s">
        <v>4674</v>
      </c>
      <c r="E1431" s="31" t="s">
        <v>4675</v>
      </c>
      <c r="F1431" s="32" t="s">
        <v>4678</v>
      </c>
      <c r="G1431" s="30" t="s">
        <v>36</v>
      </c>
      <c r="H1431" s="30">
        <v>0</v>
      </c>
      <c r="I1431" s="30">
        <v>590000000</v>
      </c>
      <c r="J1431" s="31" t="s">
        <v>37</v>
      </c>
      <c r="K1431" s="31" t="s">
        <v>4679</v>
      </c>
      <c r="L1431" s="31" t="s">
        <v>39</v>
      </c>
      <c r="M1431" s="30" t="s">
        <v>40</v>
      </c>
      <c r="N1431" s="31" t="s">
        <v>175</v>
      </c>
      <c r="O1431" s="30" t="s">
        <v>73</v>
      </c>
      <c r="P1431" s="30">
        <v>778</v>
      </c>
      <c r="Q1431" s="30" t="s">
        <v>1037</v>
      </c>
      <c r="R1431" s="34">
        <v>10</v>
      </c>
      <c r="S1431" s="35">
        <v>350</v>
      </c>
      <c r="T1431" s="35">
        <f t="shared" si="84"/>
        <v>3500</v>
      </c>
      <c r="U1431" s="35">
        <f t="shared" si="85"/>
        <v>3920.0000000000005</v>
      </c>
      <c r="V1431" s="30"/>
      <c r="W1431" s="30">
        <v>2017</v>
      </c>
      <c r="X1431" s="31"/>
      <c r="Y1431" s="303"/>
    </row>
    <row r="1432" spans="1:25" ht="50.1" customHeight="1">
      <c r="A1432" s="30" t="s">
        <v>4680</v>
      </c>
      <c r="B1432" s="41" t="s">
        <v>32</v>
      </c>
      <c r="C1432" s="42" t="s">
        <v>4673</v>
      </c>
      <c r="D1432" s="311" t="s">
        <v>4674</v>
      </c>
      <c r="E1432" s="43" t="s">
        <v>4675</v>
      </c>
      <c r="F1432" s="44" t="s">
        <v>4681</v>
      </c>
      <c r="G1432" s="45" t="s">
        <v>36</v>
      </c>
      <c r="H1432" s="46">
        <v>0</v>
      </c>
      <c r="I1432" s="30">
        <v>590000000</v>
      </c>
      <c r="J1432" s="31" t="s">
        <v>37</v>
      </c>
      <c r="K1432" s="41" t="s">
        <v>4679</v>
      </c>
      <c r="L1432" s="31" t="s">
        <v>39</v>
      </c>
      <c r="M1432" s="41" t="s">
        <v>40</v>
      </c>
      <c r="N1432" s="43" t="s">
        <v>175</v>
      </c>
      <c r="O1432" s="30" t="s">
        <v>73</v>
      </c>
      <c r="P1432" s="38">
        <v>778</v>
      </c>
      <c r="Q1432" s="38" t="s">
        <v>1037</v>
      </c>
      <c r="R1432" s="47">
        <v>10</v>
      </c>
      <c r="S1432" s="48">
        <v>890</v>
      </c>
      <c r="T1432" s="35">
        <f t="shared" si="84"/>
        <v>8900</v>
      </c>
      <c r="U1432" s="35">
        <f t="shared" si="85"/>
        <v>9968.0000000000018</v>
      </c>
      <c r="V1432" s="41"/>
      <c r="W1432" s="49">
        <v>2017</v>
      </c>
      <c r="X1432" s="31"/>
      <c r="Y1432" s="303"/>
    </row>
    <row r="1433" spans="1:25" ht="50.1" customHeight="1">
      <c r="A1433" s="30" t="s">
        <v>4682</v>
      </c>
      <c r="B1433" s="30" t="s">
        <v>32</v>
      </c>
      <c r="C1433" s="31" t="s">
        <v>4673</v>
      </c>
      <c r="D1433" s="310" t="s">
        <v>4674</v>
      </c>
      <c r="E1433" s="31" t="s">
        <v>4675</v>
      </c>
      <c r="F1433" s="32" t="s">
        <v>4683</v>
      </c>
      <c r="G1433" s="30" t="s">
        <v>36</v>
      </c>
      <c r="H1433" s="30">
        <v>0</v>
      </c>
      <c r="I1433" s="30">
        <v>590000000</v>
      </c>
      <c r="J1433" s="31" t="s">
        <v>37</v>
      </c>
      <c r="K1433" s="31" t="s">
        <v>4679</v>
      </c>
      <c r="L1433" s="31" t="s">
        <v>39</v>
      </c>
      <c r="M1433" s="30" t="s">
        <v>40</v>
      </c>
      <c r="N1433" s="31" t="s">
        <v>175</v>
      </c>
      <c r="O1433" s="30" t="s">
        <v>73</v>
      </c>
      <c r="P1433" s="30">
        <v>778</v>
      </c>
      <c r="Q1433" s="30" t="s">
        <v>1037</v>
      </c>
      <c r="R1433" s="34">
        <v>10</v>
      </c>
      <c r="S1433" s="35">
        <v>3500</v>
      </c>
      <c r="T1433" s="35">
        <f t="shared" si="84"/>
        <v>35000</v>
      </c>
      <c r="U1433" s="35">
        <f t="shared" si="85"/>
        <v>39200.000000000007</v>
      </c>
      <c r="V1433" s="30"/>
      <c r="W1433" s="30">
        <v>2017</v>
      </c>
      <c r="X1433" s="31"/>
      <c r="Y1433" s="303"/>
    </row>
    <row r="1434" spans="1:25" ht="50.1" customHeight="1">
      <c r="A1434" s="30" t="s">
        <v>4684</v>
      </c>
      <c r="B1434" s="41" t="s">
        <v>32</v>
      </c>
      <c r="C1434" s="42" t="s">
        <v>4673</v>
      </c>
      <c r="D1434" s="311" t="s">
        <v>4674</v>
      </c>
      <c r="E1434" s="43" t="s">
        <v>4675</v>
      </c>
      <c r="F1434" s="44" t="s">
        <v>4685</v>
      </c>
      <c r="G1434" s="45" t="s">
        <v>36</v>
      </c>
      <c r="H1434" s="46">
        <v>0</v>
      </c>
      <c r="I1434" s="30">
        <v>590000000</v>
      </c>
      <c r="J1434" s="31" t="s">
        <v>37</v>
      </c>
      <c r="K1434" s="41" t="s">
        <v>4679</v>
      </c>
      <c r="L1434" s="31" t="s">
        <v>39</v>
      </c>
      <c r="M1434" s="41" t="s">
        <v>40</v>
      </c>
      <c r="N1434" s="43" t="s">
        <v>175</v>
      </c>
      <c r="O1434" s="30" t="s">
        <v>73</v>
      </c>
      <c r="P1434" s="38">
        <v>778</v>
      </c>
      <c r="Q1434" s="38" t="s">
        <v>1037</v>
      </c>
      <c r="R1434" s="47">
        <v>5</v>
      </c>
      <c r="S1434" s="48">
        <v>4200</v>
      </c>
      <c r="T1434" s="35">
        <f t="shared" si="84"/>
        <v>21000</v>
      </c>
      <c r="U1434" s="35">
        <f t="shared" si="85"/>
        <v>23520.000000000004</v>
      </c>
      <c r="V1434" s="41"/>
      <c r="W1434" s="49">
        <v>2017</v>
      </c>
      <c r="X1434" s="31"/>
      <c r="Y1434" s="303"/>
    </row>
    <row r="1435" spans="1:25" ht="50.1" customHeight="1">
      <c r="A1435" s="30" t="s">
        <v>4686</v>
      </c>
      <c r="B1435" s="30" t="s">
        <v>32</v>
      </c>
      <c r="C1435" s="31" t="s">
        <v>4673</v>
      </c>
      <c r="D1435" s="314" t="s">
        <v>4674</v>
      </c>
      <c r="E1435" s="32" t="s">
        <v>4675</v>
      </c>
      <c r="F1435" s="32" t="s">
        <v>4687</v>
      </c>
      <c r="G1435" s="30" t="s">
        <v>36</v>
      </c>
      <c r="H1435" s="30">
        <v>0</v>
      </c>
      <c r="I1435" s="30">
        <v>590000000</v>
      </c>
      <c r="J1435" s="31" t="s">
        <v>50</v>
      </c>
      <c r="K1435" s="30" t="s">
        <v>4417</v>
      </c>
      <c r="L1435" s="30" t="s">
        <v>80</v>
      </c>
      <c r="M1435" s="30" t="s">
        <v>81</v>
      </c>
      <c r="N1435" s="30" t="s">
        <v>140</v>
      </c>
      <c r="O1435" s="45" t="s">
        <v>182</v>
      </c>
      <c r="P1435" s="30">
        <v>778</v>
      </c>
      <c r="Q1435" s="30" t="s">
        <v>1037</v>
      </c>
      <c r="R1435" s="34">
        <v>5</v>
      </c>
      <c r="S1435" s="39">
        <v>1500</v>
      </c>
      <c r="T1435" s="58">
        <f t="shared" si="84"/>
        <v>7500</v>
      </c>
      <c r="U1435" s="58">
        <f t="shared" si="85"/>
        <v>8400</v>
      </c>
      <c r="V1435" s="30"/>
      <c r="W1435" s="30">
        <v>2017</v>
      </c>
      <c r="X1435" s="60"/>
      <c r="Y1435" s="303"/>
    </row>
    <row r="1436" spans="1:25" ht="50.1" customHeight="1">
      <c r="A1436" s="30" t="s">
        <v>4688</v>
      </c>
      <c r="B1436" s="30" t="s">
        <v>32</v>
      </c>
      <c r="C1436" s="31" t="s">
        <v>4673</v>
      </c>
      <c r="D1436" s="314" t="s">
        <v>4674</v>
      </c>
      <c r="E1436" s="32" t="s">
        <v>4675</v>
      </c>
      <c r="F1436" s="32" t="s">
        <v>4689</v>
      </c>
      <c r="G1436" s="30" t="s">
        <v>36</v>
      </c>
      <c r="H1436" s="30">
        <v>0</v>
      </c>
      <c r="I1436" s="30">
        <v>590000000</v>
      </c>
      <c r="J1436" s="31" t="s">
        <v>50</v>
      </c>
      <c r="K1436" s="30" t="s">
        <v>4417</v>
      </c>
      <c r="L1436" s="30" t="s">
        <v>80</v>
      </c>
      <c r="M1436" s="30" t="s">
        <v>81</v>
      </c>
      <c r="N1436" s="30" t="s">
        <v>140</v>
      </c>
      <c r="O1436" s="45" t="s">
        <v>182</v>
      </c>
      <c r="P1436" s="30">
        <v>778</v>
      </c>
      <c r="Q1436" s="30" t="s">
        <v>1037</v>
      </c>
      <c r="R1436" s="34">
        <v>6</v>
      </c>
      <c r="S1436" s="39">
        <v>1500</v>
      </c>
      <c r="T1436" s="58">
        <f t="shared" si="84"/>
        <v>9000</v>
      </c>
      <c r="U1436" s="58">
        <f t="shared" si="85"/>
        <v>10080.000000000002</v>
      </c>
      <c r="V1436" s="30"/>
      <c r="W1436" s="30">
        <v>2017</v>
      </c>
      <c r="X1436" s="60"/>
      <c r="Y1436" s="303"/>
    </row>
    <row r="1437" spans="1:25" ht="50.1" customHeight="1">
      <c r="A1437" s="30" t="s">
        <v>4690</v>
      </c>
      <c r="B1437" s="30" t="s">
        <v>32</v>
      </c>
      <c r="C1437" s="31" t="s">
        <v>4691</v>
      </c>
      <c r="D1437" s="314" t="s">
        <v>4674</v>
      </c>
      <c r="E1437" s="32" t="s">
        <v>4692</v>
      </c>
      <c r="F1437" s="32" t="s">
        <v>4693</v>
      </c>
      <c r="G1437" s="30" t="s">
        <v>36</v>
      </c>
      <c r="H1437" s="30">
        <v>0</v>
      </c>
      <c r="I1437" s="30">
        <v>590000000</v>
      </c>
      <c r="J1437" s="31" t="s">
        <v>50</v>
      </c>
      <c r="K1437" s="30" t="s">
        <v>139</v>
      </c>
      <c r="L1437" s="30" t="s">
        <v>80</v>
      </c>
      <c r="M1437" s="30" t="s">
        <v>81</v>
      </c>
      <c r="N1437" s="30" t="s">
        <v>140</v>
      </c>
      <c r="O1437" s="45" t="s">
        <v>182</v>
      </c>
      <c r="P1437" s="30">
        <v>796</v>
      </c>
      <c r="Q1437" s="30" t="s">
        <v>43</v>
      </c>
      <c r="R1437" s="34">
        <v>21</v>
      </c>
      <c r="S1437" s="57">
        <f>2000/21/1.12</f>
        <v>85.034013605442169</v>
      </c>
      <c r="T1437" s="58">
        <f t="shared" si="84"/>
        <v>1785.7142857142856</v>
      </c>
      <c r="U1437" s="58">
        <f t="shared" si="85"/>
        <v>2000</v>
      </c>
      <c r="V1437" s="30"/>
      <c r="W1437" s="30">
        <v>2017</v>
      </c>
      <c r="X1437" s="60"/>
      <c r="Y1437" s="303"/>
    </row>
    <row r="1438" spans="1:25" ht="50.1" customHeight="1">
      <c r="A1438" s="30" t="s">
        <v>4694</v>
      </c>
      <c r="B1438" s="30" t="s">
        <v>32</v>
      </c>
      <c r="C1438" s="31" t="s">
        <v>4691</v>
      </c>
      <c r="D1438" s="314" t="s">
        <v>4674</v>
      </c>
      <c r="E1438" s="32" t="s">
        <v>4692</v>
      </c>
      <c r="F1438" s="32" t="s">
        <v>4695</v>
      </c>
      <c r="G1438" s="30" t="s">
        <v>36</v>
      </c>
      <c r="H1438" s="30">
        <v>0</v>
      </c>
      <c r="I1438" s="30">
        <v>590000000</v>
      </c>
      <c r="J1438" s="31" t="s">
        <v>50</v>
      </c>
      <c r="K1438" s="30" t="s">
        <v>139</v>
      </c>
      <c r="L1438" s="30" t="s">
        <v>80</v>
      </c>
      <c r="M1438" s="30" t="s">
        <v>81</v>
      </c>
      <c r="N1438" s="30" t="s">
        <v>140</v>
      </c>
      <c r="O1438" s="45" t="s">
        <v>182</v>
      </c>
      <c r="P1438" s="30">
        <v>796</v>
      </c>
      <c r="Q1438" s="30" t="s">
        <v>43</v>
      </c>
      <c r="R1438" s="34">
        <v>100</v>
      </c>
      <c r="S1438" s="39">
        <v>90</v>
      </c>
      <c r="T1438" s="58">
        <f t="shared" si="84"/>
        <v>9000</v>
      </c>
      <c r="U1438" s="58">
        <f t="shared" si="85"/>
        <v>10080.000000000002</v>
      </c>
      <c r="V1438" s="30"/>
      <c r="W1438" s="30">
        <v>2017</v>
      </c>
      <c r="X1438" s="60"/>
      <c r="Y1438" s="303"/>
    </row>
    <row r="1439" spans="1:25" ht="50.1" customHeight="1">
      <c r="A1439" s="30" t="s">
        <v>4696</v>
      </c>
      <c r="B1439" s="30" t="s">
        <v>32</v>
      </c>
      <c r="C1439" s="31" t="s">
        <v>4697</v>
      </c>
      <c r="D1439" s="314" t="s">
        <v>4674</v>
      </c>
      <c r="E1439" s="32" t="s">
        <v>4698</v>
      </c>
      <c r="F1439" s="32" t="s">
        <v>4699</v>
      </c>
      <c r="G1439" s="30" t="s">
        <v>36</v>
      </c>
      <c r="H1439" s="30">
        <v>0</v>
      </c>
      <c r="I1439" s="30">
        <v>590000000</v>
      </c>
      <c r="J1439" s="31" t="s">
        <v>50</v>
      </c>
      <c r="K1439" s="30" t="s">
        <v>4700</v>
      </c>
      <c r="L1439" s="30" t="s">
        <v>80</v>
      </c>
      <c r="M1439" s="30" t="s">
        <v>81</v>
      </c>
      <c r="N1439" s="30" t="s">
        <v>140</v>
      </c>
      <c r="O1439" s="45" t="s">
        <v>182</v>
      </c>
      <c r="P1439" s="30">
        <v>796</v>
      </c>
      <c r="Q1439" s="30" t="s">
        <v>43</v>
      </c>
      <c r="R1439" s="34">
        <v>10</v>
      </c>
      <c r="S1439" s="39">
        <v>90</v>
      </c>
      <c r="T1439" s="58">
        <f t="shared" si="84"/>
        <v>900</v>
      </c>
      <c r="U1439" s="58">
        <f t="shared" si="85"/>
        <v>1008.0000000000001</v>
      </c>
      <c r="V1439" s="30"/>
      <c r="W1439" s="30">
        <v>2017</v>
      </c>
      <c r="X1439" s="60"/>
      <c r="Y1439" s="303"/>
    </row>
    <row r="1440" spans="1:25" ht="50.1" customHeight="1">
      <c r="A1440" s="30" t="s">
        <v>4701</v>
      </c>
      <c r="B1440" s="30" t="s">
        <v>32</v>
      </c>
      <c r="C1440" s="31" t="s">
        <v>4702</v>
      </c>
      <c r="D1440" s="314" t="s">
        <v>4674</v>
      </c>
      <c r="E1440" s="32" t="s">
        <v>4703</v>
      </c>
      <c r="F1440" s="32" t="s">
        <v>4704</v>
      </c>
      <c r="G1440" s="30" t="s">
        <v>36</v>
      </c>
      <c r="H1440" s="30">
        <v>0</v>
      </c>
      <c r="I1440" s="30">
        <v>590000000</v>
      </c>
      <c r="J1440" s="31" t="s">
        <v>50</v>
      </c>
      <c r="K1440" s="30" t="s">
        <v>568</v>
      </c>
      <c r="L1440" s="30" t="s">
        <v>80</v>
      </c>
      <c r="M1440" s="30" t="s">
        <v>81</v>
      </c>
      <c r="N1440" s="30" t="s">
        <v>140</v>
      </c>
      <c r="O1440" s="45" t="s">
        <v>182</v>
      </c>
      <c r="P1440" s="30">
        <v>796</v>
      </c>
      <c r="Q1440" s="30" t="s">
        <v>43</v>
      </c>
      <c r="R1440" s="34">
        <v>8</v>
      </c>
      <c r="S1440" s="39">
        <v>110</v>
      </c>
      <c r="T1440" s="58">
        <f t="shared" si="84"/>
        <v>880</v>
      </c>
      <c r="U1440" s="58">
        <f t="shared" si="85"/>
        <v>985.60000000000014</v>
      </c>
      <c r="V1440" s="30"/>
      <c r="W1440" s="30">
        <v>2017</v>
      </c>
      <c r="X1440" s="60"/>
      <c r="Y1440" s="303"/>
    </row>
    <row r="1441" spans="1:25" ht="50.1" customHeight="1">
      <c r="A1441" s="30" t="s">
        <v>4705</v>
      </c>
      <c r="B1441" s="30" t="s">
        <v>32</v>
      </c>
      <c r="C1441" s="31" t="s">
        <v>4706</v>
      </c>
      <c r="D1441" s="314" t="s">
        <v>4674</v>
      </c>
      <c r="E1441" s="32" t="s">
        <v>4707</v>
      </c>
      <c r="F1441" s="32" t="s">
        <v>4708</v>
      </c>
      <c r="G1441" s="30" t="s">
        <v>36</v>
      </c>
      <c r="H1441" s="30">
        <v>0</v>
      </c>
      <c r="I1441" s="30">
        <v>590000000</v>
      </c>
      <c r="J1441" s="31" t="s">
        <v>50</v>
      </c>
      <c r="K1441" s="30" t="s">
        <v>568</v>
      </c>
      <c r="L1441" s="30" t="s">
        <v>80</v>
      </c>
      <c r="M1441" s="30" t="s">
        <v>81</v>
      </c>
      <c r="N1441" s="30" t="s">
        <v>140</v>
      </c>
      <c r="O1441" s="45" t="s">
        <v>182</v>
      </c>
      <c r="P1441" s="30">
        <v>796</v>
      </c>
      <c r="Q1441" s="30" t="s">
        <v>43</v>
      </c>
      <c r="R1441" s="34">
        <v>8</v>
      </c>
      <c r="S1441" s="39">
        <v>145</v>
      </c>
      <c r="T1441" s="58">
        <f t="shared" si="84"/>
        <v>1160</v>
      </c>
      <c r="U1441" s="58">
        <f t="shared" si="85"/>
        <v>1299.2</v>
      </c>
      <c r="V1441" s="30"/>
      <c r="W1441" s="30">
        <v>2017</v>
      </c>
      <c r="X1441" s="60"/>
      <c r="Y1441" s="303"/>
    </row>
    <row r="1442" spans="1:25" ht="50.1" customHeight="1">
      <c r="A1442" s="30" t="s">
        <v>4709</v>
      </c>
      <c r="B1442" s="30" t="s">
        <v>32</v>
      </c>
      <c r="C1442" s="31" t="s">
        <v>4710</v>
      </c>
      <c r="D1442" s="314" t="s">
        <v>4674</v>
      </c>
      <c r="E1442" s="32" t="s">
        <v>4711</v>
      </c>
      <c r="F1442" s="32" t="s">
        <v>4712</v>
      </c>
      <c r="G1442" s="30" t="s">
        <v>36</v>
      </c>
      <c r="H1442" s="30">
        <v>0</v>
      </c>
      <c r="I1442" s="30">
        <v>590000000</v>
      </c>
      <c r="J1442" s="31" t="s">
        <v>50</v>
      </c>
      <c r="K1442" s="30" t="s">
        <v>247</v>
      </c>
      <c r="L1442" s="30" t="s">
        <v>80</v>
      </c>
      <c r="M1442" s="30" t="s">
        <v>81</v>
      </c>
      <c r="N1442" s="30" t="s">
        <v>140</v>
      </c>
      <c r="O1442" s="45" t="s">
        <v>182</v>
      </c>
      <c r="P1442" s="30">
        <v>796</v>
      </c>
      <c r="Q1442" s="30" t="s">
        <v>43</v>
      </c>
      <c r="R1442" s="34">
        <v>6</v>
      </c>
      <c r="S1442" s="39">
        <v>150</v>
      </c>
      <c r="T1442" s="58">
        <f t="shared" si="84"/>
        <v>900</v>
      </c>
      <c r="U1442" s="58">
        <f t="shared" si="85"/>
        <v>1008.0000000000001</v>
      </c>
      <c r="V1442" s="30"/>
      <c r="W1442" s="30">
        <v>2017</v>
      </c>
      <c r="X1442" s="60"/>
      <c r="Y1442" s="303"/>
    </row>
    <row r="1443" spans="1:25" ht="50.1" customHeight="1">
      <c r="A1443" s="30" t="s">
        <v>4713</v>
      </c>
      <c r="B1443" s="31" t="s">
        <v>32</v>
      </c>
      <c r="C1443" s="56" t="s">
        <v>4714</v>
      </c>
      <c r="D1443" s="310" t="s">
        <v>4715</v>
      </c>
      <c r="E1443" s="56" t="s">
        <v>4716</v>
      </c>
      <c r="F1443" s="56" t="s">
        <v>4717</v>
      </c>
      <c r="G1443" s="31" t="s">
        <v>36</v>
      </c>
      <c r="H1443" s="31">
        <v>0</v>
      </c>
      <c r="I1443" s="31">
        <v>590000000</v>
      </c>
      <c r="J1443" s="31" t="s">
        <v>37</v>
      </c>
      <c r="K1443" s="31" t="s">
        <v>401</v>
      </c>
      <c r="L1443" s="45" t="s">
        <v>50</v>
      </c>
      <c r="M1443" s="31" t="s">
        <v>58</v>
      </c>
      <c r="N1443" s="31" t="s">
        <v>909</v>
      </c>
      <c r="O1443" s="31" t="s">
        <v>73</v>
      </c>
      <c r="P1443" s="31">
        <v>796</v>
      </c>
      <c r="Q1443" s="31" t="s">
        <v>43</v>
      </c>
      <c r="R1443" s="34">
        <v>10</v>
      </c>
      <c r="S1443" s="114">
        <v>318</v>
      </c>
      <c r="T1443" s="35">
        <v>0</v>
      </c>
      <c r="U1443" s="35">
        <f t="shared" si="85"/>
        <v>0</v>
      </c>
      <c r="V1443" s="30"/>
      <c r="W1443" s="30">
        <v>2017</v>
      </c>
      <c r="X1443" s="38" t="s">
        <v>910</v>
      </c>
      <c r="Y1443" s="303"/>
    </row>
    <row r="1444" spans="1:25" ht="50.1" customHeight="1">
      <c r="A1444" s="30" t="s">
        <v>4718</v>
      </c>
      <c r="B1444" s="31" t="s">
        <v>32</v>
      </c>
      <c r="C1444" s="56" t="s">
        <v>4714</v>
      </c>
      <c r="D1444" s="310" t="s">
        <v>4715</v>
      </c>
      <c r="E1444" s="56" t="s">
        <v>4716</v>
      </c>
      <c r="F1444" s="56" t="s">
        <v>4719</v>
      </c>
      <c r="G1444" s="31" t="s">
        <v>36</v>
      </c>
      <c r="H1444" s="31">
        <v>0</v>
      </c>
      <c r="I1444" s="63">
        <v>590000000</v>
      </c>
      <c r="J1444" s="31" t="s">
        <v>37</v>
      </c>
      <c r="K1444" s="31" t="s">
        <v>301</v>
      </c>
      <c r="L1444" s="45" t="s">
        <v>50</v>
      </c>
      <c r="M1444" s="31" t="s">
        <v>58</v>
      </c>
      <c r="N1444" s="31" t="s">
        <v>523</v>
      </c>
      <c r="O1444" s="31" t="s">
        <v>73</v>
      </c>
      <c r="P1444" s="31">
        <v>796</v>
      </c>
      <c r="Q1444" s="31" t="s">
        <v>43</v>
      </c>
      <c r="R1444" s="34">
        <v>10</v>
      </c>
      <c r="S1444" s="114">
        <v>318</v>
      </c>
      <c r="T1444" s="35">
        <f t="shared" ref="T1444" si="87">R1444*S1444</f>
        <v>3180</v>
      </c>
      <c r="U1444" s="35">
        <f t="shared" si="85"/>
        <v>3561.6000000000004</v>
      </c>
      <c r="V1444" s="30"/>
      <c r="W1444" s="30">
        <v>2017</v>
      </c>
      <c r="X1444" s="126"/>
      <c r="Y1444" s="303"/>
    </row>
    <row r="1445" spans="1:25" ht="50.1" customHeight="1">
      <c r="A1445" s="30" t="s">
        <v>4720</v>
      </c>
      <c r="B1445" s="43" t="s">
        <v>32</v>
      </c>
      <c r="C1445" s="44" t="s">
        <v>4721</v>
      </c>
      <c r="D1445" s="394" t="s">
        <v>4722</v>
      </c>
      <c r="E1445" s="44" t="s">
        <v>4723</v>
      </c>
      <c r="F1445" s="44" t="s">
        <v>4724</v>
      </c>
      <c r="G1445" s="31" t="s">
        <v>36</v>
      </c>
      <c r="H1445" s="43">
        <v>0</v>
      </c>
      <c r="I1445" s="30">
        <v>590000000</v>
      </c>
      <c r="J1445" s="31" t="s">
        <v>50</v>
      </c>
      <c r="K1445" s="31" t="s">
        <v>429</v>
      </c>
      <c r="L1445" s="31" t="s">
        <v>39</v>
      </c>
      <c r="M1445" s="31" t="s">
        <v>58</v>
      </c>
      <c r="N1445" s="43" t="s">
        <v>918</v>
      </c>
      <c r="O1445" s="31" t="s">
        <v>1550</v>
      </c>
      <c r="P1445" s="49" t="s">
        <v>822</v>
      </c>
      <c r="Q1445" s="38" t="s">
        <v>823</v>
      </c>
      <c r="R1445" s="114">
        <v>275</v>
      </c>
      <c r="S1445" s="114">
        <v>7000</v>
      </c>
      <c r="T1445" s="35">
        <v>0</v>
      </c>
      <c r="U1445" s="35">
        <f>T1445*1.12</f>
        <v>0</v>
      </c>
      <c r="V1445" s="38"/>
      <c r="W1445" s="31">
        <v>2017</v>
      </c>
      <c r="X1445" s="43" t="s">
        <v>4725</v>
      </c>
      <c r="Y1445" s="303"/>
    </row>
    <row r="1446" spans="1:25" ht="50.1" customHeight="1">
      <c r="A1446" s="30" t="s">
        <v>4726</v>
      </c>
      <c r="B1446" s="71" t="s">
        <v>32</v>
      </c>
      <c r="C1446" s="44" t="s">
        <v>4721</v>
      </c>
      <c r="D1446" s="312" t="s">
        <v>4722</v>
      </c>
      <c r="E1446" s="44" t="s">
        <v>4723</v>
      </c>
      <c r="F1446" s="157" t="s">
        <v>4727</v>
      </c>
      <c r="G1446" s="43" t="s">
        <v>36</v>
      </c>
      <c r="H1446" s="31">
        <v>0</v>
      </c>
      <c r="I1446" s="46">
        <v>590000000</v>
      </c>
      <c r="J1446" s="43" t="s">
        <v>4728</v>
      </c>
      <c r="K1446" s="43" t="s">
        <v>788</v>
      </c>
      <c r="L1446" s="45" t="s">
        <v>50</v>
      </c>
      <c r="M1446" s="45" t="s">
        <v>58</v>
      </c>
      <c r="N1446" s="43" t="s">
        <v>918</v>
      </c>
      <c r="O1446" s="31" t="s">
        <v>1550</v>
      </c>
      <c r="P1446" s="164" t="s">
        <v>822</v>
      </c>
      <c r="Q1446" s="38" t="s">
        <v>823</v>
      </c>
      <c r="R1446" s="114">
        <v>150</v>
      </c>
      <c r="S1446" s="114">
        <v>6880</v>
      </c>
      <c r="T1446" s="163">
        <f>R1446*S1446</f>
        <v>1032000</v>
      </c>
      <c r="U1446" s="163">
        <f>T1446*1.12</f>
        <v>1155840</v>
      </c>
      <c r="V1446" s="43"/>
      <c r="W1446" s="43">
        <v>2017</v>
      </c>
      <c r="X1446" s="43"/>
      <c r="Y1446" s="303"/>
    </row>
    <row r="1447" spans="1:25" ht="50.1" customHeight="1">
      <c r="A1447" s="30" t="s">
        <v>4729</v>
      </c>
      <c r="B1447" s="43" t="s">
        <v>32</v>
      </c>
      <c r="C1447" s="150" t="s">
        <v>4730</v>
      </c>
      <c r="D1447" s="320" t="s">
        <v>4731</v>
      </c>
      <c r="E1447" s="150" t="s">
        <v>4732</v>
      </c>
      <c r="F1447" s="56"/>
      <c r="G1447" s="31" t="s">
        <v>36</v>
      </c>
      <c r="H1447" s="63">
        <v>0</v>
      </c>
      <c r="I1447" s="30">
        <v>590000000</v>
      </c>
      <c r="J1447" s="31" t="s">
        <v>37</v>
      </c>
      <c r="K1447" s="31" t="s">
        <v>1548</v>
      </c>
      <c r="L1447" s="31" t="s">
        <v>39</v>
      </c>
      <c r="M1447" s="31" t="s">
        <v>58</v>
      </c>
      <c r="N1447" s="31" t="s">
        <v>106</v>
      </c>
      <c r="O1447" s="33" t="s">
        <v>42</v>
      </c>
      <c r="P1447" s="31">
        <v>166</v>
      </c>
      <c r="Q1447" s="31" t="s">
        <v>100</v>
      </c>
      <c r="R1447" s="39">
        <v>5</v>
      </c>
      <c r="S1447" s="113">
        <v>2500</v>
      </c>
      <c r="T1447" s="35">
        <f>R1447*S1447</f>
        <v>12500</v>
      </c>
      <c r="U1447" s="35">
        <f t="shared" si="85"/>
        <v>14000.000000000002</v>
      </c>
      <c r="V1447" s="151"/>
      <c r="W1447" s="31">
        <v>2017</v>
      </c>
      <c r="X1447" s="37"/>
      <c r="Y1447" s="303"/>
    </row>
    <row r="1448" spans="1:25" ht="50.1" customHeight="1">
      <c r="A1448" s="30" t="s">
        <v>4733</v>
      </c>
      <c r="B1448" s="31" t="s">
        <v>32</v>
      </c>
      <c r="C1448" s="43" t="s">
        <v>4730</v>
      </c>
      <c r="D1448" s="312" t="s">
        <v>4731</v>
      </c>
      <c r="E1448" s="43" t="s">
        <v>4732</v>
      </c>
      <c r="F1448" s="43"/>
      <c r="G1448" s="43" t="s">
        <v>36</v>
      </c>
      <c r="H1448" s="43">
        <v>0</v>
      </c>
      <c r="I1448" s="30">
        <v>590000000</v>
      </c>
      <c r="J1448" s="31" t="s">
        <v>50</v>
      </c>
      <c r="K1448" s="31" t="s">
        <v>429</v>
      </c>
      <c r="L1448" s="31" t="s">
        <v>430</v>
      </c>
      <c r="M1448" s="43" t="s">
        <v>58</v>
      </c>
      <c r="N1448" s="71" t="s">
        <v>431</v>
      </c>
      <c r="O1448" s="31" t="s">
        <v>432</v>
      </c>
      <c r="P1448" s="43">
        <v>166</v>
      </c>
      <c r="Q1448" s="43" t="s">
        <v>100</v>
      </c>
      <c r="R1448" s="72">
        <v>22</v>
      </c>
      <c r="S1448" s="72">
        <v>450</v>
      </c>
      <c r="T1448" s="35">
        <f>R1448*S1448</f>
        <v>9900</v>
      </c>
      <c r="U1448" s="35">
        <f t="shared" si="85"/>
        <v>11088.000000000002</v>
      </c>
      <c r="V1448" s="38"/>
      <c r="W1448" s="31">
        <v>2017</v>
      </c>
      <c r="X1448" s="66"/>
      <c r="Y1448" s="303"/>
    </row>
    <row r="1449" spans="1:25" ht="50.1" customHeight="1">
      <c r="A1449" s="30" t="s">
        <v>4734</v>
      </c>
      <c r="B1449" s="30" t="s">
        <v>32</v>
      </c>
      <c r="C1449" s="31" t="s">
        <v>4735</v>
      </c>
      <c r="D1449" s="314" t="s">
        <v>4736</v>
      </c>
      <c r="E1449" s="32" t="s">
        <v>4737</v>
      </c>
      <c r="F1449" s="32" t="s">
        <v>4738</v>
      </c>
      <c r="G1449" s="30" t="s">
        <v>36</v>
      </c>
      <c r="H1449" s="30">
        <v>0</v>
      </c>
      <c r="I1449" s="30">
        <v>590000000</v>
      </c>
      <c r="J1449" s="31" t="s">
        <v>50</v>
      </c>
      <c r="K1449" s="30" t="s">
        <v>1259</v>
      </c>
      <c r="L1449" s="30" t="s">
        <v>80</v>
      </c>
      <c r="M1449" s="30" t="s">
        <v>81</v>
      </c>
      <c r="N1449" s="30" t="s">
        <v>140</v>
      </c>
      <c r="O1449" s="45" t="s">
        <v>182</v>
      </c>
      <c r="P1449" s="30">
        <v>796</v>
      </c>
      <c r="Q1449" s="30" t="s">
        <v>43</v>
      </c>
      <c r="R1449" s="34">
        <v>10</v>
      </c>
      <c r="S1449" s="39">
        <v>16000000</v>
      </c>
      <c r="T1449" s="58">
        <f t="shared" ref="T1449:T1513" si="88">R1449*S1449</f>
        <v>160000000</v>
      </c>
      <c r="U1449" s="58">
        <f t="shared" si="85"/>
        <v>179200000.00000003</v>
      </c>
      <c r="V1449" s="30"/>
      <c r="W1449" s="30">
        <v>2017</v>
      </c>
      <c r="X1449" s="60"/>
      <c r="Y1449" s="303"/>
    </row>
    <row r="1450" spans="1:25" ht="50.1" customHeight="1">
      <c r="A1450" s="30" t="s">
        <v>4739</v>
      </c>
      <c r="B1450" s="30" t="s">
        <v>32</v>
      </c>
      <c r="C1450" s="31" t="s">
        <v>4735</v>
      </c>
      <c r="D1450" s="314" t="s">
        <v>4736</v>
      </c>
      <c r="E1450" s="32" t="s">
        <v>4737</v>
      </c>
      <c r="F1450" s="32" t="s">
        <v>4740</v>
      </c>
      <c r="G1450" s="30" t="s">
        <v>36</v>
      </c>
      <c r="H1450" s="30">
        <v>0</v>
      </c>
      <c r="I1450" s="30">
        <v>590000000</v>
      </c>
      <c r="J1450" s="31" t="s">
        <v>50</v>
      </c>
      <c r="K1450" s="30" t="s">
        <v>557</v>
      </c>
      <c r="L1450" s="30" t="s">
        <v>80</v>
      </c>
      <c r="M1450" s="30" t="s">
        <v>81</v>
      </c>
      <c r="N1450" s="30" t="s">
        <v>140</v>
      </c>
      <c r="O1450" s="45" t="s">
        <v>182</v>
      </c>
      <c r="P1450" s="30">
        <v>796</v>
      </c>
      <c r="Q1450" s="30" t="s">
        <v>43</v>
      </c>
      <c r="R1450" s="34">
        <v>3</v>
      </c>
      <c r="S1450" s="39">
        <v>17200000</v>
      </c>
      <c r="T1450" s="58">
        <f t="shared" si="88"/>
        <v>51600000</v>
      </c>
      <c r="U1450" s="58">
        <f t="shared" si="85"/>
        <v>57792000.000000007</v>
      </c>
      <c r="V1450" s="30"/>
      <c r="W1450" s="30">
        <v>2017</v>
      </c>
      <c r="X1450" s="60"/>
      <c r="Y1450" s="303"/>
    </row>
    <row r="1451" spans="1:25" ht="50.1" customHeight="1">
      <c r="A1451" s="31" t="s">
        <v>4741</v>
      </c>
      <c r="B1451" s="31" t="s">
        <v>32</v>
      </c>
      <c r="C1451" s="56" t="s">
        <v>4735</v>
      </c>
      <c r="D1451" s="310" t="s">
        <v>4736</v>
      </c>
      <c r="E1451" s="56" t="s">
        <v>4737</v>
      </c>
      <c r="F1451" s="56" t="s">
        <v>4742</v>
      </c>
      <c r="G1451" s="31" t="s">
        <v>89</v>
      </c>
      <c r="H1451" s="31">
        <v>0</v>
      </c>
      <c r="I1451" s="31">
        <v>590000000</v>
      </c>
      <c r="J1451" s="31" t="s">
        <v>50</v>
      </c>
      <c r="K1451" s="31" t="s">
        <v>4743</v>
      </c>
      <c r="L1451" s="31" t="s">
        <v>80</v>
      </c>
      <c r="M1451" s="31" t="s">
        <v>81</v>
      </c>
      <c r="N1451" s="31" t="s">
        <v>140</v>
      </c>
      <c r="O1451" s="45" t="s">
        <v>182</v>
      </c>
      <c r="P1451" s="31">
        <v>796</v>
      </c>
      <c r="Q1451" s="31" t="s">
        <v>43</v>
      </c>
      <c r="R1451" s="47">
        <v>16</v>
      </c>
      <c r="S1451" s="64">
        <v>13500000</v>
      </c>
      <c r="T1451" s="58">
        <v>0</v>
      </c>
      <c r="U1451" s="58">
        <f t="shared" si="85"/>
        <v>0</v>
      </c>
      <c r="V1451" s="31"/>
      <c r="W1451" s="31">
        <v>2017</v>
      </c>
      <c r="X1451" s="43" t="s">
        <v>4744</v>
      </c>
      <c r="Y1451" s="303"/>
    </row>
    <row r="1452" spans="1:25" ht="50.1" customHeight="1">
      <c r="A1452" s="43" t="s">
        <v>4745</v>
      </c>
      <c r="B1452" s="71" t="s">
        <v>32</v>
      </c>
      <c r="C1452" s="166" t="s">
        <v>4735</v>
      </c>
      <c r="D1452" s="315" t="s">
        <v>4736</v>
      </c>
      <c r="E1452" s="166" t="s">
        <v>4737</v>
      </c>
      <c r="F1452" s="166" t="s">
        <v>4742</v>
      </c>
      <c r="G1452" s="119" t="s">
        <v>36</v>
      </c>
      <c r="H1452" s="162">
        <v>18</v>
      </c>
      <c r="I1452" s="81">
        <v>590000000</v>
      </c>
      <c r="J1452" s="45" t="s">
        <v>300</v>
      </c>
      <c r="K1452" s="43" t="s">
        <v>788</v>
      </c>
      <c r="L1452" s="43" t="s">
        <v>302</v>
      </c>
      <c r="M1452" s="43" t="s">
        <v>81</v>
      </c>
      <c r="N1452" s="43" t="s">
        <v>2470</v>
      </c>
      <c r="O1452" s="43" t="s">
        <v>4746</v>
      </c>
      <c r="P1452" s="38">
        <v>796</v>
      </c>
      <c r="Q1452" s="43" t="s">
        <v>43</v>
      </c>
      <c r="R1452" s="34">
        <v>8</v>
      </c>
      <c r="S1452" s="114">
        <v>13500000</v>
      </c>
      <c r="T1452" s="35">
        <v>108000000</v>
      </c>
      <c r="U1452" s="35">
        <v>120960000</v>
      </c>
      <c r="V1452" s="43"/>
      <c r="W1452" s="45">
        <v>2017</v>
      </c>
      <c r="X1452" s="43"/>
      <c r="Y1452" s="303"/>
    </row>
    <row r="1453" spans="1:25" ht="50.1" customHeight="1">
      <c r="A1453" s="30" t="s">
        <v>4747</v>
      </c>
      <c r="B1453" s="38" t="s">
        <v>32</v>
      </c>
      <c r="C1453" s="43" t="s">
        <v>4748</v>
      </c>
      <c r="D1453" s="312" t="s">
        <v>4749</v>
      </c>
      <c r="E1453" s="44" t="s">
        <v>4750</v>
      </c>
      <c r="F1453" s="44" t="s">
        <v>4751</v>
      </c>
      <c r="G1453" s="67" t="s">
        <v>36</v>
      </c>
      <c r="H1453" s="67">
        <v>0</v>
      </c>
      <c r="I1453" s="30">
        <v>590000000</v>
      </c>
      <c r="J1453" s="31" t="s">
        <v>50</v>
      </c>
      <c r="K1453" s="43" t="s">
        <v>310</v>
      </c>
      <c r="L1453" s="68" t="s">
        <v>80</v>
      </c>
      <c r="M1453" s="30" t="s">
        <v>81</v>
      </c>
      <c r="N1453" s="69" t="s">
        <v>236</v>
      </c>
      <c r="O1453" s="45" t="s">
        <v>182</v>
      </c>
      <c r="P1453" s="30">
        <v>796</v>
      </c>
      <c r="Q1453" s="30" t="s">
        <v>43</v>
      </c>
      <c r="R1453" s="34">
        <v>30</v>
      </c>
      <c r="S1453" s="39">
        <v>35000</v>
      </c>
      <c r="T1453" s="58">
        <f t="shared" si="88"/>
        <v>1050000</v>
      </c>
      <c r="U1453" s="58">
        <f t="shared" si="85"/>
        <v>1176000</v>
      </c>
      <c r="V1453" s="30"/>
      <c r="W1453" s="30">
        <v>2017</v>
      </c>
      <c r="X1453" s="60"/>
      <c r="Y1453" s="303"/>
    </row>
    <row r="1454" spans="1:25" ht="50.1" customHeight="1">
      <c r="A1454" s="30" t="s">
        <v>4752</v>
      </c>
      <c r="B1454" s="71" t="s">
        <v>32</v>
      </c>
      <c r="C1454" s="33" t="s">
        <v>4753</v>
      </c>
      <c r="D1454" s="312" t="s">
        <v>4754</v>
      </c>
      <c r="E1454" s="33" t="s">
        <v>4755</v>
      </c>
      <c r="F1454" s="44" t="s">
        <v>44</v>
      </c>
      <c r="G1454" s="45" t="s">
        <v>36</v>
      </c>
      <c r="H1454" s="63">
        <v>0</v>
      </c>
      <c r="I1454" s="30">
        <v>590000000</v>
      </c>
      <c r="J1454" s="31" t="s">
        <v>37</v>
      </c>
      <c r="K1454" s="45" t="s">
        <v>105</v>
      </c>
      <c r="L1454" s="31" t="s">
        <v>39</v>
      </c>
      <c r="M1454" s="45" t="s">
        <v>58</v>
      </c>
      <c r="N1454" s="45" t="s">
        <v>106</v>
      </c>
      <c r="O1454" s="31" t="s">
        <v>107</v>
      </c>
      <c r="P1454" s="53">
        <v>168</v>
      </c>
      <c r="Q1454" s="45" t="s">
        <v>114</v>
      </c>
      <c r="R1454" s="87">
        <v>2</v>
      </c>
      <c r="S1454" s="35">
        <v>200000</v>
      </c>
      <c r="T1454" s="35">
        <f t="shared" si="88"/>
        <v>400000</v>
      </c>
      <c r="U1454" s="35">
        <f t="shared" si="85"/>
        <v>448000.00000000006</v>
      </c>
      <c r="V1454" s="45" t="s">
        <v>44</v>
      </c>
      <c r="W1454" s="45">
        <v>2017</v>
      </c>
      <c r="X1454" s="37"/>
      <c r="Y1454" s="303"/>
    </row>
    <row r="1455" spans="1:25" ht="50.1" customHeight="1">
      <c r="A1455" s="30" t="s">
        <v>4756</v>
      </c>
      <c r="B1455" s="30" t="s">
        <v>32</v>
      </c>
      <c r="C1455" s="31" t="s">
        <v>4757</v>
      </c>
      <c r="D1455" s="310" t="s">
        <v>4754</v>
      </c>
      <c r="E1455" s="31" t="s">
        <v>4758</v>
      </c>
      <c r="F1455" s="32" t="s">
        <v>44</v>
      </c>
      <c r="G1455" s="30" t="s">
        <v>36</v>
      </c>
      <c r="H1455" s="30">
        <v>0</v>
      </c>
      <c r="I1455" s="30">
        <v>590000000</v>
      </c>
      <c r="J1455" s="31" t="s">
        <v>37</v>
      </c>
      <c r="K1455" s="45" t="s">
        <v>105</v>
      </c>
      <c r="L1455" s="31" t="s">
        <v>39</v>
      </c>
      <c r="M1455" s="30" t="s">
        <v>58</v>
      </c>
      <c r="N1455" s="31" t="s">
        <v>106</v>
      </c>
      <c r="O1455" s="31" t="s">
        <v>107</v>
      </c>
      <c r="P1455" s="53">
        <v>168</v>
      </c>
      <c r="Q1455" s="32" t="s">
        <v>114</v>
      </c>
      <c r="R1455" s="39">
        <v>2</v>
      </c>
      <c r="S1455" s="35">
        <v>265000</v>
      </c>
      <c r="T1455" s="35">
        <f t="shared" si="88"/>
        <v>530000</v>
      </c>
      <c r="U1455" s="35">
        <f t="shared" si="85"/>
        <v>593600</v>
      </c>
      <c r="V1455" s="30" t="s">
        <v>44</v>
      </c>
      <c r="W1455" s="45">
        <v>2017</v>
      </c>
      <c r="X1455" s="37"/>
      <c r="Y1455" s="303"/>
    </row>
    <row r="1456" spans="1:25" ht="50.1" customHeight="1">
      <c r="A1456" s="30" t="s">
        <v>4759</v>
      </c>
      <c r="B1456" s="41" t="s">
        <v>32</v>
      </c>
      <c r="C1456" s="42" t="s">
        <v>4760</v>
      </c>
      <c r="D1456" s="311" t="s">
        <v>4754</v>
      </c>
      <c r="E1456" s="43" t="s">
        <v>4761</v>
      </c>
      <c r="F1456" s="44" t="s">
        <v>44</v>
      </c>
      <c r="G1456" s="45" t="s">
        <v>36</v>
      </c>
      <c r="H1456" s="46">
        <v>0</v>
      </c>
      <c r="I1456" s="30">
        <v>590000000</v>
      </c>
      <c r="J1456" s="31" t="s">
        <v>37</v>
      </c>
      <c r="K1456" s="45" t="s">
        <v>105</v>
      </c>
      <c r="L1456" s="31" t="s">
        <v>39</v>
      </c>
      <c r="M1456" s="41" t="s">
        <v>58</v>
      </c>
      <c r="N1456" s="43" t="s">
        <v>106</v>
      </c>
      <c r="O1456" s="31" t="s">
        <v>107</v>
      </c>
      <c r="P1456" s="53">
        <v>168</v>
      </c>
      <c r="Q1456" s="149" t="s">
        <v>114</v>
      </c>
      <c r="R1456" s="55">
        <v>2</v>
      </c>
      <c r="S1456" s="48">
        <v>200000</v>
      </c>
      <c r="T1456" s="35">
        <f t="shared" si="88"/>
        <v>400000</v>
      </c>
      <c r="U1456" s="35">
        <f t="shared" si="85"/>
        <v>448000.00000000006</v>
      </c>
      <c r="V1456" s="41" t="s">
        <v>44</v>
      </c>
      <c r="W1456" s="45">
        <v>2017</v>
      </c>
      <c r="X1456" s="37"/>
      <c r="Y1456" s="303"/>
    </row>
    <row r="1457" spans="1:25" ht="50.1" customHeight="1">
      <c r="A1457" s="30" t="s">
        <v>4762</v>
      </c>
      <c r="B1457" s="30" t="s">
        <v>32</v>
      </c>
      <c r="C1457" s="31" t="s">
        <v>4763</v>
      </c>
      <c r="D1457" s="310" t="s">
        <v>4754</v>
      </c>
      <c r="E1457" s="31" t="s">
        <v>4764</v>
      </c>
      <c r="F1457" s="32" t="s">
        <v>44</v>
      </c>
      <c r="G1457" s="30" t="s">
        <v>36</v>
      </c>
      <c r="H1457" s="30">
        <v>0</v>
      </c>
      <c r="I1457" s="30">
        <v>590000000</v>
      </c>
      <c r="J1457" s="31" t="s">
        <v>37</v>
      </c>
      <c r="K1457" s="45" t="s">
        <v>105</v>
      </c>
      <c r="L1457" s="31" t="s">
        <v>39</v>
      </c>
      <c r="M1457" s="30" t="s">
        <v>58</v>
      </c>
      <c r="N1457" s="31" t="s">
        <v>106</v>
      </c>
      <c r="O1457" s="31" t="s">
        <v>107</v>
      </c>
      <c r="P1457" s="53">
        <v>168</v>
      </c>
      <c r="Q1457" s="32" t="s">
        <v>114</v>
      </c>
      <c r="R1457" s="39">
        <v>2</v>
      </c>
      <c r="S1457" s="48">
        <v>200000</v>
      </c>
      <c r="T1457" s="35">
        <f t="shared" si="88"/>
        <v>400000</v>
      </c>
      <c r="U1457" s="35">
        <f t="shared" si="85"/>
        <v>448000.00000000006</v>
      </c>
      <c r="V1457" s="30" t="s">
        <v>44</v>
      </c>
      <c r="W1457" s="45">
        <v>2017</v>
      </c>
      <c r="X1457" s="37"/>
      <c r="Y1457" s="303"/>
    </row>
    <row r="1458" spans="1:25" ht="50.1" customHeight="1">
      <c r="A1458" s="30" t="s">
        <v>4765</v>
      </c>
      <c r="B1458" s="41" t="s">
        <v>32</v>
      </c>
      <c r="C1458" s="42" t="s">
        <v>4766</v>
      </c>
      <c r="D1458" s="311" t="s">
        <v>4754</v>
      </c>
      <c r="E1458" s="43" t="s">
        <v>4767</v>
      </c>
      <c r="F1458" s="44" t="s">
        <v>44</v>
      </c>
      <c r="G1458" s="45" t="s">
        <v>36</v>
      </c>
      <c r="H1458" s="46">
        <v>0</v>
      </c>
      <c r="I1458" s="30">
        <v>590000000</v>
      </c>
      <c r="J1458" s="31" t="s">
        <v>37</v>
      </c>
      <c r="K1458" s="45" t="s">
        <v>105</v>
      </c>
      <c r="L1458" s="31" t="s">
        <v>39</v>
      </c>
      <c r="M1458" s="41" t="s">
        <v>58</v>
      </c>
      <c r="N1458" s="43" t="s">
        <v>106</v>
      </c>
      <c r="O1458" s="31" t="s">
        <v>107</v>
      </c>
      <c r="P1458" s="53">
        <v>168</v>
      </c>
      <c r="Q1458" s="149" t="s">
        <v>114</v>
      </c>
      <c r="R1458" s="55">
        <v>2</v>
      </c>
      <c r="S1458" s="48">
        <v>200000</v>
      </c>
      <c r="T1458" s="35">
        <f t="shared" si="88"/>
        <v>400000</v>
      </c>
      <c r="U1458" s="35">
        <f t="shared" si="85"/>
        <v>448000.00000000006</v>
      </c>
      <c r="V1458" s="41" t="s">
        <v>44</v>
      </c>
      <c r="W1458" s="45">
        <v>2017</v>
      </c>
      <c r="X1458" s="37"/>
      <c r="Y1458" s="303"/>
    </row>
    <row r="1459" spans="1:25" ht="50.1" customHeight="1">
      <c r="A1459" s="30" t="s">
        <v>4768</v>
      </c>
      <c r="B1459" s="30" t="s">
        <v>32</v>
      </c>
      <c r="C1459" s="31" t="s">
        <v>4769</v>
      </c>
      <c r="D1459" s="310" t="s">
        <v>4754</v>
      </c>
      <c r="E1459" s="31" t="s">
        <v>4770</v>
      </c>
      <c r="F1459" s="32" t="s">
        <v>44</v>
      </c>
      <c r="G1459" s="30" t="s">
        <v>36</v>
      </c>
      <c r="H1459" s="30">
        <v>0</v>
      </c>
      <c r="I1459" s="30">
        <v>590000000</v>
      </c>
      <c r="J1459" s="31" t="s">
        <v>37</v>
      </c>
      <c r="K1459" s="45" t="s">
        <v>105</v>
      </c>
      <c r="L1459" s="31" t="s">
        <v>39</v>
      </c>
      <c r="M1459" s="30" t="s">
        <v>58</v>
      </c>
      <c r="N1459" s="31" t="s">
        <v>106</v>
      </c>
      <c r="O1459" s="31" t="s">
        <v>107</v>
      </c>
      <c r="P1459" s="53">
        <v>168</v>
      </c>
      <c r="Q1459" s="32" t="s">
        <v>114</v>
      </c>
      <c r="R1459" s="39">
        <v>2</v>
      </c>
      <c r="S1459" s="48">
        <v>240000</v>
      </c>
      <c r="T1459" s="35">
        <f t="shared" si="88"/>
        <v>480000</v>
      </c>
      <c r="U1459" s="35">
        <f t="shared" si="85"/>
        <v>537600</v>
      </c>
      <c r="V1459" s="30" t="s">
        <v>44</v>
      </c>
      <c r="W1459" s="45">
        <v>2017</v>
      </c>
      <c r="X1459" s="37"/>
      <c r="Y1459" s="303"/>
    </row>
    <row r="1460" spans="1:25" ht="50.1" customHeight="1">
      <c r="A1460" s="30" t="s">
        <v>4771</v>
      </c>
      <c r="B1460" s="41" t="s">
        <v>32</v>
      </c>
      <c r="C1460" s="42" t="s">
        <v>4772</v>
      </c>
      <c r="D1460" s="311" t="s">
        <v>4754</v>
      </c>
      <c r="E1460" s="43" t="s">
        <v>4773</v>
      </c>
      <c r="F1460" s="44" t="s">
        <v>44</v>
      </c>
      <c r="G1460" s="45" t="s">
        <v>36</v>
      </c>
      <c r="H1460" s="46">
        <v>0</v>
      </c>
      <c r="I1460" s="30">
        <v>590000000</v>
      </c>
      <c r="J1460" s="31" t="s">
        <v>37</v>
      </c>
      <c r="K1460" s="45" t="s">
        <v>105</v>
      </c>
      <c r="L1460" s="31" t="s">
        <v>39</v>
      </c>
      <c r="M1460" s="41" t="s">
        <v>58</v>
      </c>
      <c r="N1460" s="43" t="s">
        <v>106</v>
      </c>
      <c r="O1460" s="31" t="s">
        <v>107</v>
      </c>
      <c r="P1460" s="53">
        <v>168</v>
      </c>
      <c r="Q1460" s="149" t="s">
        <v>114</v>
      </c>
      <c r="R1460" s="55">
        <v>2</v>
      </c>
      <c r="S1460" s="48">
        <v>200000</v>
      </c>
      <c r="T1460" s="35">
        <f t="shared" si="88"/>
        <v>400000</v>
      </c>
      <c r="U1460" s="35">
        <f t="shared" si="85"/>
        <v>448000.00000000006</v>
      </c>
      <c r="V1460" s="41" t="s">
        <v>44</v>
      </c>
      <c r="W1460" s="45">
        <v>2017</v>
      </c>
      <c r="X1460" s="37"/>
      <c r="Y1460" s="303"/>
    </row>
    <row r="1461" spans="1:25" ht="50.1" customHeight="1">
      <c r="A1461" s="30" t="s">
        <v>4774</v>
      </c>
      <c r="B1461" s="71" t="s">
        <v>32</v>
      </c>
      <c r="C1461" s="33" t="s">
        <v>4775</v>
      </c>
      <c r="D1461" s="312" t="s">
        <v>4754</v>
      </c>
      <c r="E1461" s="33" t="s">
        <v>4776</v>
      </c>
      <c r="F1461" s="44" t="s">
        <v>44</v>
      </c>
      <c r="G1461" s="45" t="s">
        <v>36</v>
      </c>
      <c r="H1461" s="63">
        <v>0</v>
      </c>
      <c r="I1461" s="30">
        <v>590000000</v>
      </c>
      <c r="J1461" s="31" t="s">
        <v>37</v>
      </c>
      <c r="K1461" s="45" t="s">
        <v>105</v>
      </c>
      <c r="L1461" s="31" t="s">
        <v>39</v>
      </c>
      <c r="M1461" s="45" t="s">
        <v>58</v>
      </c>
      <c r="N1461" s="45" t="s">
        <v>106</v>
      </c>
      <c r="O1461" s="31" t="s">
        <v>107</v>
      </c>
      <c r="P1461" s="53">
        <v>168</v>
      </c>
      <c r="Q1461" s="45" t="s">
        <v>114</v>
      </c>
      <c r="R1461" s="87">
        <v>2</v>
      </c>
      <c r="S1461" s="48">
        <v>200000</v>
      </c>
      <c r="T1461" s="35">
        <f t="shared" si="88"/>
        <v>400000</v>
      </c>
      <c r="U1461" s="35">
        <f t="shared" si="85"/>
        <v>448000.00000000006</v>
      </c>
      <c r="V1461" s="45" t="s">
        <v>44</v>
      </c>
      <c r="W1461" s="45">
        <v>2017</v>
      </c>
      <c r="X1461" s="37"/>
      <c r="Y1461" s="303"/>
    </row>
    <row r="1462" spans="1:25" ht="50.1" customHeight="1">
      <c r="A1462" s="30" t="s">
        <v>4777</v>
      </c>
      <c r="B1462" s="38" t="s">
        <v>32</v>
      </c>
      <c r="C1462" s="43" t="s">
        <v>4778</v>
      </c>
      <c r="D1462" s="312" t="s">
        <v>4779</v>
      </c>
      <c r="E1462" s="44" t="s">
        <v>4780</v>
      </c>
      <c r="F1462" s="44" t="s">
        <v>4781</v>
      </c>
      <c r="G1462" s="67" t="s">
        <v>36</v>
      </c>
      <c r="H1462" s="67">
        <v>0</v>
      </c>
      <c r="I1462" s="30">
        <v>590000000</v>
      </c>
      <c r="J1462" s="31" t="s">
        <v>50</v>
      </c>
      <c r="K1462" s="43" t="s">
        <v>429</v>
      </c>
      <c r="L1462" s="68" t="s">
        <v>80</v>
      </c>
      <c r="M1462" s="30" t="s">
        <v>81</v>
      </c>
      <c r="N1462" s="69" t="s">
        <v>424</v>
      </c>
      <c r="O1462" s="30" t="s">
        <v>91</v>
      </c>
      <c r="P1462" s="30">
        <v>796</v>
      </c>
      <c r="Q1462" s="30" t="s">
        <v>43</v>
      </c>
      <c r="R1462" s="34">
        <v>8</v>
      </c>
      <c r="S1462" s="39">
        <v>50000</v>
      </c>
      <c r="T1462" s="58">
        <f t="shared" si="88"/>
        <v>400000</v>
      </c>
      <c r="U1462" s="58">
        <f t="shared" si="85"/>
        <v>448000.00000000006</v>
      </c>
      <c r="V1462" s="30"/>
      <c r="W1462" s="30">
        <v>2017</v>
      </c>
      <c r="X1462" s="60"/>
      <c r="Y1462" s="303"/>
    </row>
    <row r="1463" spans="1:25" ht="50.1" customHeight="1">
      <c r="A1463" s="30" t="s">
        <v>4782</v>
      </c>
      <c r="B1463" s="30" t="s">
        <v>32</v>
      </c>
      <c r="C1463" s="43" t="s">
        <v>4783</v>
      </c>
      <c r="D1463" s="310" t="s">
        <v>4779</v>
      </c>
      <c r="E1463" s="44" t="s">
        <v>4784</v>
      </c>
      <c r="F1463" s="44" t="s">
        <v>4785</v>
      </c>
      <c r="G1463" s="67" t="s">
        <v>36</v>
      </c>
      <c r="H1463" s="67">
        <v>0</v>
      </c>
      <c r="I1463" s="30">
        <v>590000000</v>
      </c>
      <c r="J1463" s="31" t="s">
        <v>50</v>
      </c>
      <c r="K1463" s="31" t="s">
        <v>429</v>
      </c>
      <c r="L1463" s="68" t="s">
        <v>80</v>
      </c>
      <c r="M1463" s="30" t="s">
        <v>81</v>
      </c>
      <c r="N1463" s="69" t="s">
        <v>424</v>
      </c>
      <c r="O1463" s="30" t="s">
        <v>91</v>
      </c>
      <c r="P1463" s="30">
        <v>796</v>
      </c>
      <c r="Q1463" s="30" t="s">
        <v>43</v>
      </c>
      <c r="R1463" s="34">
        <v>8</v>
      </c>
      <c r="S1463" s="39">
        <v>60000</v>
      </c>
      <c r="T1463" s="58">
        <f t="shared" si="88"/>
        <v>480000</v>
      </c>
      <c r="U1463" s="58">
        <f t="shared" si="85"/>
        <v>537600</v>
      </c>
      <c r="V1463" s="30"/>
      <c r="W1463" s="30">
        <v>2017</v>
      </c>
      <c r="X1463" s="60"/>
      <c r="Y1463" s="303"/>
    </row>
    <row r="1464" spans="1:25" ht="50.1" customHeight="1">
      <c r="A1464" s="30" t="s">
        <v>4786</v>
      </c>
      <c r="B1464" s="43" t="s">
        <v>32</v>
      </c>
      <c r="C1464" s="41" t="s">
        <v>4787</v>
      </c>
      <c r="D1464" s="312" t="s">
        <v>4788</v>
      </c>
      <c r="E1464" s="41" t="s">
        <v>4789</v>
      </c>
      <c r="F1464" s="43" t="s">
        <v>4790</v>
      </c>
      <c r="G1464" s="41" t="s">
        <v>36</v>
      </c>
      <c r="H1464" s="41" t="s">
        <v>2264</v>
      </c>
      <c r="I1464" s="30">
        <v>590000000</v>
      </c>
      <c r="J1464" s="41" t="s">
        <v>1547</v>
      </c>
      <c r="K1464" s="31" t="s">
        <v>1548</v>
      </c>
      <c r="L1464" s="41" t="s">
        <v>1547</v>
      </c>
      <c r="M1464" s="43" t="s">
        <v>58</v>
      </c>
      <c r="N1464" s="43" t="s">
        <v>1549</v>
      </c>
      <c r="O1464" s="31" t="s">
        <v>1550</v>
      </c>
      <c r="P1464" s="107">
        <v>166</v>
      </c>
      <c r="Q1464" s="107" t="s">
        <v>100</v>
      </c>
      <c r="R1464" s="55">
        <f>(455504+36)/1.12/7000</f>
        <v>58.104591836734691</v>
      </c>
      <c r="S1464" s="48">
        <v>7000</v>
      </c>
      <c r="T1464" s="108">
        <f t="shared" si="88"/>
        <v>406732.14285714284</v>
      </c>
      <c r="U1464" s="108">
        <f t="shared" si="85"/>
        <v>455540</v>
      </c>
      <c r="V1464" s="30"/>
      <c r="W1464" s="30">
        <v>2017</v>
      </c>
      <c r="X1464" s="38"/>
      <c r="Y1464" s="303"/>
    </row>
    <row r="1465" spans="1:25" ht="50.1" customHeight="1">
      <c r="A1465" s="30" t="s">
        <v>4791</v>
      </c>
      <c r="B1465" s="41" t="s">
        <v>32</v>
      </c>
      <c r="C1465" s="43" t="s">
        <v>4792</v>
      </c>
      <c r="D1465" s="313" t="s">
        <v>4788</v>
      </c>
      <c r="E1465" s="45" t="s">
        <v>4793</v>
      </c>
      <c r="F1465" s="51" t="s">
        <v>44</v>
      </c>
      <c r="G1465" s="45" t="s">
        <v>36</v>
      </c>
      <c r="H1465" s="46">
        <v>0</v>
      </c>
      <c r="I1465" s="30">
        <v>590000000</v>
      </c>
      <c r="J1465" s="31" t="s">
        <v>37</v>
      </c>
      <c r="K1465" s="45" t="s">
        <v>105</v>
      </c>
      <c r="L1465" s="31" t="s">
        <v>39</v>
      </c>
      <c r="M1465" s="52" t="s">
        <v>58</v>
      </c>
      <c r="N1465" s="43" t="s">
        <v>106</v>
      </c>
      <c r="O1465" s="31" t="s">
        <v>107</v>
      </c>
      <c r="P1465" s="53">
        <v>168</v>
      </c>
      <c r="Q1465" s="53" t="s">
        <v>114</v>
      </c>
      <c r="R1465" s="54">
        <v>1</v>
      </c>
      <c r="S1465" s="35">
        <v>400000</v>
      </c>
      <c r="T1465" s="35">
        <f t="shared" si="88"/>
        <v>400000</v>
      </c>
      <c r="U1465" s="35">
        <f t="shared" si="85"/>
        <v>448000.00000000006</v>
      </c>
      <c r="V1465" s="30"/>
      <c r="W1465" s="30">
        <v>2017</v>
      </c>
      <c r="X1465" s="37"/>
      <c r="Y1465" s="303"/>
    </row>
    <row r="1466" spans="1:25" ht="50.1" customHeight="1">
      <c r="A1466" s="30" t="s">
        <v>4794</v>
      </c>
      <c r="B1466" s="41" t="s">
        <v>32</v>
      </c>
      <c r="C1466" s="43" t="s">
        <v>4795</v>
      </c>
      <c r="D1466" s="312" t="s">
        <v>4788</v>
      </c>
      <c r="E1466" s="43" t="s">
        <v>4796</v>
      </c>
      <c r="F1466" s="44" t="s">
        <v>44</v>
      </c>
      <c r="G1466" s="45" t="s">
        <v>36</v>
      </c>
      <c r="H1466" s="46">
        <v>0</v>
      </c>
      <c r="I1466" s="30">
        <v>590000000</v>
      </c>
      <c r="J1466" s="31" t="s">
        <v>37</v>
      </c>
      <c r="K1466" s="45" t="s">
        <v>105</v>
      </c>
      <c r="L1466" s="31" t="s">
        <v>39</v>
      </c>
      <c r="M1466" s="41" t="s">
        <v>58</v>
      </c>
      <c r="N1466" s="43" t="s">
        <v>106</v>
      </c>
      <c r="O1466" s="31" t="s">
        <v>107</v>
      </c>
      <c r="P1466" s="53">
        <v>168</v>
      </c>
      <c r="Q1466" s="53" t="s">
        <v>114</v>
      </c>
      <c r="R1466" s="54">
        <v>1</v>
      </c>
      <c r="S1466" s="35">
        <v>400000</v>
      </c>
      <c r="T1466" s="35">
        <f t="shared" si="88"/>
        <v>400000</v>
      </c>
      <c r="U1466" s="35">
        <f t="shared" si="85"/>
        <v>448000.00000000006</v>
      </c>
      <c r="V1466" s="41" t="s">
        <v>44</v>
      </c>
      <c r="W1466" s="45">
        <v>2017</v>
      </c>
      <c r="X1466" s="37"/>
      <c r="Y1466" s="303"/>
    </row>
    <row r="1467" spans="1:25" ht="50.1" customHeight="1">
      <c r="A1467" s="30" t="s">
        <v>4797</v>
      </c>
      <c r="B1467" s="30" t="s">
        <v>32</v>
      </c>
      <c r="C1467" s="31" t="s">
        <v>4798</v>
      </c>
      <c r="D1467" s="310" t="s">
        <v>4788</v>
      </c>
      <c r="E1467" s="31" t="s">
        <v>4799</v>
      </c>
      <c r="F1467" s="32" t="s">
        <v>44</v>
      </c>
      <c r="G1467" s="30" t="s">
        <v>36</v>
      </c>
      <c r="H1467" s="30">
        <v>0</v>
      </c>
      <c r="I1467" s="30">
        <v>590000000</v>
      </c>
      <c r="J1467" s="31" t="s">
        <v>37</v>
      </c>
      <c r="K1467" s="45" t="s">
        <v>105</v>
      </c>
      <c r="L1467" s="31" t="s">
        <v>39</v>
      </c>
      <c r="M1467" s="30" t="s">
        <v>58</v>
      </c>
      <c r="N1467" s="31" t="s">
        <v>106</v>
      </c>
      <c r="O1467" s="31" t="s">
        <v>107</v>
      </c>
      <c r="P1467" s="53">
        <v>168</v>
      </c>
      <c r="Q1467" s="30" t="s">
        <v>114</v>
      </c>
      <c r="R1467" s="39">
        <v>1</v>
      </c>
      <c r="S1467" s="35">
        <v>400000</v>
      </c>
      <c r="T1467" s="35">
        <f t="shared" si="88"/>
        <v>400000</v>
      </c>
      <c r="U1467" s="35">
        <f t="shared" si="85"/>
        <v>448000.00000000006</v>
      </c>
      <c r="V1467" s="30" t="s">
        <v>44</v>
      </c>
      <c r="W1467" s="45">
        <v>2017</v>
      </c>
      <c r="X1467" s="37"/>
      <c r="Y1467" s="303"/>
    </row>
    <row r="1468" spans="1:25" ht="50.1" customHeight="1">
      <c r="A1468" s="30" t="s">
        <v>4800</v>
      </c>
      <c r="B1468" s="71" t="s">
        <v>32</v>
      </c>
      <c r="C1468" s="33" t="s">
        <v>4801</v>
      </c>
      <c r="D1468" s="312" t="s">
        <v>4788</v>
      </c>
      <c r="E1468" s="33" t="s">
        <v>4802</v>
      </c>
      <c r="F1468" s="44" t="s">
        <v>44</v>
      </c>
      <c r="G1468" s="45" t="s">
        <v>36</v>
      </c>
      <c r="H1468" s="63">
        <v>0</v>
      </c>
      <c r="I1468" s="30">
        <v>590000000</v>
      </c>
      <c r="J1468" s="31" t="s">
        <v>37</v>
      </c>
      <c r="K1468" s="45" t="s">
        <v>105</v>
      </c>
      <c r="L1468" s="31" t="s">
        <v>39</v>
      </c>
      <c r="M1468" s="45" t="s">
        <v>58</v>
      </c>
      <c r="N1468" s="45" t="s">
        <v>106</v>
      </c>
      <c r="O1468" s="31" t="s">
        <v>107</v>
      </c>
      <c r="P1468" s="53">
        <v>168</v>
      </c>
      <c r="Q1468" s="45" t="s">
        <v>114</v>
      </c>
      <c r="R1468" s="87">
        <v>1</v>
      </c>
      <c r="S1468" s="35">
        <v>400000</v>
      </c>
      <c r="T1468" s="35">
        <f t="shared" si="88"/>
        <v>400000</v>
      </c>
      <c r="U1468" s="35">
        <f t="shared" si="85"/>
        <v>448000.00000000006</v>
      </c>
      <c r="V1468" s="45" t="s">
        <v>44</v>
      </c>
      <c r="W1468" s="45">
        <v>2017</v>
      </c>
      <c r="X1468" s="37"/>
      <c r="Y1468" s="303"/>
    </row>
    <row r="1469" spans="1:25" ht="50.1" customHeight="1">
      <c r="A1469" s="30" t="s">
        <v>4803</v>
      </c>
      <c r="B1469" s="71" t="s">
        <v>32</v>
      </c>
      <c r="C1469" s="33" t="s">
        <v>4804</v>
      </c>
      <c r="D1469" s="312" t="s">
        <v>4788</v>
      </c>
      <c r="E1469" s="33" t="s">
        <v>4805</v>
      </c>
      <c r="F1469" s="44" t="s">
        <v>44</v>
      </c>
      <c r="G1469" s="45" t="s">
        <v>36</v>
      </c>
      <c r="H1469" s="63">
        <v>0</v>
      </c>
      <c r="I1469" s="30">
        <v>590000000</v>
      </c>
      <c r="J1469" s="31" t="s">
        <v>37</v>
      </c>
      <c r="K1469" s="45" t="s">
        <v>105</v>
      </c>
      <c r="L1469" s="31" t="s">
        <v>39</v>
      </c>
      <c r="M1469" s="45" t="s">
        <v>58</v>
      </c>
      <c r="N1469" s="45" t="s">
        <v>106</v>
      </c>
      <c r="O1469" s="31" t="s">
        <v>107</v>
      </c>
      <c r="P1469" s="53">
        <v>168</v>
      </c>
      <c r="Q1469" s="45" t="s">
        <v>114</v>
      </c>
      <c r="R1469" s="87">
        <v>1</v>
      </c>
      <c r="S1469" s="35">
        <v>400000</v>
      </c>
      <c r="T1469" s="35">
        <f t="shared" si="88"/>
        <v>400000</v>
      </c>
      <c r="U1469" s="35">
        <f t="shared" si="85"/>
        <v>448000.00000000006</v>
      </c>
      <c r="V1469" s="45" t="s">
        <v>44</v>
      </c>
      <c r="W1469" s="45">
        <v>2017</v>
      </c>
      <c r="X1469" s="37"/>
      <c r="Y1469" s="303"/>
    </row>
    <row r="1470" spans="1:25" ht="50.1" customHeight="1">
      <c r="A1470" s="30" t="s">
        <v>4806</v>
      </c>
      <c r="B1470" s="41" t="s">
        <v>32</v>
      </c>
      <c r="C1470" s="43" t="s">
        <v>4807</v>
      </c>
      <c r="D1470" s="313" t="s">
        <v>4788</v>
      </c>
      <c r="E1470" s="45" t="s">
        <v>4808</v>
      </c>
      <c r="F1470" s="51" t="s">
        <v>44</v>
      </c>
      <c r="G1470" s="45" t="s">
        <v>36</v>
      </c>
      <c r="H1470" s="46">
        <v>0</v>
      </c>
      <c r="I1470" s="30">
        <v>590000000</v>
      </c>
      <c r="J1470" s="31" t="s">
        <v>37</v>
      </c>
      <c r="K1470" s="45" t="s">
        <v>105</v>
      </c>
      <c r="L1470" s="31" t="s">
        <v>39</v>
      </c>
      <c r="M1470" s="52" t="s">
        <v>58</v>
      </c>
      <c r="N1470" s="43" t="s">
        <v>106</v>
      </c>
      <c r="O1470" s="31" t="s">
        <v>107</v>
      </c>
      <c r="P1470" s="53">
        <v>168</v>
      </c>
      <c r="Q1470" s="53" t="s">
        <v>114</v>
      </c>
      <c r="R1470" s="54">
        <v>1</v>
      </c>
      <c r="S1470" s="35">
        <v>400000</v>
      </c>
      <c r="T1470" s="35">
        <f t="shared" si="88"/>
        <v>400000</v>
      </c>
      <c r="U1470" s="35">
        <f t="shared" si="85"/>
        <v>448000.00000000006</v>
      </c>
      <c r="V1470" s="49" t="s">
        <v>44</v>
      </c>
      <c r="W1470" s="45">
        <v>2017</v>
      </c>
      <c r="X1470" s="37"/>
      <c r="Y1470" s="303"/>
    </row>
    <row r="1471" spans="1:25" ht="50.1" customHeight="1">
      <c r="A1471" s="30" t="s">
        <v>4809</v>
      </c>
      <c r="B1471" s="41" t="s">
        <v>32</v>
      </c>
      <c r="C1471" s="43" t="s">
        <v>4810</v>
      </c>
      <c r="D1471" s="312" t="s">
        <v>4788</v>
      </c>
      <c r="E1471" s="43" t="s">
        <v>4811</v>
      </c>
      <c r="F1471" s="44" t="s">
        <v>44</v>
      </c>
      <c r="G1471" s="45" t="s">
        <v>36</v>
      </c>
      <c r="H1471" s="46">
        <v>0</v>
      </c>
      <c r="I1471" s="30">
        <v>590000000</v>
      </c>
      <c r="J1471" s="31" t="s">
        <v>37</v>
      </c>
      <c r="K1471" s="45" t="s">
        <v>105</v>
      </c>
      <c r="L1471" s="31" t="s">
        <v>39</v>
      </c>
      <c r="M1471" s="41" t="s">
        <v>58</v>
      </c>
      <c r="N1471" s="43" t="s">
        <v>106</v>
      </c>
      <c r="O1471" s="31" t="s">
        <v>107</v>
      </c>
      <c r="P1471" s="53">
        <v>168</v>
      </c>
      <c r="Q1471" s="53" t="s">
        <v>114</v>
      </c>
      <c r="R1471" s="54">
        <v>1</v>
      </c>
      <c r="S1471" s="35">
        <v>400000</v>
      </c>
      <c r="T1471" s="35">
        <f t="shared" si="88"/>
        <v>400000</v>
      </c>
      <c r="U1471" s="35">
        <f t="shared" si="85"/>
        <v>448000.00000000006</v>
      </c>
      <c r="V1471" s="41" t="s">
        <v>44</v>
      </c>
      <c r="W1471" s="45">
        <v>2017</v>
      </c>
      <c r="X1471" s="37"/>
      <c r="Y1471" s="303"/>
    </row>
    <row r="1472" spans="1:25" ht="50.1" customHeight="1">
      <c r="A1472" s="30" t="s">
        <v>4812</v>
      </c>
      <c r="B1472" s="30" t="s">
        <v>32</v>
      </c>
      <c r="C1472" s="31" t="s">
        <v>4813</v>
      </c>
      <c r="D1472" s="310" t="s">
        <v>4788</v>
      </c>
      <c r="E1472" s="31" t="s">
        <v>4814</v>
      </c>
      <c r="F1472" s="32" t="s">
        <v>44</v>
      </c>
      <c r="G1472" s="30" t="s">
        <v>36</v>
      </c>
      <c r="H1472" s="30">
        <v>0</v>
      </c>
      <c r="I1472" s="30">
        <v>590000000</v>
      </c>
      <c r="J1472" s="31" t="s">
        <v>37</v>
      </c>
      <c r="K1472" s="45" t="s">
        <v>105</v>
      </c>
      <c r="L1472" s="31" t="s">
        <v>39</v>
      </c>
      <c r="M1472" s="30" t="s">
        <v>58</v>
      </c>
      <c r="N1472" s="31" t="s">
        <v>106</v>
      </c>
      <c r="O1472" s="31" t="s">
        <v>107</v>
      </c>
      <c r="P1472" s="53">
        <v>168</v>
      </c>
      <c r="Q1472" s="30" t="s">
        <v>114</v>
      </c>
      <c r="R1472" s="39">
        <v>1</v>
      </c>
      <c r="S1472" s="35">
        <v>400000</v>
      </c>
      <c r="T1472" s="35">
        <f t="shared" si="88"/>
        <v>400000</v>
      </c>
      <c r="U1472" s="35">
        <f t="shared" si="85"/>
        <v>448000.00000000006</v>
      </c>
      <c r="V1472" s="30" t="s">
        <v>44</v>
      </c>
      <c r="W1472" s="45">
        <v>2017</v>
      </c>
      <c r="X1472" s="37"/>
      <c r="Y1472" s="303"/>
    </row>
    <row r="1473" spans="1:25" ht="50.1" customHeight="1">
      <c r="A1473" s="30" t="s">
        <v>4815</v>
      </c>
      <c r="B1473" s="71" t="s">
        <v>32</v>
      </c>
      <c r="C1473" s="33" t="s">
        <v>4816</v>
      </c>
      <c r="D1473" s="312" t="s">
        <v>4788</v>
      </c>
      <c r="E1473" s="33" t="s">
        <v>4817</v>
      </c>
      <c r="F1473" s="44" t="s">
        <v>44</v>
      </c>
      <c r="G1473" s="45" t="s">
        <v>36</v>
      </c>
      <c r="H1473" s="63">
        <v>0</v>
      </c>
      <c r="I1473" s="30">
        <v>590000000</v>
      </c>
      <c r="J1473" s="31" t="s">
        <v>37</v>
      </c>
      <c r="K1473" s="45" t="s">
        <v>105</v>
      </c>
      <c r="L1473" s="31" t="s">
        <v>39</v>
      </c>
      <c r="M1473" s="45" t="s">
        <v>58</v>
      </c>
      <c r="N1473" s="45" t="s">
        <v>106</v>
      </c>
      <c r="O1473" s="31" t="s">
        <v>107</v>
      </c>
      <c r="P1473" s="53">
        <v>168</v>
      </c>
      <c r="Q1473" s="45" t="s">
        <v>114</v>
      </c>
      <c r="R1473" s="87">
        <v>1</v>
      </c>
      <c r="S1473" s="35">
        <v>400000</v>
      </c>
      <c r="T1473" s="35">
        <f t="shared" si="88"/>
        <v>400000</v>
      </c>
      <c r="U1473" s="35">
        <f t="shared" si="85"/>
        <v>448000.00000000006</v>
      </c>
      <c r="V1473" s="45" t="s">
        <v>44</v>
      </c>
      <c r="W1473" s="45">
        <v>2017</v>
      </c>
      <c r="X1473" s="37"/>
      <c r="Y1473" s="303"/>
    </row>
    <row r="1474" spans="1:25" ht="50.1" customHeight="1">
      <c r="A1474" s="30" t="s">
        <v>4818</v>
      </c>
      <c r="B1474" s="71" t="s">
        <v>32</v>
      </c>
      <c r="C1474" s="33" t="s">
        <v>4819</v>
      </c>
      <c r="D1474" s="312" t="s">
        <v>4788</v>
      </c>
      <c r="E1474" s="33" t="s">
        <v>4820</v>
      </c>
      <c r="F1474" s="44" t="s">
        <v>44</v>
      </c>
      <c r="G1474" s="45" t="s">
        <v>36</v>
      </c>
      <c r="H1474" s="63">
        <v>0</v>
      </c>
      <c r="I1474" s="30">
        <v>590000000</v>
      </c>
      <c r="J1474" s="31" t="s">
        <v>37</v>
      </c>
      <c r="K1474" s="45" t="s">
        <v>105</v>
      </c>
      <c r="L1474" s="31" t="s">
        <v>39</v>
      </c>
      <c r="M1474" s="45" t="s">
        <v>58</v>
      </c>
      <c r="N1474" s="45" t="s">
        <v>106</v>
      </c>
      <c r="O1474" s="31" t="s">
        <v>107</v>
      </c>
      <c r="P1474" s="53">
        <v>168</v>
      </c>
      <c r="Q1474" s="45" t="s">
        <v>114</v>
      </c>
      <c r="R1474" s="87">
        <v>1</v>
      </c>
      <c r="S1474" s="35">
        <v>400000</v>
      </c>
      <c r="T1474" s="35">
        <f t="shared" si="88"/>
        <v>400000</v>
      </c>
      <c r="U1474" s="35">
        <f t="shared" si="85"/>
        <v>448000.00000000006</v>
      </c>
      <c r="V1474" s="45" t="s">
        <v>44</v>
      </c>
      <c r="W1474" s="45">
        <v>2017</v>
      </c>
      <c r="X1474" s="37"/>
      <c r="Y1474" s="303"/>
    </row>
    <row r="1475" spans="1:25" ht="50.1" customHeight="1">
      <c r="A1475" s="30" t="s">
        <v>4821</v>
      </c>
      <c r="B1475" s="41" t="s">
        <v>32</v>
      </c>
      <c r="C1475" s="43" t="s">
        <v>4822</v>
      </c>
      <c r="D1475" s="313" t="s">
        <v>4788</v>
      </c>
      <c r="E1475" s="45" t="s">
        <v>4823</v>
      </c>
      <c r="F1475" s="51" t="s">
        <v>44</v>
      </c>
      <c r="G1475" s="45" t="s">
        <v>36</v>
      </c>
      <c r="H1475" s="46">
        <v>0</v>
      </c>
      <c r="I1475" s="30">
        <v>590000000</v>
      </c>
      <c r="J1475" s="31" t="s">
        <v>37</v>
      </c>
      <c r="K1475" s="45" t="s">
        <v>105</v>
      </c>
      <c r="L1475" s="31" t="s">
        <v>39</v>
      </c>
      <c r="M1475" s="52" t="s">
        <v>58</v>
      </c>
      <c r="N1475" s="43" t="s">
        <v>106</v>
      </c>
      <c r="O1475" s="31" t="s">
        <v>107</v>
      </c>
      <c r="P1475" s="53">
        <v>168</v>
      </c>
      <c r="Q1475" s="53" t="s">
        <v>114</v>
      </c>
      <c r="R1475" s="54">
        <v>1</v>
      </c>
      <c r="S1475" s="35">
        <v>400000</v>
      </c>
      <c r="T1475" s="35">
        <f t="shared" si="88"/>
        <v>400000</v>
      </c>
      <c r="U1475" s="35">
        <f t="shared" si="85"/>
        <v>448000.00000000006</v>
      </c>
      <c r="V1475" s="49" t="s">
        <v>44</v>
      </c>
      <c r="W1475" s="45">
        <v>2017</v>
      </c>
      <c r="X1475" s="37"/>
      <c r="Y1475" s="303"/>
    </row>
    <row r="1476" spans="1:25" ht="50.1" customHeight="1">
      <c r="A1476" s="30" t="s">
        <v>4824</v>
      </c>
      <c r="B1476" s="41" t="s">
        <v>32</v>
      </c>
      <c r="C1476" s="43" t="s">
        <v>4825</v>
      </c>
      <c r="D1476" s="312" t="s">
        <v>4788</v>
      </c>
      <c r="E1476" s="43" t="s">
        <v>4826</v>
      </c>
      <c r="F1476" s="44" t="s">
        <v>44</v>
      </c>
      <c r="G1476" s="45" t="s">
        <v>36</v>
      </c>
      <c r="H1476" s="46">
        <v>0</v>
      </c>
      <c r="I1476" s="30">
        <v>590000000</v>
      </c>
      <c r="J1476" s="31" t="s">
        <v>37</v>
      </c>
      <c r="K1476" s="45" t="s">
        <v>105</v>
      </c>
      <c r="L1476" s="31" t="s">
        <v>39</v>
      </c>
      <c r="M1476" s="41" t="s">
        <v>58</v>
      </c>
      <c r="N1476" s="43" t="s">
        <v>106</v>
      </c>
      <c r="O1476" s="31" t="s">
        <v>107</v>
      </c>
      <c r="P1476" s="53">
        <v>168</v>
      </c>
      <c r="Q1476" s="53" t="s">
        <v>114</v>
      </c>
      <c r="R1476" s="54">
        <v>1</v>
      </c>
      <c r="S1476" s="35">
        <v>400000</v>
      </c>
      <c r="T1476" s="35">
        <f t="shared" si="88"/>
        <v>400000</v>
      </c>
      <c r="U1476" s="35">
        <f t="shared" si="85"/>
        <v>448000.00000000006</v>
      </c>
      <c r="V1476" s="41" t="s">
        <v>44</v>
      </c>
      <c r="W1476" s="45">
        <v>2017</v>
      </c>
      <c r="X1476" s="37"/>
      <c r="Y1476" s="303"/>
    </row>
    <row r="1477" spans="1:25" ht="50.1" customHeight="1">
      <c r="A1477" s="30" t="s">
        <v>4827</v>
      </c>
      <c r="B1477" s="30" t="s">
        <v>32</v>
      </c>
      <c r="C1477" s="31" t="s">
        <v>4828</v>
      </c>
      <c r="D1477" s="310" t="s">
        <v>4788</v>
      </c>
      <c r="E1477" s="31" t="s">
        <v>4829</v>
      </c>
      <c r="F1477" s="32" t="s">
        <v>44</v>
      </c>
      <c r="G1477" s="30" t="s">
        <v>36</v>
      </c>
      <c r="H1477" s="30">
        <v>0</v>
      </c>
      <c r="I1477" s="30">
        <v>590000000</v>
      </c>
      <c r="J1477" s="31" t="s">
        <v>37</v>
      </c>
      <c r="K1477" s="45" t="s">
        <v>105</v>
      </c>
      <c r="L1477" s="31" t="s">
        <v>39</v>
      </c>
      <c r="M1477" s="30" t="s">
        <v>58</v>
      </c>
      <c r="N1477" s="31" t="s">
        <v>106</v>
      </c>
      <c r="O1477" s="31" t="s">
        <v>107</v>
      </c>
      <c r="P1477" s="53">
        <v>168</v>
      </c>
      <c r="Q1477" s="30" t="s">
        <v>114</v>
      </c>
      <c r="R1477" s="39">
        <v>1</v>
      </c>
      <c r="S1477" s="35">
        <v>400000</v>
      </c>
      <c r="T1477" s="35">
        <f t="shared" si="88"/>
        <v>400000</v>
      </c>
      <c r="U1477" s="35">
        <f t="shared" si="85"/>
        <v>448000.00000000006</v>
      </c>
      <c r="V1477" s="30" t="s">
        <v>44</v>
      </c>
      <c r="W1477" s="45">
        <v>2017</v>
      </c>
      <c r="X1477" s="37"/>
      <c r="Y1477" s="303"/>
    </row>
    <row r="1478" spans="1:25" ht="50.1" customHeight="1">
      <c r="A1478" s="30" t="s">
        <v>4830</v>
      </c>
      <c r="B1478" s="71" t="s">
        <v>32</v>
      </c>
      <c r="C1478" s="33" t="s">
        <v>4831</v>
      </c>
      <c r="D1478" s="312" t="s">
        <v>4788</v>
      </c>
      <c r="E1478" s="33" t="s">
        <v>4832</v>
      </c>
      <c r="F1478" s="44" t="s">
        <v>44</v>
      </c>
      <c r="G1478" s="45" t="s">
        <v>36</v>
      </c>
      <c r="H1478" s="63">
        <v>0</v>
      </c>
      <c r="I1478" s="30">
        <v>590000000</v>
      </c>
      <c r="J1478" s="31" t="s">
        <v>37</v>
      </c>
      <c r="K1478" s="45" t="s">
        <v>105</v>
      </c>
      <c r="L1478" s="31" t="s">
        <v>39</v>
      </c>
      <c r="M1478" s="45" t="s">
        <v>58</v>
      </c>
      <c r="N1478" s="45" t="s">
        <v>106</v>
      </c>
      <c r="O1478" s="31" t="s">
        <v>107</v>
      </c>
      <c r="P1478" s="53">
        <v>168</v>
      </c>
      <c r="Q1478" s="45" t="s">
        <v>114</v>
      </c>
      <c r="R1478" s="87">
        <v>1</v>
      </c>
      <c r="S1478" s="35">
        <v>400000</v>
      </c>
      <c r="T1478" s="35">
        <f t="shared" si="88"/>
        <v>400000</v>
      </c>
      <c r="U1478" s="35">
        <f t="shared" si="85"/>
        <v>448000.00000000006</v>
      </c>
      <c r="V1478" s="45" t="s">
        <v>44</v>
      </c>
      <c r="W1478" s="45">
        <v>2017</v>
      </c>
      <c r="X1478" s="37"/>
      <c r="Y1478" s="303"/>
    </row>
    <row r="1479" spans="1:25" ht="50.1" customHeight="1">
      <c r="A1479" s="30" t="s">
        <v>4833</v>
      </c>
      <c r="B1479" s="71" t="s">
        <v>32</v>
      </c>
      <c r="C1479" s="33" t="s">
        <v>4834</v>
      </c>
      <c r="D1479" s="312" t="s">
        <v>4788</v>
      </c>
      <c r="E1479" s="33" t="s">
        <v>4835</v>
      </c>
      <c r="F1479" s="44" t="s">
        <v>44</v>
      </c>
      <c r="G1479" s="45" t="s">
        <v>36</v>
      </c>
      <c r="H1479" s="63">
        <v>0</v>
      </c>
      <c r="I1479" s="30">
        <v>590000000</v>
      </c>
      <c r="J1479" s="31" t="s">
        <v>37</v>
      </c>
      <c r="K1479" s="45" t="s">
        <v>105</v>
      </c>
      <c r="L1479" s="31" t="s">
        <v>39</v>
      </c>
      <c r="M1479" s="45" t="s">
        <v>58</v>
      </c>
      <c r="N1479" s="45" t="s">
        <v>106</v>
      </c>
      <c r="O1479" s="31" t="s">
        <v>107</v>
      </c>
      <c r="P1479" s="53">
        <v>168</v>
      </c>
      <c r="Q1479" s="45" t="s">
        <v>114</v>
      </c>
      <c r="R1479" s="87">
        <v>1</v>
      </c>
      <c r="S1479" s="35">
        <v>400000</v>
      </c>
      <c r="T1479" s="35">
        <f t="shared" si="88"/>
        <v>400000</v>
      </c>
      <c r="U1479" s="35">
        <f t="shared" si="85"/>
        <v>448000.00000000006</v>
      </c>
      <c r="V1479" s="45" t="s">
        <v>44</v>
      </c>
      <c r="W1479" s="45">
        <v>2017</v>
      </c>
      <c r="X1479" s="37"/>
      <c r="Y1479" s="303"/>
    </row>
    <row r="1480" spans="1:25" ht="50.1" customHeight="1">
      <c r="A1480" s="30" t="s">
        <v>4836</v>
      </c>
      <c r="B1480" s="41" t="s">
        <v>32</v>
      </c>
      <c r="C1480" s="43" t="s">
        <v>4837</v>
      </c>
      <c r="D1480" s="313" t="s">
        <v>4788</v>
      </c>
      <c r="E1480" s="45" t="s">
        <v>4838</v>
      </c>
      <c r="F1480" s="51" t="s">
        <v>44</v>
      </c>
      <c r="G1480" s="45" t="s">
        <v>36</v>
      </c>
      <c r="H1480" s="46">
        <v>0</v>
      </c>
      <c r="I1480" s="30">
        <v>590000000</v>
      </c>
      <c r="J1480" s="31" t="s">
        <v>37</v>
      </c>
      <c r="K1480" s="45" t="s">
        <v>105</v>
      </c>
      <c r="L1480" s="31" t="s">
        <v>39</v>
      </c>
      <c r="M1480" s="52" t="s">
        <v>58</v>
      </c>
      <c r="N1480" s="43" t="s">
        <v>106</v>
      </c>
      <c r="O1480" s="31" t="s">
        <v>107</v>
      </c>
      <c r="P1480" s="53">
        <v>168</v>
      </c>
      <c r="Q1480" s="53" t="s">
        <v>114</v>
      </c>
      <c r="R1480" s="54">
        <v>1</v>
      </c>
      <c r="S1480" s="35">
        <v>400000</v>
      </c>
      <c r="T1480" s="35">
        <f t="shared" si="88"/>
        <v>400000</v>
      </c>
      <c r="U1480" s="35">
        <f t="shared" si="85"/>
        <v>448000.00000000006</v>
      </c>
      <c r="V1480" s="49" t="s">
        <v>44</v>
      </c>
      <c r="W1480" s="45">
        <v>2017</v>
      </c>
      <c r="X1480" s="37"/>
      <c r="Y1480" s="303"/>
    </row>
    <row r="1481" spans="1:25" ht="50.1" customHeight="1">
      <c r="A1481" s="30" t="s">
        <v>4839</v>
      </c>
      <c r="B1481" s="41" t="s">
        <v>32</v>
      </c>
      <c r="C1481" s="43" t="s">
        <v>4840</v>
      </c>
      <c r="D1481" s="312" t="s">
        <v>4788</v>
      </c>
      <c r="E1481" s="43" t="s">
        <v>4841</v>
      </c>
      <c r="F1481" s="44" t="s">
        <v>44</v>
      </c>
      <c r="G1481" s="45" t="s">
        <v>36</v>
      </c>
      <c r="H1481" s="46">
        <v>0</v>
      </c>
      <c r="I1481" s="30">
        <v>590000000</v>
      </c>
      <c r="J1481" s="31" t="s">
        <v>37</v>
      </c>
      <c r="K1481" s="45" t="s">
        <v>105</v>
      </c>
      <c r="L1481" s="31" t="s">
        <v>39</v>
      </c>
      <c r="M1481" s="41" t="s">
        <v>58</v>
      </c>
      <c r="N1481" s="43" t="s">
        <v>106</v>
      </c>
      <c r="O1481" s="31" t="s">
        <v>107</v>
      </c>
      <c r="P1481" s="53">
        <v>168</v>
      </c>
      <c r="Q1481" s="53" t="s">
        <v>114</v>
      </c>
      <c r="R1481" s="54">
        <v>1</v>
      </c>
      <c r="S1481" s="35">
        <v>400000</v>
      </c>
      <c r="T1481" s="35">
        <f t="shared" si="88"/>
        <v>400000</v>
      </c>
      <c r="U1481" s="35">
        <f t="shared" si="85"/>
        <v>448000.00000000006</v>
      </c>
      <c r="V1481" s="41" t="s">
        <v>44</v>
      </c>
      <c r="W1481" s="45">
        <v>2017</v>
      </c>
      <c r="X1481" s="37"/>
      <c r="Y1481" s="303"/>
    </row>
    <row r="1482" spans="1:25" ht="50.1" customHeight="1">
      <c r="A1482" s="30" t="s">
        <v>4842</v>
      </c>
      <c r="B1482" s="30" t="s">
        <v>32</v>
      </c>
      <c r="C1482" s="31" t="s">
        <v>4843</v>
      </c>
      <c r="D1482" s="310" t="s">
        <v>4788</v>
      </c>
      <c r="E1482" s="31" t="s">
        <v>4844</v>
      </c>
      <c r="F1482" s="32" t="s">
        <v>44</v>
      </c>
      <c r="G1482" s="30" t="s">
        <v>36</v>
      </c>
      <c r="H1482" s="30">
        <v>0</v>
      </c>
      <c r="I1482" s="30">
        <v>590000000</v>
      </c>
      <c r="J1482" s="31" t="s">
        <v>37</v>
      </c>
      <c r="K1482" s="45" t="s">
        <v>105</v>
      </c>
      <c r="L1482" s="31" t="s">
        <v>39</v>
      </c>
      <c r="M1482" s="30" t="s">
        <v>58</v>
      </c>
      <c r="N1482" s="31" t="s">
        <v>106</v>
      </c>
      <c r="O1482" s="31" t="s">
        <v>107</v>
      </c>
      <c r="P1482" s="53">
        <v>168</v>
      </c>
      <c r="Q1482" s="30" t="s">
        <v>114</v>
      </c>
      <c r="R1482" s="39">
        <v>1</v>
      </c>
      <c r="S1482" s="35">
        <v>400000</v>
      </c>
      <c r="T1482" s="35">
        <f t="shared" si="88"/>
        <v>400000</v>
      </c>
      <c r="U1482" s="35">
        <f t="shared" si="85"/>
        <v>448000.00000000006</v>
      </c>
      <c r="V1482" s="30" t="s">
        <v>44</v>
      </c>
      <c r="W1482" s="45">
        <v>2017</v>
      </c>
      <c r="X1482" s="37"/>
      <c r="Y1482" s="303"/>
    </row>
    <row r="1483" spans="1:25" ht="50.1" customHeight="1">
      <c r="A1483" s="30" t="s">
        <v>4845</v>
      </c>
      <c r="B1483" s="152" t="s">
        <v>32</v>
      </c>
      <c r="C1483" s="33" t="s">
        <v>4846</v>
      </c>
      <c r="D1483" s="312" t="s">
        <v>4788</v>
      </c>
      <c r="E1483" s="33" t="s">
        <v>4847</v>
      </c>
      <c r="F1483" s="44" t="s">
        <v>44</v>
      </c>
      <c r="G1483" s="45" t="s">
        <v>36</v>
      </c>
      <c r="H1483" s="153">
        <v>0</v>
      </c>
      <c r="I1483" s="30">
        <v>590000000</v>
      </c>
      <c r="J1483" s="31" t="s">
        <v>37</v>
      </c>
      <c r="K1483" s="45" t="s">
        <v>105</v>
      </c>
      <c r="L1483" s="31" t="s">
        <v>39</v>
      </c>
      <c r="M1483" s="45" t="s">
        <v>58</v>
      </c>
      <c r="N1483" s="45" t="s">
        <v>106</v>
      </c>
      <c r="O1483" s="31" t="s">
        <v>107</v>
      </c>
      <c r="P1483" s="53">
        <v>168</v>
      </c>
      <c r="Q1483" s="45" t="s">
        <v>114</v>
      </c>
      <c r="R1483" s="87">
        <v>1</v>
      </c>
      <c r="S1483" s="35">
        <v>400000</v>
      </c>
      <c r="T1483" s="35">
        <f t="shared" si="88"/>
        <v>400000</v>
      </c>
      <c r="U1483" s="35">
        <f t="shared" si="85"/>
        <v>448000.00000000006</v>
      </c>
      <c r="V1483" s="77" t="s">
        <v>44</v>
      </c>
      <c r="W1483" s="45">
        <v>2017</v>
      </c>
      <c r="X1483" s="37"/>
      <c r="Y1483" s="303"/>
    </row>
    <row r="1484" spans="1:25" ht="50.1" customHeight="1">
      <c r="A1484" s="30" t="s">
        <v>4848</v>
      </c>
      <c r="B1484" s="41" t="s">
        <v>32</v>
      </c>
      <c r="C1484" s="31" t="s">
        <v>4849</v>
      </c>
      <c r="D1484" s="310" t="s">
        <v>4850</v>
      </c>
      <c r="E1484" s="31" t="s">
        <v>4851</v>
      </c>
      <c r="F1484" s="32" t="s">
        <v>597</v>
      </c>
      <c r="G1484" s="30" t="s">
        <v>36</v>
      </c>
      <c r="H1484" s="30">
        <v>0</v>
      </c>
      <c r="I1484" s="30">
        <v>590000000</v>
      </c>
      <c r="J1484" s="31" t="s">
        <v>37</v>
      </c>
      <c r="K1484" s="31" t="s">
        <v>327</v>
      </c>
      <c r="L1484" s="31" t="s">
        <v>39</v>
      </c>
      <c r="M1484" s="30" t="s">
        <v>58</v>
      </c>
      <c r="N1484" s="31" t="s">
        <v>41</v>
      </c>
      <c r="O1484" s="30" t="s">
        <v>73</v>
      </c>
      <c r="P1484" s="30">
        <v>796</v>
      </c>
      <c r="Q1484" s="30" t="s">
        <v>43</v>
      </c>
      <c r="R1484" s="34">
        <v>4</v>
      </c>
      <c r="S1484" s="35">
        <v>17000</v>
      </c>
      <c r="T1484" s="35">
        <f t="shared" si="88"/>
        <v>68000</v>
      </c>
      <c r="U1484" s="35">
        <f t="shared" ref="U1484:U1554" si="89">T1484*1.12</f>
        <v>76160</v>
      </c>
      <c r="V1484" s="30"/>
      <c r="W1484" s="30">
        <v>2017</v>
      </c>
      <c r="X1484" s="31"/>
      <c r="Y1484" s="303"/>
    </row>
    <row r="1485" spans="1:25" ht="50.1" customHeight="1">
      <c r="A1485" s="30" t="s">
        <v>4852</v>
      </c>
      <c r="B1485" s="41" t="s">
        <v>32</v>
      </c>
      <c r="C1485" s="42" t="s">
        <v>4853</v>
      </c>
      <c r="D1485" s="311" t="s">
        <v>4850</v>
      </c>
      <c r="E1485" s="43" t="s">
        <v>4854</v>
      </c>
      <c r="F1485" s="44" t="s">
        <v>597</v>
      </c>
      <c r="G1485" s="45" t="s">
        <v>36</v>
      </c>
      <c r="H1485" s="46">
        <v>0</v>
      </c>
      <c r="I1485" s="30">
        <v>590000000</v>
      </c>
      <c r="J1485" s="31" t="s">
        <v>37</v>
      </c>
      <c r="K1485" s="41" t="s">
        <v>4855</v>
      </c>
      <c r="L1485" s="31" t="s">
        <v>39</v>
      </c>
      <c r="M1485" s="41" t="s">
        <v>58</v>
      </c>
      <c r="N1485" s="43" t="s">
        <v>41</v>
      </c>
      <c r="O1485" s="30" t="s">
        <v>73</v>
      </c>
      <c r="P1485" s="30">
        <v>796</v>
      </c>
      <c r="Q1485" s="38" t="s">
        <v>43</v>
      </c>
      <c r="R1485" s="47">
        <v>6</v>
      </c>
      <c r="S1485" s="48">
        <v>17000</v>
      </c>
      <c r="T1485" s="35">
        <f t="shared" si="88"/>
        <v>102000</v>
      </c>
      <c r="U1485" s="35">
        <f t="shared" si="89"/>
        <v>114240.00000000001</v>
      </c>
      <c r="V1485" s="41"/>
      <c r="W1485" s="49">
        <v>2017</v>
      </c>
      <c r="X1485" s="31"/>
      <c r="Y1485" s="303"/>
    </row>
    <row r="1486" spans="1:25" ht="50.1" customHeight="1">
      <c r="A1486" s="30" t="s">
        <v>4856</v>
      </c>
      <c r="B1486" s="41" t="s">
        <v>32</v>
      </c>
      <c r="C1486" s="42" t="s">
        <v>4857</v>
      </c>
      <c r="D1486" s="311" t="s">
        <v>4850</v>
      </c>
      <c r="E1486" s="43" t="s">
        <v>4858</v>
      </c>
      <c r="F1486" s="44" t="s">
        <v>56</v>
      </c>
      <c r="G1486" s="45" t="s">
        <v>36</v>
      </c>
      <c r="H1486" s="46">
        <v>0</v>
      </c>
      <c r="I1486" s="30">
        <v>590000000</v>
      </c>
      <c r="J1486" s="31" t="s">
        <v>37</v>
      </c>
      <c r="K1486" s="41" t="s">
        <v>4855</v>
      </c>
      <c r="L1486" s="31" t="s">
        <v>39</v>
      </c>
      <c r="M1486" s="41" t="s">
        <v>58</v>
      </c>
      <c r="N1486" s="43" t="s">
        <v>41</v>
      </c>
      <c r="O1486" s="30" t="s">
        <v>73</v>
      </c>
      <c r="P1486" s="30">
        <v>796</v>
      </c>
      <c r="Q1486" s="38" t="s">
        <v>43</v>
      </c>
      <c r="R1486" s="47">
        <v>6</v>
      </c>
      <c r="S1486" s="48">
        <v>65000</v>
      </c>
      <c r="T1486" s="35">
        <f t="shared" si="88"/>
        <v>390000</v>
      </c>
      <c r="U1486" s="35">
        <f t="shared" si="89"/>
        <v>436800.00000000006</v>
      </c>
      <c r="V1486" s="41"/>
      <c r="W1486" s="49">
        <v>2017</v>
      </c>
      <c r="X1486" s="31"/>
      <c r="Y1486" s="303"/>
    </row>
    <row r="1487" spans="1:25" ht="50.1" customHeight="1">
      <c r="A1487" s="30" t="s">
        <v>4859</v>
      </c>
      <c r="B1487" s="41" t="s">
        <v>32</v>
      </c>
      <c r="C1487" s="42" t="s">
        <v>4860</v>
      </c>
      <c r="D1487" s="311" t="s">
        <v>4850</v>
      </c>
      <c r="E1487" s="43" t="s">
        <v>4861</v>
      </c>
      <c r="F1487" s="44" t="s">
        <v>56</v>
      </c>
      <c r="G1487" s="45" t="s">
        <v>36</v>
      </c>
      <c r="H1487" s="46">
        <v>0</v>
      </c>
      <c r="I1487" s="30">
        <v>590000000</v>
      </c>
      <c r="J1487" s="31" t="s">
        <v>37</v>
      </c>
      <c r="K1487" s="41" t="s">
        <v>4855</v>
      </c>
      <c r="L1487" s="31" t="s">
        <v>39</v>
      </c>
      <c r="M1487" s="41" t="s">
        <v>58</v>
      </c>
      <c r="N1487" s="43" t="s">
        <v>41</v>
      </c>
      <c r="O1487" s="30" t="s">
        <v>73</v>
      </c>
      <c r="P1487" s="30">
        <v>796</v>
      </c>
      <c r="Q1487" s="38" t="s">
        <v>43</v>
      </c>
      <c r="R1487" s="47">
        <v>6</v>
      </c>
      <c r="S1487" s="48">
        <v>36000</v>
      </c>
      <c r="T1487" s="35">
        <f t="shared" si="88"/>
        <v>216000</v>
      </c>
      <c r="U1487" s="35">
        <f t="shared" si="89"/>
        <v>241920.00000000003</v>
      </c>
      <c r="V1487" s="41"/>
      <c r="W1487" s="49">
        <v>2017</v>
      </c>
      <c r="X1487" s="31"/>
      <c r="Y1487" s="303"/>
    </row>
    <row r="1488" spans="1:25" ht="50.1" customHeight="1">
      <c r="A1488" s="30" t="s">
        <v>4862</v>
      </c>
      <c r="B1488" s="41" t="s">
        <v>32</v>
      </c>
      <c r="C1488" s="31" t="s">
        <v>4863</v>
      </c>
      <c r="D1488" s="310" t="s">
        <v>4850</v>
      </c>
      <c r="E1488" s="31" t="s">
        <v>4864</v>
      </c>
      <c r="F1488" s="32" t="s">
        <v>56</v>
      </c>
      <c r="G1488" s="30" t="s">
        <v>36</v>
      </c>
      <c r="H1488" s="30">
        <v>0</v>
      </c>
      <c r="I1488" s="30">
        <v>590000000</v>
      </c>
      <c r="J1488" s="31" t="s">
        <v>37</v>
      </c>
      <c r="K1488" s="31" t="s">
        <v>4865</v>
      </c>
      <c r="L1488" s="31" t="s">
        <v>39</v>
      </c>
      <c r="M1488" s="30" t="s">
        <v>58</v>
      </c>
      <c r="N1488" s="31" t="s">
        <v>41</v>
      </c>
      <c r="O1488" s="30" t="s">
        <v>73</v>
      </c>
      <c r="P1488" s="30">
        <v>796</v>
      </c>
      <c r="Q1488" s="30" t="s">
        <v>43</v>
      </c>
      <c r="R1488" s="34">
        <v>4</v>
      </c>
      <c r="S1488" s="35">
        <v>53000</v>
      </c>
      <c r="T1488" s="35">
        <f t="shared" si="88"/>
        <v>212000</v>
      </c>
      <c r="U1488" s="35">
        <f t="shared" si="89"/>
        <v>237440.00000000003</v>
      </c>
      <c r="V1488" s="30"/>
      <c r="W1488" s="30">
        <v>2017</v>
      </c>
      <c r="X1488" s="31"/>
      <c r="Y1488" s="303"/>
    </row>
    <row r="1489" spans="1:25" ht="50.1" customHeight="1">
      <c r="A1489" s="30" t="s">
        <v>4866</v>
      </c>
      <c r="B1489" s="30" t="s">
        <v>32</v>
      </c>
      <c r="C1489" s="31" t="s">
        <v>4867</v>
      </c>
      <c r="D1489" s="314" t="s">
        <v>4868</v>
      </c>
      <c r="E1489" s="32" t="s">
        <v>4869</v>
      </c>
      <c r="F1489" s="32" t="s">
        <v>4870</v>
      </c>
      <c r="G1489" s="30" t="s">
        <v>36</v>
      </c>
      <c r="H1489" s="30">
        <v>0</v>
      </c>
      <c r="I1489" s="30">
        <v>590000000</v>
      </c>
      <c r="J1489" s="31" t="s">
        <v>50</v>
      </c>
      <c r="K1489" s="30" t="s">
        <v>247</v>
      </c>
      <c r="L1489" s="30" t="s">
        <v>80</v>
      </c>
      <c r="M1489" s="30" t="s">
        <v>81</v>
      </c>
      <c r="N1489" s="30" t="s">
        <v>140</v>
      </c>
      <c r="O1489" s="45" t="s">
        <v>182</v>
      </c>
      <c r="P1489" s="30">
        <v>796</v>
      </c>
      <c r="Q1489" s="30" t="s">
        <v>43</v>
      </c>
      <c r="R1489" s="34">
        <v>4</v>
      </c>
      <c r="S1489" s="39">
        <v>1000</v>
      </c>
      <c r="T1489" s="58">
        <f t="shared" si="88"/>
        <v>4000</v>
      </c>
      <c r="U1489" s="58">
        <f t="shared" si="89"/>
        <v>4480</v>
      </c>
      <c r="V1489" s="30"/>
      <c r="W1489" s="30">
        <v>2017</v>
      </c>
      <c r="X1489" s="60"/>
      <c r="Y1489" s="303"/>
    </row>
    <row r="1490" spans="1:25" ht="50.1" customHeight="1">
      <c r="A1490" s="30" t="s">
        <v>4871</v>
      </c>
      <c r="B1490" s="154" t="s">
        <v>32</v>
      </c>
      <c r="C1490" s="31" t="s">
        <v>4872</v>
      </c>
      <c r="D1490" s="310" t="s">
        <v>4873</v>
      </c>
      <c r="E1490" s="31" t="s">
        <v>4874</v>
      </c>
      <c r="F1490" s="32" t="s">
        <v>4875</v>
      </c>
      <c r="G1490" s="30" t="s">
        <v>36</v>
      </c>
      <c r="H1490" s="30">
        <v>0</v>
      </c>
      <c r="I1490" s="30">
        <v>590000000</v>
      </c>
      <c r="J1490" s="31" t="s">
        <v>37</v>
      </c>
      <c r="K1490" s="31" t="s">
        <v>4679</v>
      </c>
      <c r="L1490" s="31" t="s">
        <v>39</v>
      </c>
      <c r="M1490" s="30" t="s">
        <v>40</v>
      </c>
      <c r="N1490" s="31" t="s">
        <v>175</v>
      </c>
      <c r="O1490" s="30" t="s">
        <v>73</v>
      </c>
      <c r="P1490" s="30">
        <v>796</v>
      </c>
      <c r="Q1490" s="30" t="s">
        <v>43</v>
      </c>
      <c r="R1490" s="34">
        <v>3</v>
      </c>
      <c r="S1490" s="35">
        <v>7800</v>
      </c>
      <c r="T1490" s="35">
        <f t="shared" si="88"/>
        <v>23400</v>
      </c>
      <c r="U1490" s="35">
        <f t="shared" si="89"/>
        <v>26208.000000000004</v>
      </c>
      <c r="V1490" s="30"/>
      <c r="W1490" s="30">
        <v>2017</v>
      </c>
      <c r="X1490" s="31"/>
      <c r="Y1490" s="303"/>
    </row>
    <row r="1491" spans="1:25" ht="50.1" customHeight="1">
      <c r="A1491" s="30" t="s">
        <v>4876</v>
      </c>
      <c r="B1491" s="30" t="s">
        <v>32</v>
      </c>
      <c r="C1491" s="31" t="s">
        <v>4877</v>
      </c>
      <c r="D1491" s="310" t="s">
        <v>4878</v>
      </c>
      <c r="E1491" s="31" t="s">
        <v>4879</v>
      </c>
      <c r="F1491" s="32"/>
      <c r="G1491" s="30" t="s">
        <v>36</v>
      </c>
      <c r="H1491" s="30">
        <v>0</v>
      </c>
      <c r="I1491" s="30">
        <v>590000000</v>
      </c>
      <c r="J1491" s="31" t="s">
        <v>37</v>
      </c>
      <c r="K1491" s="31" t="s">
        <v>4880</v>
      </c>
      <c r="L1491" s="31" t="s">
        <v>39</v>
      </c>
      <c r="M1491" s="30" t="s">
        <v>58</v>
      </c>
      <c r="N1491" s="31" t="s">
        <v>4881</v>
      </c>
      <c r="O1491" s="30" t="s">
        <v>91</v>
      </c>
      <c r="P1491" s="30" t="s">
        <v>880</v>
      </c>
      <c r="Q1491" s="30" t="s">
        <v>881</v>
      </c>
      <c r="R1491" s="39">
        <v>90</v>
      </c>
      <c r="S1491" s="35">
        <v>505</v>
      </c>
      <c r="T1491" s="35">
        <f t="shared" si="88"/>
        <v>45450</v>
      </c>
      <c r="U1491" s="35">
        <f t="shared" si="89"/>
        <v>50904.000000000007</v>
      </c>
      <c r="V1491" s="30"/>
      <c r="W1491" s="30">
        <v>2017</v>
      </c>
      <c r="X1491" s="31"/>
      <c r="Y1491" s="303"/>
    </row>
    <row r="1492" spans="1:25" ht="50.1" customHeight="1">
      <c r="A1492" s="30" t="s">
        <v>4882</v>
      </c>
      <c r="B1492" s="30" t="s">
        <v>32</v>
      </c>
      <c r="C1492" s="31" t="s">
        <v>4883</v>
      </c>
      <c r="D1492" s="310" t="s">
        <v>4878</v>
      </c>
      <c r="E1492" s="31" t="s">
        <v>4884</v>
      </c>
      <c r="F1492" s="32"/>
      <c r="G1492" s="30" t="s">
        <v>36</v>
      </c>
      <c r="H1492" s="30">
        <v>0</v>
      </c>
      <c r="I1492" s="30">
        <v>590000000</v>
      </c>
      <c r="J1492" s="31" t="s">
        <v>37</v>
      </c>
      <c r="K1492" s="31" t="s">
        <v>4880</v>
      </c>
      <c r="L1492" s="31" t="s">
        <v>39</v>
      </c>
      <c r="M1492" s="30" t="s">
        <v>58</v>
      </c>
      <c r="N1492" s="31" t="s">
        <v>4881</v>
      </c>
      <c r="O1492" s="30" t="s">
        <v>91</v>
      </c>
      <c r="P1492" s="30" t="s">
        <v>880</v>
      </c>
      <c r="Q1492" s="30" t="s">
        <v>881</v>
      </c>
      <c r="R1492" s="39">
        <v>90</v>
      </c>
      <c r="S1492" s="35">
        <v>815</v>
      </c>
      <c r="T1492" s="35">
        <f t="shared" si="88"/>
        <v>73350</v>
      </c>
      <c r="U1492" s="35">
        <f t="shared" si="89"/>
        <v>82152.000000000015</v>
      </c>
      <c r="V1492" s="30"/>
      <c r="W1492" s="30">
        <v>2017</v>
      </c>
      <c r="X1492" s="31"/>
      <c r="Y1492" s="303"/>
    </row>
    <row r="1493" spans="1:25" ht="50.1" customHeight="1">
      <c r="A1493" s="30" t="s">
        <v>4885</v>
      </c>
      <c r="B1493" s="30" t="s">
        <v>32</v>
      </c>
      <c r="C1493" s="31" t="s">
        <v>4886</v>
      </c>
      <c r="D1493" s="314" t="s">
        <v>4887</v>
      </c>
      <c r="E1493" s="32" t="s">
        <v>4888</v>
      </c>
      <c r="F1493" s="32" t="s">
        <v>4889</v>
      </c>
      <c r="G1493" s="30" t="s">
        <v>36</v>
      </c>
      <c r="H1493" s="30">
        <v>0</v>
      </c>
      <c r="I1493" s="30">
        <v>590000000</v>
      </c>
      <c r="J1493" s="31" t="s">
        <v>50</v>
      </c>
      <c r="K1493" s="30" t="s">
        <v>4890</v>
      </c>
      <c r="L1493" s="30" t="s">
        <v>80</v>
      </c>
      <c r="M1493" s="30" t="s">
        <v>81</v>
      </c>
      <c r="N1493" s="30" t="s">
        <v>140</v>
      </c>
      <c r="O1493" s="45" t="s">
        <v>182</v>
      </c>
      <c r="P1493" s="30">
        <v>796</v>
      </c>
      <c r="Q1493" s="30" t="s">
        <v>43</v>
      </c>
      <c r="R1493" s="34">
        <v>3</v>
      </c>
      <c r="S1493" s="39">
        <v>1500</v>
      </c>
      <c r="T1493" s="58">
        <f t="shared" si="88"/>
        <v>4500</v>
      </c>
      <c r="U1493" s="58">
        <f t="shared" si="89"/>
        <v>5040.0000000000009</v>
      </c>
      <c r="V1493" s="30"/>
      <c r="W1493" s="30">
        <v>2017</v>
      </c>
      <c r="X1493" s="60"/>
      <c r="Y1493" s="303"/>
    </row>
    <row r="1494" spans="1:25" ht="50.1" customHeight="1">
      <c r="A1494" s="30" t="s">
        <v>4891</v>
      </c>
      <c r="B1494" s="30" t="s">
        <v>32</v>
      </c>
      <c r="C1494" s="31" t="s">
        <v>4886</v>
      </c>
      <c r="D1494" s="314" t="s">
        <v>4887</v>
      </c>
      <c r="E1494" s="32" t="s">
        <v>4888</v>
      </c>
      <c r="F1494" s="32" t="s">
        <v>4892</v>
      </c>
      <c r="G1494" s="30" t="s">
        <v>36</v>
      </c>
      <c r="H1494" s="30">
        <v>0</v>
      </c>
      <c r="I1494" s="30">
        <v>590000000</v>
      </c>
      <c r="J1494" s="31" t="s">
        <v>50</v>
      </c>
      <c r="K1494" s="30" t="s">
        <v>576</v>
      </c>
      <c r="L1494" s="30" t="s">
        <v>80</v>
      </c>
      <c r="M1494" s="30" t="s">
        <v>58</v>
      </c>
      <c r="N1494" s="30" t="s">
        <v>2464</v>
      </c>
      <c r="O1494" s="30" t="s">
        <v>2465</v>
      </c>
      <c r="P1494" s="30">
        <v>796</v>
      </c>
      <c r="Q1494" s="30" t="s">
        <v>43</v>
      </c>
      <c r="R1494" s="34">
        <v>2</v>
      </c>
      <c r="S1494" s="39">
        <v>143000</v>
      </c>
      <c r="T1494" s="58">
        <f t="shared" si="88"/>
        <v>286000</v>
      </c>
      <c r="U1494" s="58">
        <f t="shared" si="89"/>
        <v>320320.00000000006</v>
      </c>
      <c r="V1494" s="30"/>
      <c r="W1494" s="30">
        <v>2017</v>
      </c>
      <c r="X1494" s="60"/>
      <c r="Y1494" s="303"/>
    </row>
    <row r="1495" spans="1:25" ht="50.1" customHeight="1">
      <c r="A1495" s="30" t="s">
        <v>4893</v>
      </c>
      <c r="B1495" s="30" t="s">
        <v>32</v>
      </c>
      <c r="C1495" s="31" t="s">
        <v>4894</v>
      </c>
      <c r="D1495" s="310" t="s">
        <v>4887</v>
      </c>
      <c r="E1495" s="31" t="s">
        <v>4895</v>
      </c>
      <c r="F1495" s="32"/>
      <c r="G1495" s="30" t="s">
        <v>36</v>
      </c>
      <c r="H1495" s="30">
        <v>0</v>
      </c>
      <c r="I1495" s="30">
        <v>590000000</v>
      </c>
      <c r="J1495" s="31" t="s">
        <v>37</v>
      </c>
      <c r="K1495" s="31" t="s">
        <v>401</v>
      </c>
      <c r="L1495" s="31" t="s">
        <v>39</v>
      </c>
      <c r="M1495" s="30" t="s">
        <v>40</v>
      </c>
      <c r="N1495" s="43" t="s">
        <v>528</v>
      </c>
      <c r="O1495" s="30" t="s">
        <v>73</v>
      </c>
      <c r="P1495" s="30">
        <v>796</v>
      </c>
      <c r="Q1495" s="30" t="s">
        <v>43</v>
      </c>
      <c r="R1495" s="34">
        <v>20</v>
      </c>
      <c r="S1495" s="35">
        <v>390</v>
      </c>
      <c r="T1495" s="35">
        <f t="shared" si="88"/>
        <v>7800</v>
      </c>
      <c r="U1495" s="35">
        <f t="shared" si="89"/>
        <v>8736</v>
      </c>
      <c r="V1495" s="30"/>
      <c r="W1495" s="30">
        <v>2017</v>
      </c>
      <c r="X1495" s="31"/>
      <c r="Y1495" s="303"/>
    </row>
    <row r="1496" spans="1:25" ht="50.1" customHeight="1">
      <c r="A1496" s="30" t="s">
        <v>4896</v>
      </c>
      <c r="B1496" s="30" t="s">
        <v>32</v>
      </c>
      <c r="C1496" s="31" t="s">
        <v>4897</v>
      </c>
      <c r="D1496" s="310" t="s">
        <v>4898</v>
      </c>
      <c r="E1496" s="31" t="s">
        <v>4899</v>
      </c>
      <c r="F1496" s="32" t="s">
        <v>4900</v>
      </c>
      <c r="G1496" s="30" t="s">
        <v>36</v>
      </c>
      <c r="H1496" s="30">
        <v>0</v>
      </c>
      <c r="I1496" s="30">
        <v>590000000</v>
      </c>
      <c r="J1496" s="31" t="s">
        <v>37</v>
      </c>
      <c r="K1496" s="31" t="s">
        <v>401</v>
      </c>
      <c r="L1496" s="31" t="s">
        <v>39</v>
      </c>
      <c r="M1496" s="30" t="s">
        <v>58</v>
      </c>
      <c r="N1496" s="43" t="s">
        <v>528</v>
      </c>
      <c r="O1496" s="30" t="s">
        <v>73</v>
      </c>
      <c r="P1496" s="30">
        <v>796</v>
      </c>
      <c r="Q1496" s="30" t="s">
        <v>43</v>
      </c>
      <c r="R1496" s="34">
        <v>50</v>
      </c>
      <c r="S1496" s="35">
        <v>550</v>
      </c>
      <c r="T1496" s="35">
        <f t="shared" si="88"/>
        <v>27500</v>
      </c>
      <c r="U1496" s="35">
        <f t="shared" si="89"/>
        <v>30800.000000000004</v>
      </c>
      <c r="V1496" s="30"/>
      <c r="W1496" s="30">
        <v>2017</v>
      </c>
      <c r="X1496" s="31"/>
      <c r="Y1496" s="303"/>
    </row>
    <row r="1497" spans="1:25" ht="50.1" customHeight="1">
      <c r="A1497" s="30" t="s">
        <v>4901</v>
      </c>
      <c r="B1497" s="41" t="s">
        <v>32</v>
      </c>
      <c r="C1497" s="42" t="s">
        <v>4902</v>
      </c>
      <c r="D1497" s="311" t="s">
        <v>4903</v>
      </c>
      <c r="E1497" s="43" t="s">
        <v>4904</v>
      </c>
      <c r="F1497" s="44" t="s">
        <v>4905</v>
      </c>
      <c r="G1497" s="45" t="s">
        <v>36</v>
      </c>
      <c r="H1497" s="46">
        <v>0</v>
      </c>
      <c r="I1497" s="30">
        <v>590000000</v>
      </c>
      <c r="J1497" s="31" t="s">
        <v>37</v>
      </c>
      <c r="K1497" s="41" t="s">
        <v>401</v>
      </c>
      <c r="L1497" s="31" t="s">
        <v>39</v>
      </c>
      <c r="M1497" s="41" t="s">
        <v>58</v>
      </c>
      <c r="N1497" s="43" t="s">
        <v>528</v>
      </c>
      <c r="O1497" s="30" t="s">
        <v>73</v>
      </c>
      <c r="P1497" s="30">
        <v>796</v>
      </c>
      <c r="Q1497" s="38" t="s">
        <v>43</v>
      </c>
      <c r="R1497" s="47">
        <v>50</v>
      </c>
      <c r="S1497" s="48">
        <v>2744.0000000000005</v>
      </c>
      <c r="T1497" s="35">
        <f t="shared" si="88"/>
        <v>137200.00000000003</v>
      </c>
      <c r="U1497" s="35">
        <f t="shared" si="89"/>
        <v>153664.00000000006</v>
      </c>
      <c r="V1497" s="41"/>
      <c r="W1497" s="49">
        <v>2017</v>
      </c>
      <c r="X1497" s="31"/>
      <c r="Y1497" s="303"/>
    </row>
    <row r="1498" spans="1:25" ht="50.1" customHeight="1">
      <c r="A1498" s="30" t="s">
        <v>4906</v>
      </c>
      <c r="B1498" s="43" t="s">
        <v>32</v>
      </c>
      <c r="C1498" s="43" t="s">
        <v>4907</v>
      </c>
      <c r="D1498" s="312" t="s">
        <v>4908</v>
      </c>
      <c r="E1498" s="43" t="s">
        <v>4909</v>
      </c>
      <c r="F1498" s="43" t="s">
        <v>4910</v>
      </c>
      <c r="G1498" s="43" t="s">
        <v>36</v>
      </c>
      <c r="H1498" s="43">
        <v>0</v>
      </c>
      <c r="I1498" s="30">
        <v>590000000</v>
      </c>
      <c r="J1498" s="31" t="s">
        <v>37</v>
      </c>
      <c r="K1498" s="43" t="s">
        <v>79</v>
      </c>
      <c r="L1498" s="43" t="s">
        <v>80</v>
      </c>
      <c r="M1498" s="43" t="s">
        <v>81</v>
      </c>
      <c r="N1498" s="43" t="s">
        <v>82</v>
      </c>
      <c r="O1498" s="43" t="s">
        <v>83</v>
      </c>
      <c r="P1498" s="43">
        <v>796</v>
      </c>
      <c r="Q1498" s="43" t="s">
        <v>43</v>
      </c>
      <c r="R1498" s="47">
        <v>1</v>
      </c>
      <c r="S1498" s="50">
        <v>300</v>
      </c>
      <c r="T1498" s="35">
        <f t="shared" si="88"/>
        <v>300</v>
      </c>
      <c r="U1498" s="35">
        <f t="shared" si="89"/>
        <v>336.00000000000006</v>
      </c>
      <c r="V1498" s="38"/>
      <c r="W1498" s="43">
        <v>2017</v>
      </c>
      <c r="X1498" s="43"/>
      <c r="Y1498" s="303"/>
    </row>
    <row r="1499" spans="1:25" ht="50.1" customHeight="1">
      <c r="A1499" s="30" t="s">
        <v>4911</v>
      </c>
      <c r="B1499" s="30" t="s">
        <v>32</v>
      </c>
      <c r="C1499" s="31" t="s">
        <v>4912</v>
      </c>
      <c r="D1499" s="310" t="s">
        <v>4913</v>
      </c>
      <c r="E1499" s="31" t="s">
        <v>4914</v>
      </c>
      <c r="F1499" s="32" t="s">
        <v>4915</v>
      </c>
      <c r="G1499" s="30" t="s">
        <v>36</v>
      </c>
      <c r="H1499" s="30">
        <v>0</v>
      </c>
      <c r="I1499" s="30">
        <v>590000000</v>
      </c>
      <c r="J1499" s="31" t="s">
        <v>37</v>
      </c>
      <c r="K1499" s="31" t="s">
        <v>1980</v>
      </c>
      <c r="L1499" s="37" t="s">
        <v>50</v>
      </c>
      <c r="M1499" s="30" t="s">
        <v>81</v>
      </c>
      <c r="N1499" s="31" t="s">
        <v>317</v>
      </c>
      <c r="O1499" s="30" t="s">
        <v>91</v>
      </c>
      <c r="P1499" s="30">
        <v>796</v>
      </c>
      <c r="Q1499" s="30" t="s">
        <v>43</v>
      </c>
      <c r="R1499" s="34">
        <v>20</v>
      </c>
      <c r="S1499" s="35">
        <v>2530</v>
      </c>
      <c r="T1499" s="35">
        <f t="shared" si="88"/>
        <v>50600</v>
      </c>
      <c r="U1499" s="35">
        <f t="shared" si="89"/>
        <v>56672.000000000007</v>
      </c>
      <c r="V1499" s="30"/>
      <c r="W1499" s="30">
        <v>2017</v>
      </c>
      <c r="X1499" s="31"/>
      <c r="Y1499" s="303"/>
    </row>
    <row r="1500" spans="1:25" ht="50.1" customHeight="1">
      <c r="A1500" s="30" t="s">
        <v>4916</v>
      </c>
      <c r="B1500" s="30" t="s">
        <v>32</v>
      </c>
      <c r="C1500" s="31" t="s">
        <v>4917</v>
      </c>
      <c r="D1500" s="310" t="s">
        <v>4913</v>
      </c>
      <c r="E1500" s="31" t="s">
        <v>4918</v>
      </c>
      <c r="F1500" s="32" t="s">
        <v>4919</v>
      </c>
      <c r="G1500" s="30" t="s">
        <v>36</v>
      </c>
      <c r="H1500" s="30">
        <v>0</v>
      </c>
      <c r="I1500" s="30">
        <v>590000000</v>
      </c>
      <c r="J1500" s="31" t="s">
        <v>37</v>
      </c>
      <c r="K1500" s="31" t="s">
        <v>1980</v>
      </c>
      <c r="L1500" s="37" t="s">
        <v>50</v>
      </c>
      <c r="M1500" s="30" t="s">
        <v>81</v>
      </c>
      <c r="N1500" s="31" t="s">
        <v>317</v>
      </c>
      <c r="O1500" s="30" t="s">
        <v>91</v>
      </c>
      <c r="P1500" s="30">
        <v>796</v>
      </c>
      <c r="Q1500" s="30" t="s">
        <v>43</v>
      </c>
      <c r="R1500" s="34">
        <v>20</v>
      </c>
      <c r="S1500" s="35">
        <v>2675</v>
      </c>
      <c r="T1500" s="35">
        <f t="shared" si="88"/>
        <v>53500</v>
      </c>
      <c r="U1500" s="35">
        <f t="shared" si="89"/>
        <v>59920.000000000007</v>
      </c>
      <c r="V1500" s="30"/>
      <c r="W1500" s="30">
        <v>2017</v>
      </c>
      <c r="X1500" s="31"/>
      <c r="Y1500" s="303"/>
    </row>
    <row r="1501" spans="1:25" ht="50.1" customHeight="1">
      <c r="A1501" s="30" t="s">
        <v>4920</v>
      </c>
      <c r="B1501" s="30" t="s">
        <v>32</v>
      </c>
      <c r="C1501" s="31" t="s">
        <v>4917</v>
      </c>
      <c r="D1501" s="310" t="s">
        <v>4913</v>
      </c>
      <c r="E1501" s="31" t="s">
        <v>4918</v>
      </c>
      <c r="F1501" s="32" t="s">
        <v>4921</v>
      </c>
      <c r="G1501" s="30" t="s">
        <v>36</v>
      </c>
      <c r="H1501" s="30">
        <v>0</v>
      </c>
      <c r="I1501" s="30">
        <v>590000000</v>
      </c>
      <c r="J1501" s="31" t="s">
        <v>37</v>
      </c>
      <c r="K1501" s="31" t="s">
        <v>1980</v>
      </c>
      <c r="L1501" s="37" t="s">
        <v>50</v>
      </c>
      <c r="M1501" s="30" t="s">
        <v>81</v>
      </c>
      <c r="N1501" s="31" t="s">
        <v>317</v>
      </c>
      <c r="O1501" s="30" t="s">
        <v>91</v>
      </c>
      <c r="P1501" s="30">
        <v>796</v>
      </c>
      <c r="Q1501" s="30" t="s">
        <v>43</v>
      </c>
      <c r="R1501" s="34">
        <v>20</v>
      </c>
      <c r="S1501" s="35">
        <v>2950</v>
      </c>
      <c r="T1501" s="35">
        <f t="shared" si="88"/>
        <v>59000</v>
      </c>
      <c r="U1501" s="35">
        <f t="shared" si="89"/>
        <v>66080</v>
      </c>
      <c r="V1501" s="30"/>
      <c r="W1501" s="30">
        <v>2017</v>
      </c>
      <c r="X1501" s="31"/>
      <c r="Y1501" s="303"/>
    </row>
    <row r="1502" spans="1:25" ht="50.1" customHeight="1">
      <c r="A1502" s="30" t="s">
        <v>4922</v>
      </c>
      <c r="B1502" s="30" t="s">
        <v>32</v>
      </c>
      <c r="C1502" s="31" t="s">
        <v>4923</v>
      </c>
      <c r="D1502" s="310" t="s">
        <v>4924</v>
      </c>
      <c r="E1502" s="31" t="s">
        <v>4925</v>
      </c>
      <c r="F1502" s="32" t="s">
        <v>4926</v>
      </c>
      <c r="G1502" s="30" t="s">
        <v>36</v>
      </c>
      <c r="H1502" s="30">
        <v>0</v>
      </c>
      <c r="I1502" s="30">
        <v>590000000</v>
      </c>
      <c r="J1502" s="31" t="s">
        <v>37</v>
      </c>
      <c r="K1502" s="31" t="s">
        <v>211</v>
      </c>
      <c r="L1502" s="37" t="s">
        <v>50</v>
      </c>
      <c r="M1502" s="30" t="s">
        <v>58</v>
      </c>
      <c r="N1502" s="43" t="s">
        <v>528</v>
      </c>
      <c r="O1502" s="30" t="s">
        <v>73</v>
      </c>
      <c r="P1502" s="30">
        <v>796</v>
      </c>
      <c r="Q1502" s="30" t="s">
        <v>43</v>
      </c>
      <c r="R1502" s="34">
        <v>7</v>
      </c>
      <c r="S1502" s="35">
        <v>2900</v>
      </c>
      <c r="T1502" s="35">
        <f t="shared" si="88"/>
        <v>20300</v>
      </c>
      <c r="U1502" s="35">
        <f t="shared" si="89"/>
        <v>22736.000000000004</v>
      </c>
      <c r="V1502" s="30"/>
      <c r="W1502" s="30">
        <v>2017</v>
      </c>
      <c r="X1502" s="31"/>
      <c r="Y1502" s="303"/>
    </row>
    <row r="1503" spans="1:25" ht="50.1" customHeight="1">
      <c r="A1503" s="30" t="s">
        <v>4927</v>
      </c>
      <c r="B1503" s="43" t="s">
        <v>32</v>
      </c>
      <c r="C1503" s="43" t="s">
        <v>4928</v>
      </c>
      <c r="D1503" s="312" t="s">
        <v>4929</v>
      </c>
      <c r="E1503" s="43" t="s">
        <v>4930</v>
      </c>
      <c r="F1503" s="31"/>
      <c r="G1503" s="31" t="s">
        <v>36</v>
      </c>
      <c r="H1503" s="63">
        <v>0</v>
      </c>
      <c r="I1503" s="30">
        <v>590000000</v>
      </c>
      <c r="J1503" s="31" t="s">
        <v>37</v>
      </c>
      <c r="K1503" s="31" t="s">
        <v>638</v>
      </c>
      <c r="L1503" s="31" t="s">
        <v>50</v>
      </c>
      <c r="M1503" s="31" t="s">
        <v>58</v>
      </c>
      <c r="N1503" s="31" t="s">
        <v>219</v>
      </c>
      <c r="O1503" s="43" t="s">
        <v>220</v>
      </c>
      <c r="P1503" s="31">
        <v>796</v>
      </c>
      <c r="Q1503" s="31" t="s">
        <v>43</v>
      </c>
      <c r="R1503" s="47">
        <v>1</v>
      </c>
      <c r="S1503" s="57">
        <v>17590</v>
      </c>
      <c r="T1503" s="35">
        <f t="shared" si="88"/>
        <v>17590</v>
      </c>
      <c r="U1503" s="35">
        <f t="shared" si="89"/>
        <v>19700.800000000003</v>
      </c>
      <c r="V1503" s="30"/>
      <c r="W1503" s="31">
        <v>2017</v>
      </c>
      <c r="X1503" s="63"/>
      <c r="Y1503" s="303"/>
    </row>
    <row r="1504" spans="1:25" ht="50.1" customHeight="1">
      <c r="A1504" s="30" t="s">
        <v>4931</v>
      </c>
      <c r="B1504" s="43" t="s">
        <v>32</v>
      </c>
      <c r="C1504" s="43" t="s">
        <v>4928</v>
      </c>
      <c r="D1504" s="312" t="s">
        <v>4929</v>
      </c>
      <c r="E1504" s="43" t="s">
        <v>4930</v>
      </c>
      <c r="F1504" s="43" t="s">
        <v>4932</v>
      </c>
      <c r="G1504" s="43" t="s">
        <v>36</v>
      </c>
      <c r="H1504" s="43">
        <v>0</v>
      </c>
      <c r="I1504" s="30">
        <v>590000000</v>
      </c>
      <c r="J1504" s="31" t="s">
        <v>37</v>
      </c>
      <c r="K1504" s="43" t="s">
        <v>79</v>
      </c>
      <c r="L1504" s="43" t="s">
        <v>80</v>
      </c>
      <c r="M1504" s="43" t="s">
        <v>81</v>
      </c>
      <c r="N1504" s="43" t="s">
        <v>82</v>
      </c>
      <c r="O1504" s="43" t="s">
        <v>83</v>
      </c>
      <c r="P1504" s="43">
        <v>796</v>
      </c>
      <c r="Q1504" s="43" t="s">
        <v>43</v>
      </c>
      <c r="R1504" s="47">
        <v>1</v>
      </c>
      <c r="S1504" s="50">
        <v>30000</v>
      </c>
      <c r="T1504" s="35">
        <f t="shared" si="88"/>
        <v>30000</v>
      </c>
      <c r="U1504" s="35">
        <f t="shared" si="89"/>
        <v>33600</v>
      </c>
      <c r="V1504" s="38"/>
      <c r="W1504" s="43">
        <v>2017</v>
      </c>
      <c r="X1504" s="43"/>
      <c r="Y1504" s="303"/>
    </row>
    <row r="1505" spans="1:25" ht="50.1" customHeight="1">
      <c r="A1505" s="30" t="s">
        <v>4933</v>
      </c>
      <c r="B1505" s="30" t="s">
        <v>32</v>
      </c>
      <c r="C1505" s="31" t="s">
        <v>4934</v>
      </c>
      <c r="D1505" s="310" t="s">
        <v>4935</v>
      </c>
      <c r="E1505" s="31" t="s">
        <v>4936</v>
      </c>
      <c r="F1505" s="32"/>
      <c r="G1505" s="30" t="s">
        <v>447</v>
      </c>
      <c r="H1505" s="30">
        <v>0</v>
      </c>
      <c r="I1505" s="30">
        <v>590000000</v>
      </c>
      <c r="J1505" s="31" t="s">
        <v>37</v>
      </c>
      <c r="K1505" s="31" t="s">
        <v>4937</v>
      </c>
      <c r="L1505" s="31" t="s">
        <v>39</v>
      </c>
      <c r="M1505" s="30" t="s">
        <v>58</v>
      </c>
      <c r="N1505" s="31" t="s">
        <v>389</v>
      </c>
      <c r="O1505" s="30" t="s">
        <v>91</v>
      </c>
      <c r="P1505" s="38">
        <v>113</v>
      </c>
      <c r="Q1505" s="30" t="s">
        <v>51</v>
      </c>
      <c r="R1505" s="39">
        <v>5</v>
      </c>
      <c r="S1505" s="35">
        <v>6750</v>
      </c>
      <c r="T1505" s="35">
        <f t="shared" si="88"/>
        <v>33750</v>
      </c>
      <c r="U1505" s="35">
        <f t="shared" si="89"/>
        <v>37800</v>
      </c>
      <c r="V1505" s="30"/>
      <c r="W1505" s="30">
        <v>2017</v>
      </c>
      <c r="X1505" s="31"/>
      <c r="Y1505" s="303"/>
    </row>
    <row r="1506" spans="1:25" ht="50.1" customHeight="1">
      <c r="A1506" s="30" t="s">
        <v>4938</v>
      </c>
      <c r="B1506" s="30" t="s">
        <v>32</v>
      </c>
      <c r="C1506" s="31" t="s">
        <v>4939</v>
      </c>
      <c r="D1506" s="310" t="s">
        <v>4940</v>
      </c>
      <c r="E1506" s="31" t="s">
        <v>4941</v>
      </c>
      <c r="F1506" s="32"/>
      <c r="G1506" s="30" t="s">
        <v>36</v>
      </c>
      <c r="H1506" s="30">
        <v>0</v>
      </c>
      <c r="I1506" s="30">
        <v>590000000</v>
      </c>
      <c r="J1506" s="31" t="s">
        <v>37</v>
      </c>
      <c r="K1506" s="31" t="s">
        <v>4942</v>
      </c>
      <c r="L1506" s="37" t="s">
        <v>50</v>
      </c>
      <c r="M1506" s="30" t="s">
        <v>58</v>
      </c>
      <c r="N1506" s="31" t="s">
        <v>99</v>
      </c>
      <c r="O1506" s="30" t="s">
        <v>91</v>
      </c>
      <c r="P1506" s="30">
        <v>796</v>
      </c>
      <c r="Q1506" s="30" t="s">
        <v>43</v>
      </c>
      <c r="R1506" s="34">
        <v>40</v>
      </c>
      <c r="S1506" s="35">
        <v>480</v>
      </c>
      <c r="T1506" s="35">
        <f t="shared" si="88"/>
        <v>19200</v>
      </c>
      <c r="U1506" s="35">
        <f t="shared" si="89"/>
        <v>21504.000000000004</v>
      </c>
      <c r="V1506" s="30"/>
      <c r="W1506" s="30">
        <v>2017</v>
      </c>
      <c r="X1506" s="31"/>
      <c r="Y1506" s="303"/>
    </row>
    <row r="1507" spans="1:25" ht="50.1" customHeight="1">
      <c r="A1507" s="30" t="s">
        <v>4943</v>
      </c>
      <c r="B1507" s="30" t="s">
        <v>32</v>
      </c>
      <c r="C1507" s="31" t="s">
        <v>4944</v>
      </c>
      <c r="D1507" s="310" t="s">
        <v>4940</v>
      </c>
      <c r="E1507" s="31" t="s">
        <v>4945</v>
      </c>
      <c r="F1507" s="32" t="s">
        <v>4946</v>
      </c>
      <c r="G1507" s="30" t="s">
        <v>36</v>
      </c>
      <c r="H1507" s="30">
        <v>0</v>
      </c>
      <c r="I1507" s="30">
        <v>590000000</v>
      </c>
      <c r="J1507" s="31" t="s">
        <v>37</v>
      </c>
      <c r="K1507" s="31" t="s">
        <v>189</v>
      </c>
      <c r="L1507" s="31" t="s">
        <v>39</v>
      </c>
      <c r="M1507" s="30" t="s">
        <v>58</v>
      </c>
      <c r="N1507" s="31" t="s">
        <v>273</v>
      </c>
      <c r="O1507" s="30" t="s">
        <v>182</v>
      </c>
      <c r="P1507" s="30">
        <v>796</v>
      </c>
      <c r="Q1507" s="30" t="s">
        <v>43</v>
      </c>
      <c r="R1507" s="34">
        <v>1000</v>
      </c>
      <c r="S1507" s="35">
        <v>235</v>
      </c>
      <c r="T1507" s="35">
        <f t="shared" si="88"/>
        <v>235000</v>
      </c>
      <c r="U1507" s="35">
        <f t="shared" si="89"/>
        <v>263200</v>
      </c>
      <c r="V1507" s="30" t="s">
        <v>4947</v>
      </c>
      <c r="W1507" s="30">
        <v>2017</v>
      </c>
      <c r="X1507" s="62"/>
      <c r="Y1507" s="303"/>
    </row>
    <row r="1508" spans="1:25" ht="50.1" customHeight="1">
      <c r="A1508" s="30" t="s">
        <v>4948</v>
      </c>
      <c r="B1508" s="30" t="s">
        <v>32</v>
      </c>
      <c r="C1508" s="31" t="s">
        <v>4949</v>
      </c>
      <c r="D1508" s="310" t="s">
        <v>4940</v>
      </c>
      <c r="E1508" s="31" t="s">
        <v>4950</v>
      </c>
      <c r="F1508" s="32"/>
      <c r="G1508" s="30" t="s">
        <v>36</v>
      </c>
      <c r="H1508" s="30">
        <v>0</v>
      </c>
      <c r="I1508" s="30">
        <v>590000000</v>
      </c>
      <c r="J1508" s="31" t="s">
        <v>37</v>
      </c>
      <c r="K1508" s="45" t="s">
        <v>105</v>
      </c>
      <c r="L1508" s="37" t="s">
        <v>50</v>
      </c>
      <c r="M1508" s="30" t="s">
        <v>58</v>
      </c>
      <c r="N1508" s="31" t="s">
        <v>99</v>
      </c>
      <c r="O1508" s="30" t="s">
        <v>91</v>
      </c>
      <c r="P1508" s="30">
        <v>796</v>
      </c>
      <c r="Q1508" s="30" t="s">
        <v>43</v>
      </c>
      <c r="R1508" s="34">
        <v>20</v>
      </c>
      <c r="S1508" s="35">
        <v>4500</v>
      </c>
      <c r="T1508" s="35">
        <f t="shared" si="88"/>
        <v>90000</v>
      </c>
      <c r="U1508" s="35">
        <f t="shared" si="89"/>
        <v>100800.00000000001</v>
      </c>
      <c r="V1508" s="30"/>
      <c r="W1508" s="30">
        <v>2017</v>
      </c>
      <c r="X1508" s="31"/>
      <c r="Y1508" s="303"/>
    </row>
    <row r="1509" spans="1:25" ht="50.1" customHeight="1">
      <c r="A1509" s="30" t="s">
        <v>4951</v>
      </c>
      <c r="B1509" s="41" t="s">
        <v>32</v>
      </c>
      <c r="C1509" s="42" t="s">
        <v>4952</v>
      </c>
      <c r="D1509" s="311" t="s">
        <v>4953</v>
      </c>
      <c r="E1509" s="43" t="s">
        <v>4954</v>
      </c>
      <c r="F1509" s="44" t="s">
        <v>4955</v>
      </c>
      <c r="G1509" s="45" t="s">
        <v>36</v>
      </c>
      <c r="H1509" s="46">
        <v>0</v>
      </c>
      <c r="I1509" s="30">
        <v>590000000</v>
      </c>
      <c r="J1509" s="31" t="s">
        <v>37</v>
      </c>
      <c r="K1509" s="41" t="s">
        <v>4679</v>
      </c>
      <c r="L1509" s="31" t="s">
        <v>39</v>
      </c>
      <c r="M1509" s="41" t="s">
        <v>40</v>
      </c>
      <c r="N1509" s="43" t="s">
        <v>175</v>
      </c>
      <c r="O1509" s="30" t="s">
        <v>73</v>
      </c>
      <c r="P1509" s="30">
        <v>796</v>
      </c>
      <c r="Q1509" s="38" t="s">
        <v>43</v>
      </c>
      <c r="R1509" s="47">
        <v>8</v>
      </c>
      <c r="S1509" s="48">
        <v>16600</v>
      </c>
      <c r="T1509" s="35">
        <f t="shared" si="88"/>
        <v>132800</v>
      </c>
      <c r="U1509" s="35">
        <f t="shared" si="89"/>
        <v>148736</v>
      </c>
      <c r="V1509" s="41"/>
      <c r="W1509" s="49">
        <v>2017</v>
      </c>
      <c r="X1509" s="31"/>
      <c r="Y1509" s="303"/>
    </row>
    <row r="1510" spans="1:25" ht="50.1" customHeight="1">
      <c r="A1510" s="30" t="s">
        <v>4956</v>
      </c>
      <c r="B1510" s="30" t="s">
        <v>32</v>
      </c>
      <c r="C1510" s="31" t="s">
        <v>4952</v>
      </c>
      <c r="D1510" s="310" t="s">
        <v>4953</v>
      </c>
      <c r="E1510" s="31" t="s">
        <v>4954</v>
      </c>
      <c r="F1510" s="32" t="s">
        <v>4955</v>
      </c>
      <c r="G1510" s="30" t="s">
        <v>36</v>
      </c>
      <c r="H1510" s="30">
        <v>0</v>
      </c>
      <c r="I1510" s="30">
        <v>590000000</v>
      </c>
      <c r="J1510" s="31" t="s">
        <v>37</v>
      </c>
      <c r="K1510" s="31" t="s">
        <v>174</v>
      </c>
      <c r="L1510" s="31" t="s">
        <v>39</v>
      </c>
      <c r="M1510" s="30" t="s">
        <v>40</v>
      </c>
      <c r="N1510" s="31" t="s">
        <v>175</v>
      </c>
      <c r="O1510" s="30" t="s">
        <v>73</v>
      </c>
      <c r="P1510" s="30">
        <v>796</v>
      </c>
      <c r="Q1510" s="30" t="s">
        <v>43</v>
      </c>
      <c r="R1510" s="34">
        <v>3</v>
      </c>
      <c r="S1510" s="35">
        <v>12000</v>
      </c>
      <c r="T1510" s="35">
        <f t="shared" si="88"/>
        <v>36000</v>
      </c>
      <c r="U1510" s="35">
        <f t="shared" si="89"/>
        <v>40320.000000000007</v>
      </c>
      <c r="V1510" s="30"/>
      <c r="W1510" s="30">
        <v>2017</v>
      </c>
      <c r="X1510" s="31"/>
      <c r="Y1510" s="303"/>
    </row>
    <row r="1511" spans="1:25" ht="50.1" customHeight="1">
      <c r="A1511" s="30" t="s">
        <v>4957</v>
      </c>
      <c r="B1511" s="71" t="s">
        <v>32</v>
      </c>
      <c r="C1511" s="33" t="s">
        <v>4952</v>
      </c>
      <c r="D1511" s="312" t="s">
        <v>4953</v>
      </c>
      <c r="E1511" s="33" t="s">
        <v>4954</v>
      </c>
      <c r="F1511" s="44"/>
      <c r="G1511" s="45" t="s">
        <v>36</v>
      </c>
      <c r="H1511" s="63">
        <v>0</v>
      </c>
      <c r="I1511" s="30">
        <v>590000000</v>
      </c>
      <c r="J1511" s="31" t="s">
        <v>37</v>
      </c>
      <c r="K1511" s="45" t="s">
        <v>401</v>
      </c>
      <c r="L1511" s="31" t="s">
        <v>39</v>
      </c>
      <c r="M1511" s="45" t="s">
        <v>40</v>
      </c>
      <c r="N1511" s="45" t="s">
        <v>3123</v>
      </c>
      <c r="O1511" s="30" t="s">
        <v>73</v>
      </c>
      <c r="P1511" s="30">
        <v>796</v>
      </c>
      <c r="Q1511" s="45" t="s">
        <v>43</v>
      </c>
      <c r="R1511" s="75">
        <v>12</v>
      </c>
      <c r="S1511" s="76">
        <v>17300</v>
      </c>
      <c r="T1511" s="35">
        <f t="shared" si="88"/>
        <v>207600</v>
      </c>
      <c r="U1511" s="35">
        <f t="shared" si="89"/>
        <v>232512.00000000003</v>
      </c>
      <c r="V1511" s="45"/>
      <c r="W1511" s="45">
        <v>2017</v>
      </c>
      <c r="X1511" s="31"/>
      <c r="Y1511" s="303"/>
    </row>
    <row r="1512" spans="1:25" ht="50.1" customHeight="1">
      <c r="A1512" s="30" t="s">
        <v>4958</v>
      </c>
      <c r="B1512" s="30" t="s">
        <v>32</v>
      </c>
      <c r="C1512" s="31" t="s">
        <v>4959</v>
      </c>
      <c r="D1512" s="314" t="s">
        <v>4953</v>
      </c>
      <c r="E1512" s="32" t="s">
        <v>4960</v>
      </c>
      <c r="F1512" s="32" t="s">
        <v>4961</v>
      </c>
      <c r="G1512" s="30" t="s">
        <v>36</v>
      </c>
      <c r="H1512" s="30">
        <v>0</v>
      </c>
      <c r="I1512" s="30">
        <v>590000000</v>
      </c>
      <c r="J1512" s="31" t="s">
        <v>50</v>
      </c>
      <c r="K1512" s="30" t="s">
        <v>79</v>
      </c>
      <c r="L1512" s="30" t="s">
        <v>80</v>
      </c>
      <c r="M1512" s="30" t="s">
        <v>81</v>
      </c>
      <c r="N1512" s="30" t="s">
        <v>140</v>
      </c>
      <c r="O1512" s="45" t="s">
        <v>182</v>
      </c>
      <c r="P1512" s="30">
        <v>796</v>
      </c>
      <c r="Q1512" s="30" t="s">
        <v>43</v>
      </c>
      <c r="R1512" s="34">
        <v>1</v>
      </c>
      <c r="S1512" s="39">
        <v>2500</v>
      </c>
      <c r="T1512" s="58">
        <f t="shared" si="88"/>
        <v>2500</v>
      </c>
      <c r="U1512" s="58">
        <f t="shared" si="89"/>
        <v>2800.0000000000005</v>
      </c>
      <c r="V1512" s="30"/>
      <c r="W1512" s="30">
        <v>2017</v>
      </c>
      <c r="X1512" s="60"/>
      <c r="Y1512" s="303"/>
    </row>
    <row r="1513" spans="1:25" ht="50.1" customHeight="1">
      <c r="A1513" s="30" t="s">
        <v>4962</v>
      </c>
      <c r="B1513" s="30" t="s">
        <v>32</v>
      </c>
      <c r="C1513" s="31" t="s">
        <v>4959</v>
      </c>
      <c r="D1513" s="314" t="s">
        <v>4953</v>
      </c>
      <c r="E1513" s="32" t="s">
        <v>4960</v>
      </c>
      <c r="F1513" s="32" t="s">
        <v>4963</v>
      </c>
      <c r="G1513" s="30" t="s">
        <v>36</v>
      </c>
      <c r="H1513" s="66">
        <v>0</v>
      </c>
      <c r="I1513" s="30">
        <v>590000000</v>
      </c>
      <c r="J1513" s="31" t="s">
        <v>50</v>
      </c>
      <c r="K1513" s="30" t="s">
        <v>79</v>
      </c>
      <c r="L1513" s="30" t="s">
        <v>80</v>
      </c>
      <c r="M1513" s="30" t="s">
        <v>81</v>
      </c>
      <c r="N1513" s="30" t="s">
        <v>140</v>
      </c>
      <c r="O1513" s="45" t="s">
        <v>182</v>
      </c>
      <c r="P1513" s="30">
        <v>796</v>
      </c>
      <c r="Q1513" s="30" t="s">
        <v>43</v>
      </c>
      <c r="R1513" s="34">
        <v>1</v>
      </c>
      <c r="S1513" s="39">
        <v>3500</v>
      </c>
      <c r="T1513" s="58">
        <f t="shared" si="88"/>
        <v>3500</v>
      </c>
      <c r="U1513" s="58">
        <f t="shared" si="89"/>
        <v>3920.0000000000005</v>
      </c>
      <c r="V1513" s="30"/>
      <c r="W1513" s="30">
        <v>2017</v>
      </c>
      <c r="X1513" s="60"/>
      <c r="Y1513" s="303"/>
    </row>
    <row r="1514" spans="1:25" ht="50.1" customHeight="1">
      <c r="A1514" s="30" t="s">
        <v>4964</v>
      </c>
      <c r="B1514" s="30" t="s">
        <v>32</v>
      </c>
      <c r="C1514" s="31" t="s">
        <v>4959</v>
      </c>
      <c r="D1514" s="314" t="s">
        <v>4953</v>
      </c>
      <c r="E1514" s="32" t="s">
        <v>4960</v>
      </c>
      <c r="F1514" s="32" t="s">
        <v>4963</v>
      </c>
      <c r="G1514" s="30" t="s">
        <v>36</v>
      </c>
      <c r="H1514" s="30">
        <v>0</v>
      </c>
      <c r="I1514" s="30">
        <v>590000000</v>
      </c>
      <c r="J1514" s="31" t="s">
        <v>50</v>
      </c>
      <c r="K1514" s="30" t="s">
        <v>79</v>
      </c>
      <c r="L1514" s="30" t="s">
        <v>80</v>
      </c>
      <c r="M1514" s="30" t="s">
        <v>81</v>
      </c>
      <c r="N1514" s="30" t="s">
        <v>140</v>
      </c>
      <c r="O1514" s="45" t="s">
        <v>182</v>
      </c>
      <c r="P1514" s="30">
        <v>796</v>
      </c>
      <c r="Q1514" s="30" t="s">
        <v>43</v>
      </c>
      <c r="R1514" s="34">
        <v>1</v>
      </c>
      <c r="S1514" s="39">
        <v>3100</v>
      </c>
      <c r="T1514" s="58">
        <f t="shared" ref="T1514:T1548" si="90">R1514*S1514</f>
        <v>3100</v>
      </c>
      <c r="U1514" s="58">
        <f t="shared" si="89"/>
        <v>3472.0000000000005</v>
      </c>
      <c r="V1514" s="30"/>
      <c r="W1514" s="30">
        <v>2017</v>
      </c>
      <c r="X1514" s="60"/>
      <c r="Y1514" s="303"/>
    </row>
    <row r="1515" spans="1:25" ht="50.1" customHeight="1">
      <c r="A1515" s="30" t="s">
        <v>4965</v>
      </c>
      <c r="B1515" s="41" t="s">
        <v>32</v>
      </c>
      <c r="C1515" s="42" t="s">
        <v>4966</v>
      </c>
      <c r="D1515" s="311" t="s">
        <v>4953</v>
      </c>
      <c r="E1515" s="43" t="s">
        <v>4967</v>
      </c>
      <c r="F1515" s="44"/>
      <c r="G1515" s="45" t="s">
        <v>36</v>
      </c>
      <c r="H1515" s="46">
        <v>0</v>
      </c>
      <c r="I1515" s="30">
        <v>590000000</v>
      </c>
      <c r="J1515" s="31" t="s">
        <v>37</v>
      </c>
      <c r="K1515" s="41" t="s">
        <v>288</v>
      </c>
      <c r="L1515" s="31" t="s">
        <v>39</v>
      </c>
      <c r="M1515" s="41" t="s">
        <v>40</v>
      </c>
      <c r="N1515" s="43" t="s">
        <v>3123</v>
      </c>
      <c r="O1515" s="30" t="s">
        <v>73</v>
      </c>
      <c r="P1515" s="30">
        <v>796</v>
      </c>
      <c r="Q1515" s="38" t="s">
        <v>43</v>
      </c>
      <c r="R1515" s="47">
        <v>5</v>
      </c>
      <c r="S1515" s="48">
        <v>4980</v>
      </c>
      <c r="T1515" s="35">
        <f t="shared" si="90"/>
        <v>24900</v>
      </c>
      <c r="U1515" s="35">
        <f t="shared" si="89"/>
        <v>27888.000000000004</v>
      </c>
      <c r="V1515" s="41"/>
      <c r="W1515" s="49">
        <v>2017</v>
      </c>
      <c r="X1515" s="31"/>
      <c r="Y1515" s="303"/>
    </row>
    <row r="1516" spans="1:25" ht="50.1" customHeight="1">
      <c r="A1516" s="30" t="s">
        <v>4968</v>
      </c>
      <c r="B1516" s="30" t="s">
        <v>32</v>
      </c>
      <c r="C1516" s="31" t="s">
        <v>4966</v>
      </c>
      <c r="D1516" s="314" t="s">
        <v>4953</v>
      </c>
      <c r="E1516" s="32" t="s">
        <v>4967</v>
      </c>
      <c r="F1516" s="32" t="s">
        <v>4969</v>
      </c>
      <c r="G1516" s="30" t="s">
        <v>36</v>
      </c>
      <c r="H1516" s="30">
        <v>0</v>
      </c>
      <c r="I1516" s="30">
        <v>590000000</v>
      </c>
      <c r="J1516" s="31" t="s">
        <v>50</v>
      </c>
      <c r="K1516" s="30" t="s">
        <v>79</v>
      </c>
      <c r="L1516" s="30" t="s">
        <v>80</v>
      </c>
      <c r="M1516" s="30" t="s">
        <v>81</v>
      </c>
      <c r="N1516" s="30" t="s">
        <v>140</v>
      </c>
      <c r="O1516" s="45" t="s">
        <v>182</v>
      </c>
      <c r="P1516" s="30">
        <v>796</v>
      </c>
      <c r="Q1516" s="30" t="s">
        <v>43</v>
      </c>
      <c r="R1516" s="34">
        <v>1</v>
      </c>
      <c r="S1516" s="39">
        <v>21500</v>
      </c>
      <c r="T1516" s="58">
        <f t="shared" si="90"/>
        <v>21500</v>
      </c>
      <c r="U1516" s="58">
        <f t="shared" si="89"/>
        <v>24080.000000000004</v>
      </c>
      <c r="V1516" s="30"/>
      <c r="W1516" s="30">
        <v>2017</v>
      </c>
      <c r="X1516" s="60"/>
      <c r="Y1516" s="303"/>
    </row>
    <row r="1517" spans="1:25" ht="50.1" customHeight="1">
      <c r="A1517" s="30" t="s">
        <v>4970</v>
      </c>
      <c r="B1517" s="30" t="s">
        <v>32</v>
      </c>
      <c r="C1517" s="31" t="s">
        <v>4971</v>
      </c>
      <c r="D1517" s="310" t="s">
        <v>4972</v>
      </c>
      <c r="E1517" s="31" t="s">
        <v>4973</v>
      </c>
      <c r="F1517" s="32" t="s">
        <v>4974</v>
      </c>
      <c r="G1517" s="30" t="s">
        <v>36</v>
      </c>
      <c r="H1517" s="30">
        <v>0</v>
      </c>
      <c r="I1517" s="30">
        <v>590000000</v>
      </c>
      <c r="J1517" s="31" t="s">
        <v>37</v>
      </c>
      <c r="K1517" s="31" t="s">
        <v>189</v>
      </c>
      <c r="L1517" s="31" t="s">
        <v>39</v>
      </c>
      <c r="M1517" s="30" t="s">
        <v>58</v>
      </c>
      <c r="N1517" s="31" t="s">
        <v>273</v>
      </c>
      <c r="O1517" s="30" t="s">
        <v>182</v>
      </c>
      <c r="P1517" s="30">
        <v>796</v>
      </c>
      <c r="Q1517" s="30" t="s">
        <v>43</v>
      </c>
      <c r="R1517" s="34">
        <v>121</v>
      </c>
      <c r="S1517" s="35">
        <v>1300</v>
      </c>
      <c r="T1517" s="35">
        <f t="shared" si="90"/>
        <v>157300</v>
      </c>
      <c r="U1517" s="35">
        <f t="shared" si="89"/>
        <v>176176.00000000003</v>
      </c>
      <c r="V1517" s="30"/>
      <c r="W1517" s="30">
        <v>2017</v>
      </c>
      <c r="X1517" s="62"/>
      <c r="Y1517" s="303"/>
    </row>
    <row r="1518" spans="1:25" ht="50.1" customHeight="1">
      <c r="A1518" s="30" t="s">
        <v>4975</v>
      </c>
      <c r="B1518" s="41" t="s">
        <v>32</v>
      </c>
      <c r="C1518" s="42" t="s">
        <v>4976</v>
      </c>
      <c r="D1518" s="311" t="s">
        <v>4977</v>
      </c>
      <c r="E1518" s="43" t="s">
        <v>1191</v>
      </c>
      <c r="F1518" s="44" t="s">
        <v>4978</v>
      </c>
      <c r="G1518" s="45" t="s">
        <v>36</v>
      </c>
      <c r="H1518" s="46">
        <v>0</v>
      </c>
      <c r="I1518" s="30">
        <v>590000000</v>
      </c>
      <c r="J1518" s="31" t="s">
        <v>37</v>
      </c>
      <c r="K1518" s="41" t="s">
        <v>211</v>
      </c>
      <c r="L1518" s="31" t="s">
        <v>39</v>
      </c>
      <c r="M1518" s="41" t="s">
        <v>58</v>
      </c>
      <c r="N1518" s="43" t="s">
        <v>517</v>
      </c>
      <c r="O1518" s="33" t="s">
        <v>42</v>
      </c>
      <c r="P1518" s="30">
        <v>796</v>
      </c>
      <c r="Q1518" s="38" t="s">
        <v>43</v>
      </c>
      <c r="R1518" s="47">
        <v>7</v>
      </c>
      <c r="S1518" s="48">
        <v>5935</v>
      </c>
      <c r="T1518" s="35">
        <f t="shared" si="90"/>
        <v>41545</v>
      </c>
      <c r="U1518" s="35">
        <f t="shared" si="89"/>
        <v>46530.400000000001</v>
      </c>
      <c r="V1518" s="41"/>
      <c r="W1518" s="49">
        <v>2017</v>
      </c>
      <c r="X1518" s="31"/>
      <c r="Y1518" s="303"/>
    </row>
    <row r="1519" spans="1:25" ht="50.1" customHeight="1">
      <c r="A1519" s="31" t="s">
        <v>4979</v>
      </c>
      <c r="B1519" s="31" t="s">
        <v>32</v>
      </c>
      <c r="C1519" s="56" t="s">
        <v>4976</v>
      </c>
      <c r="D1519" s="310" t="s">
        <v>4977</v>
      </c>
      <c r="E1519" s="56" t="s">
        <v>1191</v>
      </c>
      <c r="F1519" s="56" t="s">
        <v>4980</v>
      </c>
      <c r="G1519" s="31" t="s">
        <v>36</v>
      </c>
      <c r="H1519" s="31">
        <v>0</v>
      </c>
      <c r="I1519" s="31">
        <v>590000000</v>
      </c>
      <c r="J1519" s="31" t="s">
        <v>37</v>
      </c>
      <c r="K1519" s="31" t="s">
        <v>211</v>
      </c>
      <c r="L1519" s="31" t="s">
        <v>39</v>
      </c>
      <c r="M1519" s="31" t="s">
        <v>58</v>
      </c>
      <c r="N1519" s="31" t="s">
        <v>517</v>
      </c>
      <c r="O1519" s="43" t="s">
        <v>42</v>
      </c>
      <c r="P1519" s="31">
        <v>796</v>
      </c>
      <c r="Q1519" s="31" t="s">
        <v>43</v>
      </c>
      <c r="R1519" s="47">
        <v>7</v>
      </c>
      <c r="S1519" s="64">
        <v>4330</v>
      </c>
      <c r="T1519" s="48">
        <v>0</v>
      </c>
      <c r="U1519" s="48">
        <f t="shared" si="89"/>
        <v>0</v>
      </c>
      <c r="V1519" s="31"/>
      <c r="W1519" s="31">
        <v>2017</v>
      </c>
      <c r="X1519" s="43" t="s">
        <v>910</v>
      </c>
      <c r="Y1519" s="303"/>
    </row>
    <row r="1520" spans="1:25" ht="50.1" customHeight="1">
      <c r="A1520" s="30" t="s">
        <v>4981</v>
      </c>
      <c r="B1520" s="31" t="s">
        <v>32</v>
      </c>
      <c r="C1520" s="56" t="s">
        <v>4976</v>
      </c>
      <c r="D1520" s="310" t="s">
        <v>4977</v>
      </c>
      <c r="E1520" s="56" t="s">
        <v>1191</v>
      </c>
      <c r="F1520" s="56" t="s">
        <v>4982</v>
      </c>
      <c r="G1520" s="43" t="s">
        <v>36</v>
      </c>
      <c r="H1520" s="30">
        <v>0</v>
      </c>
      <c r="I1520" s="66">
        <v>590000000</v>
      </c>
      <c r="J1520" s="43" t="s">
        <v>1198</v>
      </c>
      <c r="K1520" s="31" t="s">
        <v>788</v>
      </c>
      <c r="L1520" s="43" t="s">
        <v>4983</v>
      </c>
      <c r="M1520" s="30" t="s">
        <v>58</v>
      </c>
      <c r="N1520" s="43" t="s">
        <v>1199</v>
      </c>
      <c r="O1520" s="43" t="s">
        <v>42</v>
      </c>
      <c r="P1520" s="31">
        <v>796</v>
      </c>
      <c r="Q1520" s="43" t="s">
        <v>43</v>
      </c>
      <c r="R1520" s="34">
        <v>7</v>
      </c>
      <c r="S1520" s="114">
        <v>4330</v>
      </c>
      <c r="T1520" s="35">
        <f>S1520*R1520</f>
        <v>30310</v>
      </c>
      <c r="U1520" s="35">
        <f>T1520*1.12</f>
        <v>33947.200000000004</v>
      </c>
      <c r="V1520" s="30"/>
      <c r="W1520" s="30">
        <v>2017</v>
      </c>
      <c r="X1520" s="138"/>
      <c r="Y1520" s="303"/>
    </row>
    <row r="1521" spans="1:25" ht="50.1" customHeight="1">
      <c r="A1521" s="30" t="s">
        <v>4984</v>
      </c>
      <c r="B1521" s="71" t="s">
        <v>32</v>
      </c>
      <c r="C1521" s="33" t="s">
        <v>4985</v>
      </c>
      <c r="D1521" s="312" t="s">
        <v>4986</v>
      </c>
      <c r="E1521" s="33" t="s">
        <v>1191</v>
      </c>
      <c r="F1521" s="44" t="s">
        <v>4987</v>
      </c>
      <c r="G1521" s="45" t="s">
        <v>36</v>
      </c>
      <c r="H1521" s="63">
        <v>0</v>
      </c>
      <c r="I1521" s="30">
        <v>590000000</v>
      </c>
      <c r="J1521" s="31" t="s">
        <v>37</v>
      </c>
      <c r="K1521" s="45" t="s">
        <v>401</v>
      </c>
      <c r="L1521" s="37" t="s">
        <v>50</v>
      </c>
      <c r="M1521" s="45" t="s">
        <v>58</v>
      </c>
      <c r="N1521" s="45" t="s">
        <v>517</v>
      </c>
      <c r="O1521" s="30" t="s">
        <v>73</v>
      </c>
      <c r="P1521" s="30">
        <v>796</v>
      </c>
      <c r="Q1521" s="45" t="s">
        <v>43</v>
      </c>
      <c r="R1521" s="75">
        <v>39</v>
      </c>
      <c r="S1521" s="76">
        <f>520</f>
        <v>520</v>
      </c>
      <c r="T1521" s="35">
        <f t="shared" si="90"/>
        <v>20280</v>
      </c>
      <c r="U1521" s="35">
        <f t="shared" si="89"/>
        <v>22713.600000000002</v>
      </c>
      <c r="V1521" s="45"/>
      <c r="W1521" s="45">
        <v>2017</v>
      </c>
      <c r="X1521" s="31"/>
      <c r="Y1521" s="303"/>
    </row>
    <row r="1522" spans="1:25" ht="50.1" customHeight="1">
      <c r="A1522" s="31" t="s">
        <v>4988</v>
      </c>
      <c r="B1522" s="41" t="s">
        <v>32</v>
      </c>
      <c r="C1522" s="44" t="s">
        <v>4985</v>
      </c>
      <c r="D1522" s="311" t="s">
        <v>4986</v>
      </c>
      <c r="E1522" s="44" t="s">
        <v>1191</v>
      </c>
      <c r="F1522" s="44" t="s">
        <v>4989</v>
      </c>
      <c r="G1522" s="45" t="s">
        <v>36</v>
      </c>
      <c r="H1522" s="46">
        <v>0</v>
      </c>
      <c r="I1522" s="31">
        <v>590000000</v>
      </c>
      <c r="J1522" s="31" t="s">
        <v>37</v>
      </c>
      <c r="K1522" s="41" t="s">
        <v>401</v>
      </c>
      <c r="L1522" s="45" t="s">
        <v>50</v>
      </c>
      <c r="M1522" s="41" t="s">
        <v>58</v>
      </c>
      <c r="N1522" s="43" t="s">
        <v>517</v>
      </c>
      <c r="O1522" s="31" t="s">
        <v>73</v>
      </c>
      <c r="P1522" s="31">
        <v>796</v>
      </c>
      <c r="Q1522" s="43" t="s">
        <v>43</v>
      </c>
      <c r="R1522" s="47">
        <v>10</v>
      </c>
      <c r="S1522" s="64">
        <v>4330</v>
      </c>
      <c r="T1522" s="48">
        <v>0</v>
      </c>
      <c r="U1522" s="65">
        <f t="shared" si="89"/>
        <v>0</v>
      </c>
      <c r="V1522" s="41"/>
      <c r="W1522" s="41">
        <v>2017</v>
      </c>
      <c r="X1522" s="38">
        <v>11.14</v>
      </c>
      <c r="Y1522" s="303"/>
    </row>
    <row r="1523" spans="1:25" ht="50.1" customHeight="1">
      <c r="A1523" s="30" t="s">
        <v>4990</v>
      </c>
      <c r="B1523" s="31" t="s">
        <v>32</v>
      </c>
      <c r="C1523" s="44" t="s">
        <v>4985</v>
      </c>
      <c r="D1523" s="311" t="s">
        <v>4986</v>
      </c>
      <c r="E1523" s="44" t="s">
        <v>1191</v>
      </c>
      <c r="F1523" s="44" t="s">
        <v>4989</v>
      </c>
      <c r="G1523" s="43" t="s">
        <v>36</v>
      </c>
      <c r="H1523" s="338">
        <v>0</v>
      </c>
      <c r="I1523" s="66">
        <v>590000000</v>
      </c>
      <c r="J1523" s="43" t="s">
        <v>1198</v>
      </c>
      <c r="K1523" s="31" t="s">
        <v>788</v>
      </c>
      <c r="L1523" s="43" t="s">
        <v>1198</v>
      </c>
      <c r="M1523" s="30" t="s">
        <v>58</v>
      </c>
      <c r="N1523" s="43" t="s">
        <v>1199</v>
      </c>
      <c r="O1523" s="43" t="s">
        <v>1200</v>
      </c>
      <c r="P1523" s="31">
        <v>796</v>
      </c>
      <c r="Q1523" s="43" t="s">
        <v>43</v>
      </c>
      <c r="R1523" s="47">
        <v>10</v>
      </c>
      <c r="S1523" s="64">
        <v>4330</v>
      </c>
      <c r="T1523" s="35">
        <f>S1523*R1523</f>
        <v>43300</v>
      </c>
      <c r="U1523" s="36">
        <f>T1523*1.12</f>
        <v>48496.000000000007</v>
      </c>
      <c r="V1523" s="41"/>
      <c r="W1523" s="49">
        <v>2017</v>
      </c>
      <c r="X1523" s="138"/>
      <c r="Y1523" s="303"/>
    </row>
    <row r="1524" spans="1:25" ht="50.1" customHeight="1">
      <c r="A1524" s="31" t="s">
        <v>4991</v>
      </c>
      <c r="B1524" s="31" t="s">
        <v>32</v>
      </c>
      <c r="C1524" s="56" t="s">
        <v>4985</v>
      </c>
      <c r="D1524" s="310" t="s">
        <v>4986</v>
      </c>
      <c r="E1524" s="56" t="s">
        <v>1191</v>
      </c>
      <c r="F1524" s="56" t="s">
        <v>4992</v>
      </c>
      <c r="G1524" s="31" t="s">
        <v>36</v>
      </c>
      <c r="H1524" s="31">
        <v>0</v>
      </c>
      <c r="I1524" s="31">
        <v>590000000</v>
      </c>
      <c r="J1524" s="31" t="s">
        <v>37</v>
      </c>
      <c r="K1524" s="31" t="s">
        <v>401</v>
      </c>
      <c r="L1524" s="45" t="s">
        <v>50</v>
      </c>
      <c r="M1524" s="31" t="s">
        <v>58</v>
      </c>
      <c r="N1524" s="31" t="s">
        <v>517</v>
      </c>
      <c r="O1524" s="31" t="s">
        <v>73</v>
      </c>
      <c r="P1524" s="31">
        <v>796</v>
      </c>
      <c r="Q1524" s="31" t="s">
        <v>43</v>
      </c>
      <c r="R1524" s="34">
        <v>10</v>
      </c>
      <c r="S1524" s="64">
        <v>4330</v>
      </c>
      <c r="T1524" s="48">
        <v>0</v>
      </c>
      <c r="U1524" s="65">
        <f>T1524*1.12</f>
        <v>0</v>
      </c>
      <c r="V1524" s="31"/>
      <c r="W1524" s="31">
        <v>2017</v>
      </c>
      <c r="X1524" s="38">
        <v>11.14</v>
      </c>
      <c r="Y1524" s="303"/>
    </row>
    <row r="1525" spans="1:25" ht="50.1" customHeight="1">
      <c r="A1525" s="30" t="s">
        <v>4993</v>
      </c>
      <c r="B1525" s="31" t="s">
        <v>32</v>
      </c>
      <c r="C1525" s="56" t="s">
        <v>4985</v>
      </c>
      <c r="D1525" s="310" t="s">
        <v>4986</v>
      </c>
      <c r="E1525" s="56" t="s">
        <v>1191</v>
      </c>
      <c r="F1525" s="56" t="s">
        <v>4992</v>
      </c>
      <c r="G1525" s="43" t="s">
        <v>36</v>
      </c>
      <c r="H1525" s="30">
        <v>0</v>
      </c>
      <c r="I1525" s="66">
        <v>590000000</v>
      </c>
      <c r="J1525" s="43" t="s">
        <v>1198</v>
      </c>
      <c r="K1525" s="31" t="s">
        <v>788</v>
      </c>
      <c r="L1525" s="43" t="s">
        <v>1198</v>
      </c>
      <c r="M1525" s="30" t="s">
        <v>58</v>
      </c>
      <c r="N1525" s="43" t="s">
        <v>1199</v>
      </c>
      <c r="O1525" s="43" t="s">
        <v>1200</v>
      </c>
      <c r="P1525" s="31">
        <v>796</v>
      </c>
      <c r="Q1525" s="43" t="s">
        <v>43</v>
      </c>
      <c r="R1525" s="34">
        <v>10</v>
      </c>
      <c r="S1525" s="114">
        <v>4330</v>
      </c>
      <c r="T1525" s="35">
        <f>S1525*R1525</f>
        <v>43300</v>
      </c>
      <c r="U1525" s="36">
        <f>T1525*1.12</f>
        <v>48496.000000000007</v>
      </c>
      <c r="V1525" s="30"/>
      <c r="W1525" s="30">
        <v>2017</v>
      </c>
      <c r="X1525" s="138"/>
      <c r="Y1525" s="303"/>
    </row>
    <row r="1526" spans="1:25" ht="50.1" customHeight="1">
      <c r="A1526" s="31" t="s">
        <v>4994</v>
      </c>
      <c r="B1526" s="41" t="s">
        <v>32</v>
      </c>
      <c r="C1526" s="44" t="s">
        <v>4985</v>
      </c>
      <c r="D1526" s="311" t="s">
        <v>4986</v>
      </c>
      <c r="E1526" s="44" t="s">
        <v>1191</v>
      </c>
      <c r="F1526" s="44" t="s">
        <v>4995</v>
      </c>
      <c r="G1526" s="45" t="s">
        <v>36</v>
      </c>
      <c r="H1526" s="46">
        <v>0</v>
      </c>
      <c r="I1526" s="31">
        <v>590000000</v>
      </c>
      <c r="J1526" s="31" t="s">
        <v>37</v>
      </c>
      <c r="K1526" s="41" t="s">
        <v>401</v>
      </c>
      <c r="L1526" s="45" t="s">
        <v>50</v>
      </c>
      <c r="M1526" s="41" t="s">
        <v>58</v>
      </c>
      <c r="N1526" s="43" t="s">
        <v>517</v>
      </c>
      <c r="O1526" s="31" t="s">
        <v>73</v>
      </c>
      <c r="P1526" s="31">
        <v>796</v>
      </c>
      <c r="Q1526" s="43" t="s">
        <v>43</v>
      </c>
      <c r="R1526" s="47">
        <v>10</v>
      </c>
      <c r="S1526" s="64">
        <v>4330</v>
      </c>
      <c r="T1526" s="48">
        <v>0</v>
      </c>
      <c r="U1526" s="65">
        <f t="shared" ref="U1526" si="91">T1526*1.12</f>
        <v>0</v>
      </c>
      <c r="V1526" s="41"/>
      <c r="W1526" s="41">
        <v>2017</v>
      </c>
      <c r="X1526" s="38">
        <v>11.14</v>
      </c>
      <c r="Y1526" s="303"/>
    </row>
    <row r="1527" spans="1:25" ht="50.1" customHeight="1">
      <c r="A1527" s="30" t="s">
        <v>4996</v>
      </c>
      <c r="B1527" s="41" t="s">
        <v>32</v>
      </c>
      <c r="C1527" s="44" t="s">
        <v>4985</v>
      </c>
      <c r="D1527" s="311" t="s">
        <v>4986</v>
      </c>
      <c r="E1527" s="44" t="s">
        <v>1191</v>
      </c>
      <c r="F1527" s="44" t="s">
        <v>4995</v>
      </c>
      <c r="G1527" s="43" t="s">
        <v>36</v>
      </c>
      <c r="H1527" s="338">
        <v>0</v>
      </c>
      <c r="I1527" s="66">
        <v>590000000</v>
      </c>
      <c r="J1527" s="43" t="s">
        <v>1198</v>
      </c>
      <c r="K1527" s="41" t="s">
        <v>788</v>
      </c>
      <c r="L1527" s="43" t="s">
        <v>39</v>
      </c>
      <c r="M1527" s="30" t="s">
        <v>58</v>
      </c>
      <c r="N1527" s="43" t="s">
        <v>1199</v>
      </c>
      <c r="O1527" s="43" t="s">
        <v>4997</v>
      </c>
      <c r="P1527" s="31">
        <v>796</v>
      </c>
      <c r="Q1527" s="43" t="s">
        <v>43</v>
      </c>
      <c r="R1527" s="47">
        <v>10</v>
      </c>
      <c r="S1527" s="64">
        <v>4330</v>
      </c>
      <c r="T1527" s="35">
        <f>S1527*R1527</f>
        <v>43300</v>
      </c>
      <c r="U1527" s="36">
        <f>T1527*1.12</f>
        <v>48496.000000000007</v>
      </c>
      <c r="V1527" s="61"/>
      <c r="W1527" s="30">
        <v>2017</v>
      </c>
      <c r="X1527" s="138"/>
      <c r="Y1527" s="303"/>
    </row>
    <row r="1528" spans="1:25" ht="50.1" customHeight="1">
      <c r="A1528" s="31" t="s">
        <v>4998</v>
      </c>
      <c r="B1528" s="31" t="s">
        <v>32</v>
      </c>
      <c r="C1528" s="56" t="s">
        <v>4985</v>
      </c>
      <c r="D1528" s="310" t="s">
        <v>4986</v>
      </c>
      <c r="E1528" s="56" t="s">
        <v>1191</v>
      </c>
      <c r="F1528" s="56" t="s">
        <v>4999</v>
      </c>
      <c r="G1528" s="31" t="s">
        <v>36</v>
      </c>
      <c r="H1528" s="31">
        <v>0</v>
      </c>
      <c r="I1528" s="31">
        <v>590000000</v>
      </c>
      <c r="J1528" s="31" t="s">
        <v>37</v>
      </c>
      <c r="K1528" s="31" t="s">
        <v>211</v>
      </c>
      <c r="L1528" s="31" t="s">
        <v>39</v>
      </c>
      <c r="M1528" s="31" t="s">
        <v>58</v>
      </c>
      <c r="N1528" s="31" t="s">
        <v>517</v>
      </c>
      <c r="O1528" s="43" t="s">
        <v>42</v>
      </c>
      <c r="P1528" s="31">
        <v>796</v>
      </c>
      <c r="Q1528" s="31" t="s">
        <v>43</v>
      </c>
      <c r="R1528" s="34">
        <v>7</v>
      </c>
      <c r="S1528" s="64">
        <v>3750</v>
      </c>
      <c r="T1528" s="48">
        <v>0</v>
      </c>
      <c r="U1528" s="65">
        <f t="shared" ref="U1528" si="92">T1528*1.12</f>
        <v>0</v>
      </c>
      <c r="V1528" s="31"/>
      <c r="W1528" s="31">
        <v>2017</v>
      </c>
      <c r="X1528" s="43" t="s">
        <v>910</v>
      </c>
      <c r="Y1528" s="303"/>
    </row>
    <row r="1529" spans="1:25" ht="50.1" customHeight="1">
      <c r="A1529" s="30" t="s">
        <v>5000</v>
      </c>
      <c r="B1529" s="31" t="s">
        <v>32</v>
      </c>
      <c r="C1529" s="56" t="s">
        <v>4985</v>
      </c>
      <c r="D1529" s="310" t="s">
        <v>4986</v>
      </c>
      <c r="E1529" s="56" t="s">
        <v>1191</v>
      </c>
      <c r="F1529" s="56" t="s">
        <v>5001</v>
      </c>
      <c r="G1529" s="43" t="s">
        <v>36</v>
      </c>
      <c r="H1529" s="30">
        <v>0</v>
      </c>
      <c r="I1529" s="102">
        <v>590000000</v>
      </c>
      <c r="J1529" s="43" t="s">
        <v>1198</v>
      </c>
      <c r="K1529" s="31" t="s">
        <v>788</v>
      </c>
      <c r="L1529" s="43" t="s">
        <v>1198</v>
      </c>
      <c r="M1529" s="30" t="s">
        <v>58</v>
      </c>
      <c r="N1529" s="43" t="s">
        <v>1199</v>
      </c>
      <c r="O1529" s="43" t="s">
        <v>42</v>
      </c>
      <c r="P1529" s="31">
        <v>796</v>
      </c>
      <c r="Q1529" s="43" t="s">
        <v>43</v>
      </c>
      <c r="R1529" s="34">
        <v>7</v>
      </c>
      <c r="S1529" s="114">
        <v>3750</v>
      </c>
      <c r="T1529" s="35">
        <f>S1529*R1529</f>
        <v>26250</v>
      </c>
      <c r="U1529" s="35">
        <f>T1529*1.12</f>
        <v>29400.000000000004</v>
      </c>
      <c r="V1529" s="30"/>
      <c r="W1529" s="30">
        <v>2017</v>
      </c>
      <c r="X1529" s="138"/>
      <c r="Y1529" s="303"/>
    </row>
    <row r="1530" spans="1:25" ht="50.1" customHeight="1">
      <c r="A1530" s="31" t="s">
        <v>5002</v>
      </c>
      <c r="B1530" s="31" t="s">
        <v>32</v>
      </c>
      <c r="C1530" s="56" t="s">
        <v>4985</v>
      </c>
      <c r="D1530" s="310" t="s">
        <v>4986</v>
      </c>
      <c r="E1530" s="56" t="s">
        <v>1191</v>
      </c>
      <c r="F1530" s="56" t="s">
        <v>5003</v>
      </c>
      <c r="G1530" s="31" t="s">
        <v>36</v>
      </c>
      <c r="H1530" s="31">
        <v>0</v>
      </c>
      <c r="I1530" s="31">
        <v>590000000</v>
      </c>
      <c r="J1530" s="31" t="s">
        <v>37</v>
      </c>
      <c r="K1530" s="31" t="s">
        <v>211</v>
      </c>
      <c r="L1530" s="31" t="s">
        <v>39</v>
      </c>
      <c r="M1530" s="31" t="s">
        <v>58</v>
      </c>
      <c r="N1530" s="31" t="s">
        <v>517</v>
      </c>
      <c r="O1530" s="43" t="s">
        <v>42</v>
      </c>
      <c r="P1530" s="31">
        <v>796</v>
      </c>
      <c r="Q1530" s="31" t="s">
        <v>43</v>
      </c>
      <c r="R1530" s="34">
        <v>7</v>
      </c>
      <c r="S1530" s="64">
        <v>3750</v>
      </c>
      <c r="T1530" s="48">
        <v>0</v>
      </c>
      <c r="U1530" s="65">
        <f t="shared" ref="U1530" si="93">T1530*1.12</f>
        <v>0</v>
      </c>
      <c r="V1530" s="31"/>
      <c r="W1530" s="31">
        <v>2017</v>
      </c>
      <c r="X1530" s="38" t="s">
        <v>910</v>
      </c>
      <c r="Y1530" s="303"/>
    </row>
    <row r="1531" spans="1:25" ht="50.1" customHeight="1">
      <c r="A1531" s="30" t="s">
        <v>5004</v>
      </c>
      <c r="B1531" s="41" t="s">
        <v>32</v>
      </c>
      <c r="C1531" s="56" t="s">
        <v>4985</v>
      </c>
      <c r="D1531" s="310" t="s">
        <v>4986</v>
      </c>
      <c r="E1531" s="56" t="s">
        <v>1191</v>
      </c>
      <c r="F1531" s="56" t="s">
        <v>5005</v>
      </c>
      <c r="G1531" s="43" t="s">
        <v>36</v>
      </c>
      <c r="H1531" s="338">
        <v>0</v>
      </c>
      <c r="I1531" s="66">
        <v>590000000</v>
      </c>
      <c r="J1531" s="43" t="s">
        <v>1198</v>
      </c>
      <c r="K1531" s="41" t="s">
        <v>788</v>
      </c>
      <c r="L1531" s="43" t="s">
        <v>1198</v>
      </c>
      <c r="M1531" s="30" t="s">
        <v>58</v>
      </c>
      <c r="N1531" s="43" t="s">
        <v>1199</v>
      </c>
      <c r="O1531" s="43" t="s">
        <v>42</v>
      </c>
      <c r="P1531" s="31">
        <v>796</v>
      </c>
      <c r="Q1531" s="43" t="s">
        <v>43</v>
      </c>
      <c r="R1531" s="34">
        <v>7</v>
      </c>
      <c r="S1531" s="64">
        <v>3750</v>
      </c>
      <c r="T1531" s="35">
        <f>S1531*R1531</f>
        <v>26250</v>
      </c>
      <c r="U1531" s="36">
        <f>T1531*1.12</f>
        <v>29400.000000000004</v>
      </c>
      <c r="V1531" s="61"/>
      <c r="W1531" s="49">
        <v>2017</v>
      </c>
      <c r="X1531" s="138"/>
      <c r="Y1531" s="303"/>
    </row>
    <row r="1532" spans="1:25" ht="50.1" customHeight="1">
      <c r="A1532" s="30" t="s">
        <v>5006</v>
      </c>
      <c r="B1532" s="30" t="s">
        <v>32</v>
      </c>
      <c r="C1532" s="31" t="s">
        <v>4985</v>
      </c>
      <c r="D1532" s="310" t="s">
        <v>4986</v>
      </c>
      <c r="E1532" s="31" t="s">
        <v>1191</v>
      </c>
      <c r="F1532" s="32" t="s">
        <v>5007</v>
      </c>
      <c r="G1532" s="30" t="s">
        <v>36</v>
      </c>
      <c r="H1532" s="30">
        <v>0</v>
      </c>
      <c r="I1532" s="30">
        <v>590000000</v>
      </c>
      <c r="J1532" s="31" t="s">
        <v>37</v>
      </c>
      <c r="K1532" s="31" t="s">
        <v>211</v>
      </c>
      <c r="L1532" s="31" t="s">
        <v>39</v>
      </c>
      <c r="M1532" s="30" t="s">
        <v>58</v>
      </c>
      <c r="N1532" s="31" t="s">
        <v>517</v>
      </c>
      <c r="O1532" s="33" t="s">
        <v>42</v>
      </c>
      <c r="P1532" s="30">
        <v>796</v>
      </c>
      <c r="Q1532" s="30" t="s">
        <v>43</v>
      </c>
      <c r="R1532" s="34">
        <v>7</v>
      </c>
      <c r="S1532" s="35">
        <v>6060</v>
      </c>
      <c r="T1532" s="35">
        <f t="shared" si="90"/>
        <v>42420</v>
      </c>
      <c r="U1532" s="36">
        <f t="shared" si="89"/>
        <v>47510.400000000001</v>
      </c>
      <c r="V1532" s="30"/>
      <c r="W1532" s="30">
        <v>2017</v>
      </c>
      <c r="X1532" s="31"/>
      <c r="Y1532" s="303"/>
    </row>
    <row r="1533" spans="1:25" ht="50.1" customHeight="1">
      <c r="A1533" s="30" t="s">
        <v>5008</v>
      </c>
      <c r="B1533" s="41" t="s">
        <v>32</v>
      </c>
      <c r="C1533" s="42" t="s">
        <v>4985</v>
      </c>
      <c r="D1533" s="311" t="s">
        <v>4986</v>
      </c>
      <c r="E1533" s="43" t="s">
        <v>1191</v>
      </c>
      <c r="F1533" s="44" t="s">
        <v>5009</v>
      </c>
      <c r="G1533" s="45" t="s">
        <v>36</v>
      </c>
      <c r="H1533" s="46">
        <v>0</v>
      </c>
      <c r="I1533" s="30">
        <v>590000000</v>
      </c>
      <c r="J1533" s="31" t="s">
        <v>37</v>
      </c>
      <c r="K1533" s="41" t="s">
        <v>211</v>
      </c>
      <c r="L1533" s="31" t="s">
        <v>39</v>
      </c>
      <c r="M1533" s="41" t="s">
        <v>58</v>
      </c>
      <c r="N1533" s="43" t="s">
        <v>517</v>
      </c>
      <c r="O1533" s="33" t="s">
        <v>42</v>
      </c>
      <c r="P1533" s="30">
        <v>796</v>
      </c>
      <c r="Q1533" s="38" t="s">
        <v>43</v>
      </c>
      <c r="R1533" s="47">
        <v>7</v>
      </c>
      <c r="S1533" s="48">
        <v>5425</v>
      </c>
      <c r="T1533" s="35">
        <f t="shared" si="90"/>
        <v>37975</v>
      </c>
      <c r="U1533" s="36">
        <f t="shared" si="89"/>
        <v>42532.000000000007</v>
      </c>
      <c r="V1533" s="41"/>
      <c r="W1533" s="49">
        <v>2017</v>
      </c>
      <c r="X1533" s="31"/>
      <c r="Y1533" s="303"/>
    </row>
    <row r="1534" spans="1:25" ht="50.1" customHeight="1">
      <c r="A1534" s="30" t="s">
        <v>5010</v>
      </c>
      <c r="B1534" s="30" t="s">
        <v>32</v>
      </c>
      <c r="C1534" s="31" t="s">
        <v>5011</v>
      </c>
      <c r="D1534" s="310" t="s">
        <v>5012</v>
      </c>
      <c r="E1534" s="31" t="s">
        <v>5013</v>
      </c>
      <c r="F1534" s="32"/>
      <c r="G1534" s="30" t="s">
        <v>36</v>
      </c>
      <c r="H1534" s="30">
        <v>0</v>
      </c>
      <c r="I1534" s="30">
        <v>590000000</v>
      </c>
      <c r="J1534" s="31" t="s">
        <v>37</v>
      </c>
      <c r="K1534" s="31" t="s">
        <v>401</v>
      </c>
      <c r="L1534" s="31" t="s">
        <v>39</v>
      </c>
      <c r="M1534" s="30" t="s">
        <v>40</v>
      </c>
      <c r="N1534" s="31" t="s">
        <v>175</v>
      </c>
      <c r="O1534" s="30" t="s">
        <v>73</v>
      </c>
      <c r="P1534" s="30">
        <v>796</v>
      </c>
      <c r="Q1534" s="30" t="s">
        <v>43</v>
      </c>
      <c r="R1534" s="34">
        <v>10</v>
      </c>
      <c r="S1534" s="35" t="s">
        <v>5014</v>
      </c>
      <c r="T1534" s="35">
        <f t="shared" si="90"/>
        <v>15500</v>
      </c>
      <c r="U1534" s="36">
        <f t="shared" si="89"/>
        <v>17360</v>
      </c>
      <c r="V1534" s="30"/>
      <c r="W1534" s="30">
        <v>2017</v>
      </c>
      <c r="X1534" s="31"/>
      <c r="Y1534" s="303"/>
    </row>
    <row r="1535" spans="1:25" ht="50.1" customHeight="1">
      <c r="A1535" s="31" t="s">
        <v>5015</v>
      </c>
      <c r="B1535" s="31" t="s">
        <v>32</v>
      </c>
      <c r="C1535" s="56" t="s">
        <v>5011</v>
      </c>
      <c r="D1535" s="310" t="s">
        <v>5012</v>
      </c>
      <c r="E1535" s="56" t="s">
        <v>5013</v>
      </c>
      <c r="F1535" s="56" t="s">
        <v>5016</v>
      </c>
      <c r="G1535" s="31" t="s">
        <v>36</v>
      </c>
      <c r="H1535" s="31">
        <v>0</v>
      </c>
      <c r="I1535" s="31">
        <v>590000000</v>
      </c>
      <c r="J1535" s="31" t="s">
        <v>50</v>
      </c>
      <c r="K1535" s="31" t="s">
        <v>267</v>
      </c>
      <c r="L1535" s="31" t="s">
        <v>80</v>
      </c>
      <c r="M1535" s="31" t="s">
        <v>81</v>
      </c>
      <c r="N1535" s="31" t="s">
        <v>140</v>
      </c>
      <c r="O1535" s="45" t="s">
        <v>182</v>
      </c>
      <c r="P1535" s="31">
        <v>796</v>
      </c>
      <c r="Q1535" s="31" t="s">
        <v>43</v>
      </c>
      <c r="R1535" s="47">
        <v>8</v>
      </c>
      <c r="S1535" s="64">
        <v>1500</v>
      </c>
      <c r="T1535" s="58">
        <v>0</v>
      </c>
      <c r="U1535" s="59">
        <f t="shared" si="89"/>
        <v>0</v>
      </c>
      <c r="V1535" s="31"/>
      <c r="W1535" s="31">
        <v>2017</v>
      </c>
      <c r="X1535" s="43" t="s">
        <v>1170</v>
      </c>
      <c r="Y1535" s="303"/>
    </row>
    <row r="1536" spans="1:25" ht="50.1" customHeight="1">
      <c r="A1536" s="45" t="s">
        <v>5017</v>
      </c>
      <c r="B1536" s="71" t="s">
        <v>32</v>
      </c>
      <c r="C1536" s="56" t="s">
        <v>5011</v>
      </c>
      <c r="D1536" s="310" t="s">
        <v>5012</v>
      </c>
      <c r="E1536" s="56" t="s">
        <v>5013</v>
      </c>
      <c r="F1536" s="44" t="s">
        <v>5018</v>
      </c>
      <c r="G1536" s="43" t="s">
        <v>36</v>
      </c>
      <c r="H1536" s="80">
        <v>0</v>
      </c>
      <c r="I1536" s="81">
        <v>590000000</v>
      </c>
      <c r="J1536" s="45" t="s">
        <v>300</v>
      </c>
      <c r="K1536" s="43" t="s">
        <v>301</v>
      </c>
      <c r="L1536" s="43" t="s">
        <v>302</v>
      </c>
      <c r="M1536" s="43" t="s">
        <v>81</v>
      </c>
      <c r="N1536" s="43" t="s">
        <v>140</v>
      </c>
      <c r="O1536" s="45" t="s">
        <v>182</v>
      </c>
      <c r="P1536" s="43">
        <v>796</v>
      </c>
      <c r="Q1536" s="43" t="s">
        <v>43</v>
      </c>
      <c r="R1536" s="47">
        <v>21</v>
      </c>
      <c r="S1536" s="145">
        <v>3000</v>
      </c>
      <c r="T1536" s="48">
        <f>S1536*R1536</f>
        <v>63000</v>
      </c>
      <c r="U1536" s="48">
        <f>T1536*1.12</f>
        <v>70560</v>
      </c>
      <c r="V1536" s="33"/>
      <c r="W1536" s="45">
        <v>2017</v>
      </c>
      <c r="X1536" s="43"/>
      <c r="Y1536" s="303"/>
    </row>
    <row r="1537" spans="1:25" ht="50.1" customHeight="1">
      <c r="A1537" s="30" t="s">
        <v>5019</v>
      </c>
      <c r="B1537" s="30" t="s">
        <v>32</v>
      </c>
      <c r="C1537" s="31" t="s">
        <v>5011</v>
      </c>
      <c r="D1537" s="314" t="s">
        <v>5012</v>
      </c>
      <c r="E1537" s="32" t="s">
        <v>5013</v>
      </c>
      <c r="F1537" s="32" t="s">
        <v>5020</v>
      </c>
      <c r="G1537" s="30" t="s">
        <v>36</v>
      </c>
      <c r="H1537" s="30">
        <v>0</v>
      </c>
      <c r="I1537" s="30">
        <v>590000000</v>
      </c>
      <c r="J1537" s="31" t="s">
        <v>50</v>
      </c>
      <c r="K1537" s="30" t="s">
        <v>267</v>
      </c>
      <c r="L1537" s="30" t="s">
        <v>80</v>
      </c>
      <c r="M1537" s="30" t="s">
        <v>81</v>
      </c>
      <c r="N1537" s="30" t="s">
        <v>140</v>
      </c>
      <c r="O1537" s="45" t="s">
        <v>182</v>
      </c>
      <c r="P1537" s="30">
        <v>796</v>
      </c>
      <c r="Q1537" s="30" t="s">
        <v>43</v>
      </c>
      <c r="R1537" s="34">
        <v>8</v>
      </c>
      <c r="S1537" s="39">
        <v>10300</v>
      </c>
      <c r="T1537" s="58">
        <f t="shared" si="90"/>
        <v>82400</v>
      </c>
      <c r="U1537" s="59">
        <f t="shared" si="89"/>
        <v>92288.000000000015</v>
      </c>
      <c r="V1537" s="30"/>
      <c r="W1537" s="30">
        <v>2017</v>
      </c>
      <c r="X1537" s="60"/>
      <c r="Y1537" s="303"/>
    </row>
    <row r="1538" spans="1:25" ht="50.1" customHeight="1">
      <c r="A1538" s="30" t="s">
        <v>5021</v>
      </c>
      <c r="B1538" s="41" t="s">
        <v>32</v>
      </c>
      <c r="C1538" s="42" t="s">
        <v>5022</v>
      </c>
      <c r="D1538" s="311" t="s">
        <v>5023</v>
      </c>
      <c r="E1538" s="43" t="s">
        <v>5024</v>
      </c>
      <c r="F1538" s="44" t="s">
        <v>5025</v>
      </c>
      <c r="G1538" s="45" t="s">
        <v>188</v>
      </c>
      <c r="H1538" s="46">
        <v>79</v>
      </c>
      <c r="I1538" s="30">
        <v>590000000</v>
      </c>
      <c r="J1538" s="31" t="s">
        <v>37</v>
      </c>
      <c r="K1538" s="41" t="s">
        <v>105</v>
      </c>
      <c r="L1538" s="31" t="s">
        <v>39</v>
      </c>
      <c r="M1538" s="41" t="s">
        <v>58</v>
      </c>
      <c r="N1538" s="43" t="s">
        <v>261</v>
      </c>
      <c r="O1538" s="30" t="s">
        <v>91</v>
      </c>
      <c r="P1538" s="38">
        <v>166</v>
      </c>
      <c r="Q1538" s="38" t="s">
        <v>100</v>
      </c>
      <c r="R1538" s="55">
        <v>1500</v>
      </c>
      <c r="S1538" s="48">
        <v>516</v>
      </c>
      <c r="T1538" s="35">
        <f t="shared" si="90"/>
        <v>774000</v>
      </c>
      <c r="U1538" s="36">
        <f t="shared" si="89"/>
        <v>866880.00000000012</v>
      </c>
      <c r="V1538" s="41"/>
      <c r="W1538" s="49">
        <v>2017</v>
      </c>
      <c r="X1538" s="62"/>
      <c r="Y1538" s="303"/>
    </row>
    <row r="1539" spans="1:25" ht="50.1" customHeight="1">
      <c r="A1539" s="30" t="s">
        <v>5026</v>
      </c>
      <c r="B1539" s="30" t="s">
        <v>32</v>
      </c>
      <c r="C1539" s="31" t="s">
        <v>5022</v>
      </c>
      <c r="D1539" s="310" t="s">
        <v>5023</v>
      </c>
      <c r="E1539" s="31" t="s">
        <v>5024</v>
      </c>
      <c r="F1539" s="32" t="s">
        <v>5027</v>
      </c>
      <c r="G1539" s="30" t="s">
        <v>188</v>
      </c>
      <c r="H1539" s="30">
        <v>79</v>
      </c>
      <c r="I1539" s="30">
        <v>590000000</v>
      </c>
      <c r="J1539" s="31" t="s">
        <v>37</v>
      </c>
      <c r="K1539" s="31" t="s">
        <v>105</v>
      </c>
      <c r="L1539" s="31" t="s">
        <v>39</v>
      </c>
      <c r="M1539" s="30" t="s">
        <v>58</v>
      </c>
      <c r="N1539" s="31" t="s">
        <v>261</v>
      </c>
      <c r="O1539" s="30" t="s">
        <v>91</v>
      </c>
      <c r="P1539" s="30">
        <v>166</v>
      </c>
      <c r="Q1539" s="30" t="s">
        <v>100</v>
      </c>
      <c r="R1539" s="39">
        <v>300</v>
      </c>
      <c r="S1539" s="48">
        <v>516</v>
      </c>
      <c r="T1539" s="35">
        <f t="shared" si="90"/>
        <v>154800</v>
      </c>
      <c r="U1539" s="35">
        <f t="shared" si="89"/>
        <v>173376.00000000003</v>
      </c>
      <c r="V1539" s="30"/>
      <c r="W1539" s="30">
        <v>2017</v>
      </c>
      <c r="X1539" s="62"/>
      <c r="Y1539" s="303"/>
    </row>
    <row r="1540" spans="1:25" ht="50.1" customHeight="1">
      <c r="A1540" s="30" t="s">
        <v>5028</v>
      </c>
      <c r="B1540" s="41" t="s">
        <v>32</v>
      </c>
      <c r="C1540" s="42" t="s">
        <v>5022</v>
      </c>
      <c r="D1540" s="311" t="s">
        <v>5023</v>
      </c>
      <c r="E1540" s="43" t="s">
        <v>5024</v>
      </c>
      <c r="F1540" s="44" t="s">
        <v>5029</v>
      </c>
      <c r="G1540" s="45" t="s">
        <v>188</v>
      </c>
      <c r="H1540" s="46">
        <v>79</v>
      </c>
      <c r="I1540" s="30">
        <v>590000000</v>
      </c>
      <c r="J1540" s="31" t="s">
        <v>37</v>
      </c>
      <c r="K1540" s="41" t="s">
        <v>105</v>
      </c>
      <c r="L1540" s="31" t="s">
        <v>39</v>
      </c>
      <c r="M1540" s="41" t="s">
        <v>58</v>
      </c>
      <c r="N1540" s="43" t="s">
        <v>261</v>
      </c>
      <c r="O1540" s="30" t="s">
        <v>91</v>
      </c>
      <c r="P1540" s="38">
        <v>166</v>
      </c>
      <c r="Q1540" s="38" t="s">
        <v>100</v>
      </c>
      <c r="R1540" s="55">
        <v>1500</v>
      </c>
      <c r="S1540" s="48">
        <v>516</v>
      </c>
      <c r="T1540" s="35">
        <f t="shared" si="90"/>
        <v>774000</v>
      </c>
      <c r="U1540" s="35">
        <f t="shared" si="89"/>
        <v>866880.00000000012</v>
      </c>
      <c r="V1540" s="41"/>
      <c r="W1540" s="49">
        <v>2017</v>
      </c>
      <c r="X1540" s="62"/>
      <c r="Y1540" s="303"/>
    </row>
    <row r="1541" spans="1:25" ht="50.1" customHeight="1">
      <c r="A1541" s="30" t="s">
        <v>5030</v>
      </c>
      <c r="B1541" s="30" t="s">
        <v>32</v>
      </c>
      <c r="C1541" s="31" t="s">
        <v>5022</v>
      </c>
      <c r="D1541" s="310" t="s">
        <v>5023</v>
      </c>
      <c r="E1541" s="31" t="s">
        <v>5024</v>
      </c>
      <c r="F1541" s="32" t="s">
        <v>5031</v>
      </c>
      <c r="G1541" s="30" t="s">
        <v>188</v>
      </c>
      <c r="H1541" s="30">
        <v>79</v>
      </c>
      <c r="I1541" s="30">
        <v>590000000</v>
      </c>
      <c r="J1541" s="31" t="s">
        <v>37</v>
      </c>
      <c r="K1541" s="31" t="s">
        <v>105</v>
      </c>
      <c r="L1541" s="31" t="s">
        <v>39</v>
      </c>
      <c r="M1541" s="30" t="s">
        <v>58</v>
      </c>
      <c r="N1541" s="31" t="s">
        <v>261</v>
      </c>
      <c r="O1541" s="30" t="s">
        <v>91</v>
      </c>
      <c r="P1541" s="30">
        <v>166</v>
      </c>
      <c r="Q1541" s="30" t="s">
        <v>100</v>
      </c>
      <c r="R1541" s="39">
        <v>500</v>
      </c>
      <c r="S1541" s="48">
        <v>516</v>
      </c>
      <c r="T1541" s="35">
        <f t="shared" si="90"/>
        <v>258000</v>
      </c>
      <c r="U1541" s="35">
        <f t="shared" si="89"/>
        <v>288960</v>
      </c>
      <c r="V1541" s="30"/>
      <c r="W1541" s="30">
        <v>2017</v>
      </c>
      <c r="X1541" s="62"/>
      <c r="Y1541" s="303"/>
    </row>
    <row r="1542" spans="1:25" ht="50.1" customHeight="1">
      <c r="A1542" s="30" t="s">
        <v>5032</v>
      </c>
      <c r="B1542" s="41" t="s">
        <v>32</v>
      </c>
      <c r="C1542" s="42" t="s">
        <v>5022</v>
      </c>
      <c r="D1542" s="311" t="s">
        <v>5023</v>
      </c>
      <c r="E1542" s="43" t="s">
        <v>5024</v>
      </c>
      <c r="F1542" s="44" t="s">
        <v>5033</v>
      </c>
      <c r="G1542" s="45" t="s">
        <v>188</v>
      </c>
      <c r="H1542" s="46">
        <v>79</v>
      </c>
      <c r="I1542" s="30">
        <v>590000000</v>
      </c>
      <c r="J1542" s="31" t="s">
        <v>37</v>
      </c>
      <c r="K1542" s="41" t="s">
        <v>105</v>
      </c>
      <c r="L1542" s="31" t="s">
        <v>39</v>
      </c>
      <c r="M1542" s="41" t="s">
        <v>58</v>
      </c>
      <c r="N1542" s="43" t="s">
        <v>261</v>
      </c>
      <c r="O1542" s="30" t="s">
        <v>91</v>
      </c>
      <c r="P1542" s="38">
        <v>166</v>
      </c>
      <c r="Q1542" s="38" t="s">
        <v>100</v>
      </c>
      <c r="R1542" s="55">
        <v>1800</v>
      </c>
      <c r="S1542" s="48">
        <v>516</v>
      </c>
      <c r="T1542" s="35">
        <f t="shared" si="90"/>
        <v>928800</v>
      </c>
      <c r="U1542" s="35">
        <f t="shared" si="89"/>
        <v>1040256.0000000001</v>
      </c>
      <c r="V1542" s="41"/>
      <c r="W1542" s="49">
        <v>2017</v>
      </c>
      <c r="X1542" s="62"/>
      <c r="Y1542" s="303"/>
    </row>
    <row r="1543" spans="1:25" ht="50.1" customHeight="1">
      <c r="A1543" s="30" t="s">
        <v>5034</v>
      </c>
      <c r="B1543" s="30" t="s">
        <v>32</v>
      </c>
      <c r="C1543" s="31" t="s">
        <v>5022</v>
      </c>
      <c r="D1543" s="310" t="s">
        <v>5023</v>
      </c>
      <c r="E1543" s="31" t="s">
        <v>5024</v>
      </c>
      <c r="F1543" s="32" t="s">
        <v>5035</v>
      </c>
      <c r="G1543" s="30" t="s">
        <v>188</v>
      </c>
      <c r="H1543" s="30">
        <v>79</v>
      </c>
      <c r="I1543" s="30">
        <v>590000000</v>
      </c>
      <c r="J1543" s="31" t="s">
        <v>37</v>
      </c>
      <c r="K1543" s="31" t="s">
        <v>105</v>
      </c>
      <c r="L1543" s="31" t="s">
        <v>39</v>
      </c>
      <c r="M1543" s="30" t="s">
        <v>58</v>
      </c>
      <c r="N1543" s="31" t="s">
        <v>261</v>
      </c>
      <c r="O1543" s="30" t="s">
        <v>91</v>
      </c>
      <c r="P1543" s="30">
        <v>166</v>
      </c>
      <c r="Q1543" s="30" t="s">
        <v>100</v>
      </c>
      <c r="R1543" s="39">
        <v>600</v>
      </c>
      <c r="S1543" s="48">
        <v>516</v>
      </c>
      <c r="T1543" s="35">
        <f t="shared" si="90"/>
        <v>309600</v>
      </c>
      <c r="U1543" s="35">
        <f t="shared" si="89"/>
        <v>346752.00000000006</v>
      </c>
      <c r="V1543" s="30"/>
      <c r="W1543" s="30">
        <v>2017</v>
      </c>
      <c r="X1543" s="62"/>
      <c r="Y1543" s="303"/>
    </row>
    <row r="1544" spans="1:25" ht="50.1" customHeight="1">
      <c r="A1544" s="30" t="s">
        <v>5036</v>
      </c>
      <c r="B1544" s="41" t="s">
        <v>32</v>
      </c>
      <c r="C1544" s="42" t="s">
        <v>5022</v>
      </c>
      <c r="D1544" s="311" t="s">
        <v>5023</v>
      </c>
      <c r="E1544" s="43" t="s">
        <v>5024</v>
      </c>
      <c r="F1544" s="155" t="s">
        <v>5037</v>
      </c>
      <c r="G1544" s="45" t="s">
        <v>188</v>
      </c>
      <c r="H1544" s="46">
        <v>79</v>
      </c>
      <c r="I1544" s="30">
        <v>590000000</v>
      </c>
      <c r="J1544" s="31" t="s">
        <v>37</v>
      </c>
      <c r="K1544" s="41" t="s">
        <v>105</v>
      </c>
      <c r="L1544" s="31" t="s">
        <v>39</v>
      </c>
      <c r="M1544" s="41" t="s">
        <v>58</v>
      </c>
      <c r="N1544" s="43" t="s">
        <v>261</v>
      </c>
      <c r="O1544" s="30" t="s">
        <v>91</v>
      </c>
      <c r="P1544" s="38">
        <v>166</v>
      </c>
      <c r="Q1544" s="38" t="s">
        <v>100</v>
      </c>
      <c r="R1544" s="55">
        <v>700</v>
      </c>
      <c r="S1544" s="48">
        <v>516</v>
      </c>
      <c r="T1544" s="35">
        <f t="shared" si="90"/>
        <v>361200</v>
      </c>
      <c r="U1544" s="35">
        <f t="shared" si="89"/>
        <v>404544.00000000006</v>
      </c>
      <c r="V1544" s="41"/>
      <c r="W1544" s="49">
        <v>2017</v>
      </c>
      <c r="X1544" s="62"/>
      <c r="Y1544" s="303"/>
    </row>
    <row r="1545" spans="1:25" ht="50.1" customHeight="1">
      <c r="A1545" s="30" t="s">
        <v>5038</v>
      </c>
      <c r="B1545" s="30" t="s">
        <v>32</v>
      </c>
      <c r="C1545" s="31" t="s">
        <v>5022</v>
      </c>
      <c r="D1545" s="310" t="s">
        <v>5023</v>
      </c>
      <c r="E1545" s="31" t="s">
        <v>5024</v>
      </c>
      <c r="F1545" s="156" t="s">
        <v>5039</v>
      </c>
      <c r="G1545" s="30" t="s">
        <v>188</v>
      </c>
      <c r="H1545" s="30">
        <v>79</v>
      </c>
      <c r="I1545" s="30">
        <v>590000000</v>
      </c>
      <c r="J1545" s="31" t="s">
        <v>37</v>
      </c>
      <c r="K1545" s="31" t="s">
        <v>105</v>
      </c>
      <c r="L1545" s="31" t="s">
        <v>39</v>
      </c>
      <c r="M1545" s="30" t="s">
        <v>58</v>
      </c>
      <c r="N1545" s="31" t="s">
        <v>261</v>
      </c>
      <c r="O1545" s="30" t="s">
        <v>91</v>
      </c>
      <c r="P1545" s="30">
        <v>166</v>
      </c>
      <c r="Q1545" s="30" t="s">
        <v>100</v>
      </c>
      <c r="R1545" s="39">
        <v>300</v>
      </c>
      <c r="S1545" s="48">
        <v>516</v>
      </c>
      <c r="T1545" s="35">
        <f t="shared" si="90"/>
        <v>154800</v>
      </c>
      <c r="U1545" s="35">
        <f t="shared" si="89"/>
        <v>173376.00000000003</v>
      </c>
      <c r="V1545" s="30"/>
      <c r="W1545" s="30">
        <v>2017</v>
      </c>
      <c r="X1545" s="62"/>
      <c r="Y1545" s="303"/>
    </row>
    <row r="1546" spans="1:25" ht="50.1" customHeight="1">
      <c r="A1546" s="30" t="s">
        <v>5040</v>
      </c>
      <c r="B1546" s="41" t="s">
        <v>32</v>
      </c>
      <c r="C1546" s="42" t="s">
        <v>5022</v>
      </c>
      <c r="D1546" s="311" t="s">
        <v>5023</v>
      </c>
      <c r="E1546" s="43" t="s">
        <v>5024</v>
      </c>
      <c r="F1546" s="44" t="s">
        <v>5041</v>
      </c>
      <c r="G1546" s="45" t="s">
        <v>188</v>
      </c>
      <c r="H1546" s="46">
        <v>79</v>
      </c>
      <c r="I1546" s="30">
        <v>590000000</v>
      </c>
      <c r="J1546" s="31" t="s">
        <v>37</v>
      </c>
      <c r="K1546" s="41" t="s">
        <v>105</v>
      </c>
      <c r="L1546" s="31" t="s">
        <v>39</v>
      </c>
      <c r="M1546" s="41" t="s">
        <v>58</v>
      </c>
      <c r="N1546" s="43" t="s">
        <v>261</v>
      </c>
      <c r="O1546" s="30" t="s">
        <v>91</v>
      </c>
      <c r="P1546" s="38">
        <v>166</v>
      </c>
      <c r="Q1546" s="38" t="s">
        <v>100</v>
      </c>
      <c r="R1546" s="55">
        <v>500</v>
      </c>
      <c r="S1546" s="48">
        <v>516</v>
      </c>
      <c r="T1546" s="35">
        <f t="shared" si="90"/>
        <v>258000</v>
      </c>
      <c r="U1546" s="35">
        <f t="shared" si="89"/>
        <v>288960</v>
      </c>
      <c r="V1546" s="41"/>
      <c r="W1546" s="49">
        <v>2017</v>
      </c>
      <c r="X1546" s="62"/>
      <c r="Y1546" s="303"/>
    </row>
    <row r="1547" spans="1:25" ht="50.1" customHeight="1">
      <c r="A1547" s="30" t="s">
        <v>5042</v>
      </c>
      <c r="B1547" s="30" t="s">
        <v>32</v>
      </c>
      <c r="C1547" s="31" t="s">
        <v>5043</v>
      </c>
      <c r="D1547" s="310" t="s">
        <v>5023</v>
      </c>
      <c r="E1547" s="31" t="s">
        <v>5044</v>
      </c>
      <c r="F1547" s="32" t="s">
        <v>5045</v>
      </c>
      <c r="G1547" s="30" t="s">
        <v>188</v>
      </c>
      <c r="H1547" s="30">
        <v>0</v>
      </c>
      <c r="I1547" s="30">
        <v>590000000</v>
      </c>
      <c r="J1547" s="31" t="s">
        <v>37</v>
      </c>
      <c r="K1547" s="31" t="s">
        <v>189</v>
      </c>
      <c r="L1547" s="31" t="s">
        <v>39</v>
      </c>
      <c r="M1547" s="30" t="s">
        <v>58</v>
      </c>
      <c r="N1547" s="31" t="s">
        <v>261</v>
      </c>
      <c r="O1547" s="30" t="s">
        <v>91</v>
      </c>
      <c r="P1547" s="30">
        <v>166</v>
      </c>
      <c r="Q1547" s="30" t="s">
        <v>100</v>
      </c>
      <c r="R1547" s="39">
        <v>1200</v>
      </c>
      <c r="S1547" s="35">
        <v>520</v>
      </c>
      <c r="T1547" s="35">
        <f t="shared" si="90"/>
        <v>624000</v>
      </c>
      <c r="U1547" s="35">
        <f t="shared" si="89"/>
        <v>698880.00000000012</v>
      </c>
      <c r="V1547" s="30"/>
      <c r="W1547" s="30">
        <v>2017</v>
      </c>
      <c r="X1547" s="62"/>
      <c r="Y1547" s="303"/>
    </row>
    <row r="1548" spans="1:25" ht="50.1" customHeight="1">
      <c r="A1548" s="30" t="s">
        <v>5046</v>
      </c>
      <c r="B1548" s="30" t="s">
        <v>32</v>
      </c>
      <c r="C1548" s="31" t="s">
        <v>5047</v>
      </c>
      <c r="D1548" s="310" t="s">
        <v>5048</v>
      </c>
      <c r="E1548" s="31" t="s">
        <v>5049</v>
      </c>
      <c r="F1548" s="32" t="s">
        <v>5050</v>
      </c>
      <c r="G1548" s="30" t="s">
        <v>36</v>
      </c>
      <c r="H1548" s="30">
        <v>0</v>
      </c>
      <c r="I1548" s="30">
        <v>590000000</v>
      </c>
      <c r="J1548" s="31" t="s">
        <v>37</v>
      </c>
      <c r="K1548" s="31" t="s">
        <v>1265</v>
      </c>
      <c r="L1548" s="37" t="s">
        <v>50</v>
      </c>
      <c r="M1548" s="30" t="s">
        <v>81</v>
      </c>
      <c r="N1548" s="31" t="s">
        <v>1963</v>
      </c>
      <c r="O1548" s="30" t="s">
        <v>73</v>
      </c>
      <c r="P1548" s="30">
        <v>796</v>
      </c>
      <c r="Q1548" s="30" t="s">
        <v>43</v>
      </c>
      <c r="R1548" s="34">
        <v>3</v>
      </c>
      <c r="S1548" s="35">
        <v>58100</v>
      </c>
      <c r="T1548" s="35">
        <f t="shared" si="90"/>
        <v>174300</v>
      </c>
      <c r="U1548" s="35">
        <f t="shared" si="89"/>
        <v>195216.00000000003</v>
      </c>
      <c r="V1548" s="30" t="s">
        <v>44</v>
      </c>
      <c r="W1548" s="30">
        <v>2017</v>
      </c>
      <c r="X1548" s="31"/>
      <c r="Y1548" s="303"/>
    </row>
    <row r="1549" spans="1:25" ht="50.1" customHeight="1">
      <c r="A1549" s="30" t="s">
        <v>5051</v>
      </c>
      <c r="B1549" s="43" t="s">
        <v>32</v>
      </c>
      <c r="C1549" s="44" t="s">
        <v>5052</v>
      </c>
      <c r="D1549" s="321" t="s">
        <v>5053</v>
      </c>
      <c r="E1549" s="44" t="s">
        <v>5054</v>
      </c>
      <c r="F1549" s="37" t="s">
        <v>5055</v>
      </c>
      <c r="G1549" s="45" t="s">
        <v>36</v>
      </c>
      <c r="H1549" s="45">
        <v>0</v>
      </c>
      <c r="I1549" s="30">
        <v>590000000</v>
      </c>
      <c r="J1549" s="45" t="s">
        <v>50</v>
      </c>
      <c r="K1549" s="45" t="s">
        <v>5056</v>
      </c>
      <c r="L1549" s="45" t="s">
        <v>39</v>
      </c>
      <c r="M1549" s="45" t="s">
        <v>40</v>
      </c>
      <c r="N1549" s="45" t="s">
        <v>90</v>
      </c>
      <c r="O1549" s="125" t="s">
        <v>220</v>
      </c>
      <c r="P1549" s="158">
        <v>796</v>
      </c>
      <c r="Q1549" s="158" t="s">
        <v>43</v>
      </c>
      <c r="R1549" s="159">
        <v>24</v>
      </c>
      <c r="S1549" s="160">
        <v>7000</v>
      </c>
      <c r="T1549" s="58">
        <f>R1549*S1549</f>
        <v>168000</v>
      </c>
      <c r="U1549" s="58">
        <f t="shared" si="89"/>
        <v>188160.00000000003</v>
      </c>
      <c r="V1549" s="158"/>
      <c r="W1549" s="158">
        <v>2017</v>
      </c>
      <c r="X1549" s="158"/>
      <c r="Y1549" s="303"/>
    </row>
    <row r="1550" spans="1:25" ht="50.1" customHeight="1">
      <c r="A1550" s="30" t="s">
        <v>5057</v>
      </c>
      <c r="B1550" s="71" t="s">
        <v>32</v>
      </c>
      <c r="C1550" s="33" t="s">
        <v>5058</v>
      </c>
      <c r="D1550" s="312" t="s">
        <v>1054</v>
      </c>
      <c r="E1550" s="33" t="s">
        <v>5059</v>
      </c>
      <c r="F1550" s="161" t="s">
        <v>5060</v>
      </c>
      <c r="G1550" s="43" t="s">
        <v>36</v>
      </c>
      <c r="H1550" s="162">
        <v>0</v>
      </c>
      <c r="I1550" s="30">
        <v>590000000</v>
      </c>
      <c r="J1550" s="45" t="s">
        <v>300</v>
      </c>
      <c r="K1550" s="43" t="s">
        <v>79</v>
      </c>
      <c r="L1550" s="43" t="s">
        <v>302</v>
      </c>
      <c r="M1550" s="43" t="s">
        <v>58</v>
      </c>
      <c r="N1550" s="43" t="s">
        <v>5061</v>
      </c>
      <c r="O1550" s="43" t="s">
        <v>4746</v>
      </c>
      <c r="P1550" s="38">
        <v>796</v>
      </c>
      <c r="Q1550" s="43" t="s">
        <v>43</v>
      </c>
      <c r="R1550" s="47">
        <v>1</v>
      </c>
      <c r="S1550" s="64">
        <v>16900</v>
      </c>
      <c r="T1550" s="163">
        <f>S1550*R1550</f>
        <v>16900</v>
      </c>
      <c r="U1550" s="163">
        <f t="shared" si="89"/>
        <v>18928</v>
      </c>
      <c r="V1550" s="126"/>
      <c r="W1550" s="45">
        <v>2017</v>
      </c>
      <c r="X1550" s="43"/>
      <c r="Y1550" s="303"/>
    </row>
    <row r="1551" spans="1:25" ht="50.1" customHeight="1">
      <c r="A1551" s="30" t="s">
        <v>5062</v>
      </c>
      <c r="B1551" s="71" t="s">
        <v>32</v>
      </c>
      <c r="C1551" s="33" t="s">
        <v>5058</v>
      </c>
      <c r="D1551" s="312" t="s">
        <v>1054</v>
      </c>
      <c r="E1551" s="33" t="s">
        <v>5059</v>
      </c>
      <c r="F1551" s="161" t="s">
        <v>5063</v>
      </c>
      <c r="G1551" s="43" t="s">
        <v>36</v>
      </c>
      <c r="H1551" s="162">
        <v>0</v>
      </c>
      <c r="I1551" s="30">
        <v>590000000</v>
      </c>
      <c r="J1551" s="45" t="s">
        <v>300</v>
      </c>
      <c r="K1551" s="43" t="s">
        <v>79</v>
      </c>
      <c r="L1551" s="43" t="s">
        <v>302</v>
      </c>
      <c r="M1551" s="43" t="s">
        <v>58</v>
      </c>
      <c r="N1551" s="43" t="s">
        <v>5061</v>
      </c>
      <c r="O1551" s="43" t="s">
        <v>4746</v>
      </c>
      <c r="P1551" s="38">
        <v>796</v>
      </c>
      <c r="Q1551" s="43" t="s">
        <v>43</v>
      </c>
      <c r="R1551" s="47">
        <v>1</v>
      </c>
      <c r="S1551" s="64">
        <v>23938.5</v>
      </c>
      <c r="T1551" s="163">
        <f>S1551*R1551</f>
        <v>23938.5</v>
      </c>
      <c r="U1551" s="163">
        <f t="shared" si="89"/>
        <v>26811.120000000003</v>
      </c>
      <c r="V1551" s="126"/>
      <c r="W1551" s="45">
        <v>2017</v>
      </c>
      <c r="X1551" s="43"/>
      <c r="Y1551" s="303"/>
    </row>
    <row r="1552" spans="1:25" ht="50.1" customHeight="1">
      <c r="A1552" s="30" t="s">
        <v>5064</v>
      </c>
      <c r="B1552" s="71" t="s">
        <v>32</v>
      </c>
      <c r="C1552" s="33" t="s">
        <v>5058</v>
      </c>
      <c r="D1552" s="312" t="s">
        <v>1054</v>
      </c>
      <c r="E1552" s="33" t="s">
        <v>5059</v>
      </c>
      <c r="F1552" s="161" t="s">
        <v>5065</v>
      </c>
      <c r="G1552" s="38" t="s">
        <v>36</v>
      </c>
      <c r="H1552" s="162">
        <v>0</v>
      </c>
      <c r="I1552" s="30">
        <v>590000000</v>
      </c>
      <c r="J1552" s="45" t="s">
        <v>300</v>
      </c>
      <c r="K1552" s="43" t="s">
        <v>79</v>
      </c>
      <c r="L1552" s="43" t="s">
        <v>302</v>
      </c>
      <c r="M1552" s="43" t="s">
        <v>58</v>
      </c>
      <c r="N1552" s="43" t="s">
        <v>5061</v>
      </c>
      <c r="O1552" s="43" t="s">
        <v>4746</v>
      </c>
      <c r="P1552" s="38">
        <v>796</v>
      </c>
      <c r="Q1552" s="43" t="s">
        <v>43</v>
      </c>
      <c r="R1552" s="47">
        <v>1</v>
      </c>
      <c r="S1552" s="64">
        <v>37646.43</v>
      </c>
      <c r="T1552" s="163">
        <f>S1552*R1552</f>
        <v>37646.43</v>
      </c>
      <c r="U1552" s="163">
        <f t="shared" si="89"/>
        <v>42164.001600000003</v>
      </c>
      <c r="V1552" s="126"/>
      <c r="W1552" s="45">
        <v>2017</v>
      </c>
      <c r="X1552" s="126"/>
      <c r="Y1552" s="303"/>
    </row>
    <row r="1553" spans="1:64" ht="50.1" customHeight="1">
      <c r="A1553" s="30" t="s">
        <v>5066</v>
      </c>
      <c r="B1553" s="71" t="s">
        <v>32</v>
      </c>
      <c r="C1553" s="44" t="s">
        <v>5067</v>
      </c>
      <c r="D1553" s="312" t="s">
        <v>5068</v>
      </c>
      <c r="E1553" s="44" t="s">
        <v>5069</v>
      </c>
      <c r="F1553" s="44" t="s">
        <v>5070</v>
      </c>
      <c r="G1553" s="43" t="s">
        <v>36</v>
      </c>
      <c r="H1553" s="162">
        <v>0</v>
      </c>
      <c r="I1553" s="30">
        <v>590000000</v>
      </c>
      <c r="J1553" s="45" t="s">
        <v>300</v>
      </c>
      <c r="K1553" s="43" t="s">
        <v>79</v>
      </c>
      <c r="L1553" s="43" t="s">
        <v>302</v>
      </c>
      <c r="M1553" s="43" t="s">
        <v>58</v>
      </c>
      <c r="N1553" s="43" t="s">
        <v>41</v>
      </c>
      <c r="O1553" s="43" t="s">
        <v>476</v>
      </c>
      <c r="P1553" s="164" t="s">
        <v>822</v>
      </c>
      <c r="Q1553" s="31" t="s">
        <v>823</v>
      </c>
      <c r="R1553" s="48">
        <v>16</v>
      </c>
      <c r="S1553" s="165">
        <v>180</v>
      </c>
      <c r="T1553" s="48">
        <f t="shared" ref="T1553:T1554" si="94">S1553*R1553</f>
        <v>2880</v>
      </c>
      <c r="U1553" s="163">
        <f t="shared" si="89"/>
        <v>3225.6000000000004</v>
      </c>
      <c r="V1553" s="43"/>
      <c r="W1553" s="45">
        <v>2017</v>
      </c>
      <c r="X1553" s="43"/>
      <c r="Y1553" s="303"/>
    </row>
    <row r="1554" spans="1:64" ht="50.1" customHeight="1">
      <c r="A1554" s="30" t="s">
        <v>5071</v>
      </c>
      <c r="B1554" s="71" t="s">
        <v>32</v>
      </c>
      <c r="C1554" s="44" t="s">
        <v>5072</v>
      </c>
      <c r="D1554" s="312" t="s">
        <v>5068</v>
      </c>
      <c r="E1554" s="44" t="s">
        <v>5073</v>
      </c>
      <c r="F1554" s="44" t="s">
        <v>5074</v>
      </c>
      <c r="G1554" s="43" t="s">
        <v>36</v>
      </c>
      <c r="H1554" s="162">
        <v>0</v>
      </c>
      <c r="I1554" s="30">
        <v>590000000</v>
      </c>
      <c r="J1554" s="45" t="s">
        <v>300</v>
      </c>
      <c r="K1554" s="43" t="s">
        <v>79</v>
      </c>
      <c r="L1554" s="43" t="s">
        <v>302</v>
      </c>
      <c r="M1554" s="43" t="s">
        <v>58</v>
      </c>
      <c r="N1554" s="43" t="s">
        <v>41</v>
      </c>
      <c r="O1554" s="43" t="s">
        <v>476</v>
      </c>
      <c r="P1554" s="164" t="s">
        <v>822</v>
      </c>
      <c r="Q1554" s="31" t="s">
        <v>823</v>
      </c>
      <c r="R1554" s="48">
        <v>3</v>
      </c>
      <c r="S1554" s="165">
        <v>600</v>
      </c>
      <c r="T1554" s="48">
        <f t="shared" si="94"/>
        <v>1800</v>
      </c>
      <c r="U1554" s="163">
        <f t="shared" si="89"/>
        <v>2016.0000000000002</v>
      </c>
      <c r="V1554" s="43"/>
      <c r="W1554" s="45">
        <v>2017</v>
      </c>
      <c r="X1554" s="43"/>
      <c r="Y1554" s="303"/>
    </row>
    <row r="1555" spans="1:64" ht="50.1" customHeight="1">
      <c r="A1555" s="30" t="s">
        <v>5075</v>
      </c>
      <c r="B1555" s="43" t="s">
        <v>32</v>
      </c>
      <c r="C1555" s="44" t="s">
        <v>564</v>
      </c>
      <c r="D1555" s="312" t="s">
        <v>565</v>
      </c>
      <c r="E1555" s="44" t="s">
        <v>566</v>
      </c>
      <c r="F1555" s="44" t="s">
        <v>5076</v>
      </c>
      <c r="G1555" s="43" t="s">
        <v>89</v>
      </c>
      <c r="H1555" s="43">
        <v>0</v>
      </c>
      <c r="I1555" s="30">
        <v>590000000</v>
      </c>
      <c r="J1555" s="31" t="s">
        <v>50</v>
      </c>
      <c r="K1555" s="31" t="s">
        <v>1548</v>
      </c>
      <c r="L1555" s="31" t="s">
        <v>39</v>
      </c>
      <c r="M1555" s="43" t="s">
        <v>81</v>
      </c>
      <c r="N1555" s="43" t="s">
        <v>140</v>
      </c>
      <c r="O1555" s="43" t="s">
        <v>2489</v>
      </c>
      <c r="P1555" s="43">
        <v>839</v>
      </c>
      <c r="Q1555" s="43" t="s">
        <v>570</v>
      </c>
      <c r="R1555" s="48">
        <v>1</v>
      </c>
      <c r="S1555" s="145">
        <v>1733940</v>
      </c>
      <c r="T1555" s="48">
        <f>R1555*S1555</f>
        <v>1733940</v>
      </c>
      <c r="U1555" s="48">
        <f t="shared" ref="U1555:U1560" si="95">T1555*1.12</f>
        <v>1942012.8000000003</v>
      </c>
      <c r="V1555" s="33"/>
      <c r="W1555" s="43">
        <v>2017</v>
      </c>
      <c r="X1555" s="33"/>
      <c r="Y1555" s="303"/>
    </row>
    <row r="1556" spans="1:64" ht="50.1" customHeight="1">
      <c r="A1556" s="30" t="s">
        <v>5077</v>
      </c>
      <c r="B1556" s="71" t="s">
        <v>32</v>
      </c>
      <c r="C1556" s="44" t="s">
        <v>5078</v>
      </c>
      <c r="D1556" s="312" t="s">
        <v>5079</v>
      </c>
      <c r="E1556" s="44" t="s">
        <v>5080</v>
      </c>
      <c r="F1556" s="166" t="s">
        <v>5081</v>
      </c>
      <c r="G1556" s="43" t="s">
        <v>36</v>
      </c>
      <c r="H1556" s="162">
        <v>0</v>
      </c>
      <c r="I1556" s="30">
        <v>590000000</v>
      </c>
      <c r="J1556" s="45" t="s">
        <v>300</v>
      </c>
      <c r="K1556" s="43" t="s">
        <v>79</v>
      </c>
      <c r="L1556" s="43" t="s">
        <v>302</v>
      </c>
      <c r="M1556" s="43" t="s">
        <v>81</v>
      </c>
      <c r="N1556" s="43" t="s">
        <v>2141</v>
      </c>
      <c r="O1556" s="43" t="s">
        <v>4746</v>
      </c>
      <c r="P1556" s="38">
        <v>796</v>
      </c>
      <c r="Q1556" s="43" t="s">
        <v>43</v>
      </c>
      <c r="R1556" s="47">
        <v>1</v>
      </c>
      <c r="S1556" s="64">
        <v>135000</v>
      </c>
      <c r="T1556" s="163">
        <f>S1556*R1556</f>
        <v>135000</v>
      </c>
      <c r="U1556" s="163">
        <f t="shared" si="95"/>
        <v>151200</v>
      </c>
      <c r="V1556" s="126"/>
      <c r="W1556" s="45">
        <v>2017</v>
      </c>
      <c r="X1556" s="43"/>
      <c r="Y1556" s="303"/>
    </row>
    <row r="1557" spans="1:64" ht="50.1" customHeight="1">
      <c r="A1557" s="30" t="s">
        <v>5082</v>
      </c>
      <c r="B1557" s="43" t="s">
        <v>32</v>
      </c>
      <c r="C1557" s="33" t="s">
        <v>5083</v>
      </c>
      <c r="D1557" s="312" t="s">
        <v>5084</v>
      </c>
      <c r="E1557" s="33" t="s">
        <v>5085</v>
      </c>
      <c r="F1557" s="33" t="s">
        <v>5086</v>
      </c>
      <c r="G1557" s="43" t="s">
        <v>36</v>
      </c>
      <c r="H1557" s="43">
        <v>0</v>
      </c>
      <c r="I1557" s="30">
        <v>590000000</v>
      </c>
      <c r="J1557" s="31" t="s">
        <v>50</v>
      </c>
      <c r="K1557" s="167" t="s">
        <v>79</v>
      </c>
      <c r="L1557" s="31" t="s">
        <v>50</v>
      </c>
      <c r="M1557" s="41" t="s">
        <v>40</v>
      </c>
      <c r="N1557" s="43" t="s">
        <v>5087</v>
      </c>
      <c r="O1557" s="46" t="s">
        <v>5088</v>
      </c>
      <c r="P1557" s="31">
        <v>625</v>
      </c>
      <c r="Q1557" s="43" t="s">
        <v>1983</v>
      </c>
      <c r="R1557" s="48">
        <v>1</v>
      </c>
      <c r="S1557" s="145">
        <v>4900</v>
      </c>
      <c r="T1557" s="48">
        <f>S1557*R1557</f>
        <v>4900</v>
      </c>
      <c r="U1557" s="48">
        <f t="shared" si="95"/>
        <v>5488.0000000000009</v>
      </c>
      <c r="V1557" s="168"/>
      <c r="W1557" s="43">
        <v>2017</v>
      </c>
      <c r="X1557" s="126"/>
      <c r="Y1557" s="303"/>
    </row>
    <row r="1558" spans="1:64" ht="50.1" customHeight="1">
      <c r="A1558" s="30" t="s">
        <v>5089</v>
      </c>
      <c r="B1558" s="43" t="s">
        <v>32</v>
      </c>
      <c r="C1558" s="33" t="s">
        <v>5083</v>
      </c>
      <c r="D1558" s="312" t="s">
        <v>5084</v>
      </c>
      <c r="E1558" s="33" t="s">
        <v>5085</v>
      </c>
      <c r="F1558" s="33" t="s">
        <v>5090</v>
      </c>
      <c r="G1558" s="43" t="s">
        <v>36</v>
      </c>
      <c r="H1558" s="43">
        <v>0</v>
      </c>
      <c r="I1558" s="30">
        <v>590000000</v>
      </c>
      <c r="J1558" s="31" t="s">
        <v>50</v>
      </c>
      <c r="K1558" s="167" t="s">
        <v>79</v>
      </c>
      <c r="L1558" s="31" t="s">
        <v>50</v>
      </c>
      <c r="M1558" s="41" t="s">
        <v>40</v>
      </c>
      <c r="N1558" s="43" t="s">
        <v>5087</v>
      </c>
      <c r="O1558" s="46" t="s">
        <v>5088</v>
      </c>
      <c r="P1558" s="31">
        <v>625</v>
      </c>
      <c r="Q1558" s="43" t="s">
        <v>1983</v>
      </c>
      <c r="R1558" s="48">
        <v>2</v>
      </c>
      <c r="S1558" s="145">
        <v>11300</v>
      </c>
      <c r="T1558" s="48">
        <f>S1558*R1558</f>
        <v>22600</v>
      </c>
      <c r="U1558" s="48">
        <f t="shared" si="95"/>
        <v>25312.000000000004</v>
      </c>
      <c r="V1558" s="168"/>
      <c r="W1558" s="43">
        <v>2017</v>
      </c>
      <c r="X1558" s="126"/>
      <c r="Y1558" s="303"/>
    </row>
    <row r="1559" spans="1:64" s="293" customFormat="1" ht="50.1" customHeight="1">
      <c r="A1559" s="31" t="s">
        <v>5091</v>
      </c>
      <c r="B1559" s="43" t="s">
        <v>32</v>
      </c>
      <c r="C1559" s="44" t="s">
        <v>5092</v>
      </c>
      <c r="D1559" s="312" t="s">
        <v>5093</v>
      </c>
      <c r="E1559" s="44" t="s">
        <v>5094</v>
      </c>
      <c r="F1559" s="44" t="s">
        <v>5095</v>
      </c>
      <c r="G1559" s="43" t="s">
        <v>188</v>
      </c>
      <c r="H1559" s="43">
        <v>0</v>
      </c>
      <c r="I1559" s="31">
        <v>590000000</v>
      </c>
      <c r="J1559" s="31" t="s">
        <v>50</v>
      </c>
      <c r="K1559" s="43" t="s">
        <v>79</v>
      </c>
      <c r="L1559" s="31" t="s">
        <v>39</v>
      </c>
      <c r="M1559" s="43" t="s">
        <v>81</v>
      </c>
      <c r="N1559" s="43" t="s">
        <v>5096</v>
      </c>
      <c r="O1559" s="43" t="s">
        <v>476</v>
      </c>
      <c r="P1559" s="43">
        <v>839</v>
      </c>
      <c r="Q1559" s="43" t="s">
        <v>570</v>
      </c>
      <c r="R1559" s="64">
        <v>1</v>
      </c>
      <c r="S1559" s="64">
        <v>6654280</v>
      </c>
      <c r="T1559" s="48">
        <v>0</v>
      </c>
      <c r="U1559" s="48">
        <f t="shared" si="95"/>
        <v>0</v>
      </c>
      <c r="V1559" s="43"/>
      <c r="W1559" s="43">
        <v>2017</v>
      </c>
      <c r="X1559" s="397" t="s">
        <v>7108</v>
      </c>
      <c r="Y1559" s="303"/>
      <c r="Z1559" s="290"/>
      <c r="AA1559" s="291"/>
      <c r="AB1559" s="291"/>
      <c r="AC1559" s="291"/>
      <c r="AD1559" s="291"/>
      <c r="AE1559" s="291"/>
      <c r="AF1559" s="291"/>
      <c r="AG1559" s="291"/>
      <c r="AH1559" s="291"/>
      <c r="AI1559" s="291"/>
      <c r="AJ1559" s="291"/>
      <c r="AK1559" s="291"/>
      <c r="AL1559" s="291"/>
      <c r="AM1559" s="291"/>
      <c r="AN1559" s="292"/>
      <c r="AO1559" s="292"/>
      <c r="AP1559" s="292"/>
      <c r="AQ1559" s="292"/>
      <c r="AR1559" s="292"/>
      <c r="AS1559" s="292"/>
      <c r="AT1559" s="292"/>
      <c r="AU1559" s="292"/>
      <c r="AV1559" s="292"/>
      <c r="AW1559" s="292"/>
      <c r="AX1559" s="292"/>
      <c r="AY1559" s="292"/>
      <c r="AZ1559" s="292"/>
      <c r="BA1559" s="292"/>
      <c r="BB1559" s="292"/>
      <c r="BC1559" s="292"/>
      <c r="BD1559" s="292"/>
      <c r="BE1559" s="292"/>
      <c r="BF1559" s="292"/>
      <c r="BG1559" s="292"/>
      <c r="BH1559" s="292"/>
      <c r="BI1559" s="292"/>
      <c r="BJ1559" s="292"/>
      <c r="BK1559" s="292"/>
      <c r="BL1559" s="292"/>
    </row>
    <row r="1560" spans="1:64" s="293" customFormat="1" ht="50.1" customHeight="1">
      <c r="A1560" s="229" t="s">
        <v>7109</v>
      </c>
      <c r="B1560" s="197" t="s">
        <v>32</v>
      </c>
      <c r="C1560" s="44" t="s">
        <v>5092</v>
      </c>
      <c r="D1560" s="312" t="s">
        <v>5093</v>
      </c>
      <c r="E1560" s="44" t="s">
        <v>5094</v>
      </c>
      <c r="F1560" s="44" t="s">
        <v>7110</v>
      </c>
      <c r="G1560" s="43" t="s">
        <v>36</v>
      </c>
      <c r="H1560" s="43">
        <v>0</v>
      </c>
      <c r="I1560" s="31">
        <v>590000000</v>
      </c>
      <c r="J1560" s="31" t="s">
        <v>50</v>
      </c>
      <c r="K1560" s="43" t="s">
        <v>2488</v>
      </c>
      <c r="L1560" s="31" t="s">
        <v>50</v>
      </c>
      <c r="M1560" s="43" t="s">
        <v>81</v>
      </c>
      <c r="N1560" s="43" t="s">
        <v>918</v>
      </c>
      <c r="O1560" s="31" t="s">
        <v>476</v>
      </c>
      <c r="P1560" s="31">
        <v>839</v>
      </c>
      <c r="Q1560" s="43" t="s">
        <v>570</v>
      </c>
      <c r="R1560" s="220">
        <v>1</v>
      </c>
      <c r="S1560" s="220">
        <v>1950000</v>
      </c>
      <c r="T1560" s="48">
        <f>S1560*R1560</f>
        <v>1950000</v>
      </c>
      <c r="U1560" s="48">
        <f t="shared" si="95"/>
        <v>2184000</v>
      </c>
      <c r="V1560" s="103"/>
      <c r="W1560" s="31">
        <v>2017</v>
      </c>
      <c r="X1560" s="197"/>
      <c r="Y1560" s="303"/>
      <c r="Z1560" s="290"/>
      <c r="AA1560" s="291"/>
      <c r="AB1560" s="291"/>
      <c r="AC1560" s="291"/>
      <c r="AD1560" s="291"/>
      <c r="AE1560" s="291"/>
      <c r="AF1560" s="291"/>
      <c r="AG1560" s="291"/>
      <c r="AH1560" s="291"/>
      <c r="AI1560" s="291"/>
      <c r="AJ1560" s="291"/>
      <c r="AK1560" s="291"/>
      <c r="AL1560" s="291"/>
      <c r="AM1560" s="291"/>
      <c r="AN1560" s="292"/>
      <c r="AO1560" s="292"/>
      <c r="AP1560" s="292"/>
      <c r="AQ1560" s="292"/>
      <c r="AR1560" s="292"/>
      <c r="AS1560" s="292"/>
      <c r="AT1560" s="292"/>
      <c r="AU1560" s="292"/>
      <c r="AV1560" s="292"/>
      <c r="AW1560" s="292"/>
      <c r="AX1560" s="292"/>
      <c r="AY1560" s="292"/>
      <c r="AZ1560" s="292"/>
      <c r="BA1560" s="292"/>
      <c r="BB1560" s="292"/>
      <c r="BC1560" s="292"/>
      <c r="BD1560" s="292"/>
      <c r="BE1560" s="292"/>
      <c r="BF1560" s="292"/>
      <c r="BG1560" s="292"/>
      <c r="BH1560" s="292"/>
      <c r="BI1560" s="292"/>
      <c r="BJ1560" s="292"/>
      <c r="BK1560" s="292"/>
      <c r="BL1560" s="292"/>
    </row>
    <row r="1561" spans="1:64" ht="50.1" customHeight="1">
      <c r="A1561" s="30" t="s">
        <v>5097</v>
      </c>
      <c r="B1561" s="30" t="s">
        <v>32</v>
      </c>
      <c r="C1561" s="44" t="s">
        <v>5098</v>
      </c>
      <c r="D1561" s="312" t="s">
        <v>5099</v>
      </c>
      <c r="E1561" s="44" t="s">
        <v>5100</v>
      </c>
      <c r="F1561" s="44" t="s">
        <v>5101</v>
      </c>
      <c r="G1561" s="43" t="s">
        <v>36</v>
      </c>
      <c r="H1561" s="43">
        <v>0</v>
      </c>
      <c r="I1561" s="30">
        <v>590000000</v>
      </c>
      <c r="J1561" s="31" t="s">
        <v>50</v>
      </c>
      <c r="K1561" s="153" t="s">
        <v>1548</v>
      </c>
      <c r="L1561" s="31" t="s">
        <v>5102</v>
      </c>
      <c r="M1561" s="43" t="s">
        <v>81</v>
      </c>
      <c r="N1561" s="71" t="s">
        <v>5103</v>
      </c>
      <c r="O1561" s="86" t="s">
        <v>220</v>
      </c>
      <c r="P1561" s="41" t="s">
        <v>880</v>
      </c>
      <c r="Q1561" s="43" t="s">
        <v>881</v>
      </c>
      <c r="R1561" s="48">
        <v>84</v>
      </c>
      <c r="S1561" s="64">
        <v>670</v>
      </c>
      <c r="T1561" s="58">
        <f t="shared" ref="T1561:T1563" si="96">S1561*R1561</f>
        <v>56280</v>
      </c>
      <c r="U1561" s="58">
        <f t="shared" ref="U1561:U1564" si="97">T1561*1.12</f>
        <v>63033.600000000006</v>
      </c>
      <c r="V1561" s="30"/>
      <c r="W1561" s="30">
        <v>2017</v>
      </c>
      <c r="X1561" s="30"/>
      <c r="Y1561" s="303"/>
    </row>
    <row r="1562" spans="1:64" ht="50.1" customHeight="1">
      <c r="A1562" s="30" t="s">
        <v>5104</v>
      </c>
      <c r="B1562" s="30" t="s">
        <v>32</v>
      </c>
      <c r="C1562" s="33" t="s">
        <v>5105</v>
      </c>
      <c r="D1562" s="312" t="s">
        <v>5106</v>
      </c>
      <c r="E1562" s="33" t="s">
        <v>5107</v>
      </c>
      <c r="F1562" s="33" t="s">
        <v>5108</v>
      </c>
      <c r="G1562" s="43" t="s">
        <v>36</v>
      </c>
      <c r="H1562" s="43">
        <v>0</v>
      </c>
      <c r="I1562" s="30">
        <v>590000000</v>
      </c>
      <c r="J1562" s="31" t="s">
        <v>50</v>
      </c>
      <c r="K1562" s="63" t="s">
        <v>1548</v>
      </c>
      <c r="L1562" s="31" t="s">
        <v>5102</v>
      </c>
      <c r="M1562" s="43" t="s">
        <v>58</v>
      </c>
      <c r="N1562" s="71" t="s">
        <v>909</v>
      </c>
      <c r="O1562" s="86" t="s">
        <v>5109</v>
      </c>
      <c r="P1562" s="43">
        <v>166</v>
      </c>
      <c r="Q1562" s="63" t="s">
        <v>100</v>
      </c>
      <c r="R1562" s="35">
        <v>8</v>
      </c>
      <c r="S1562" s="145">
        <v>85000</v>
      </c>
      <c r="T1562" s="58">
        <f t="shared" si="96"/>
        <v>680000</v>
      </c>
      <c r="U1562" s="58">
        <f t="shared" si="97"/>
        <v>761600.00000000012</v>
      </c>
      <c r="V1562" s="30"/>
      <c r="W1562" s="30">
        <v>2017</v>
      </c>
      <c r="X1562" s="30"/>
      <c r="Y1562" s="303"/>
    </row>
    <row r="1563" spans="1:64" ht="50.1" customHeight="1">
      <c r="A1563" s="30" t="s">
        <v>5110</v>
      </c>
      <c r="B1563" s="30" t="s">
        <v>32</v>
      </c>
      <c r="C1563" s="33" t="s">
        <v>5111</v>
      </c>
      <c r="D1563" s="312" t="s">
        <v>3453</v>
      </c>
      <c r="E1563" s="33" t="s">
        <v>5112</v>
      </c>
      <c r="F1563" s="169" t="s">
        <v>5113</v>
      </c>
      <c r="G1563" s="43" t="s">
        <v>36</v>
      </c>
      <c r="H1563" s="43">
        <v>0</v>
      </c>
      <c r="I1563" s="30">
        <v>590000000</v>
      </c>
      <c r="J1563" s="31" t="s">
        <v>50</v>
      </c>
      <c r="K1563" s="63" t="s">
        <v>1548</v>
      </c>
      <c r="L1563" s="31" t="s">
        <v>5102</v>
      </c>
      <c r="M1563" s="43" t="s">
        <v>58</v>
      </c>
      <c r="N1563" s="71" t="s">
        <v>909</v>
      </c>
      <c r="O1563" s="86" t="s">
        <v>5109</v>
      </c>
      <c r="P1563" s="43">
        <v>166</v>
      </c>
      <c r="Q1563" s="63" t="s">
        <v>100</v>
      </c>
      <c r="R1563" s="35">
        <v>100</v>
      </c>
      <c r="S1563" s="145">
        <v>4900</v>
      </c>
      <c r="T1563" s="58">
        <f t="shared" si="96"/>
        <v>490000</v>
      </c>
      <c r="U1563" s="58">
        <f t="shared" si="97"/>
        <v>548800</v>
      </c>
      <c r="V1563" s="30"/>
      <c r="W1563" s="30">
        <v>2017</v>
      </c>
      <c r="X1563" s="30"/>
      <c r="Y1563" s="303"/>
    </row>
    <row r="1564" spans="1:64" ht="50.1" customHeight="1">
      <c r="A1564" s="30" t="s">
        <v>5114</v>
      </c>
      <c r="B1564" s="71" t="s">
        <v>32</v>
      </c>
      <c r="C1564" s="44" t="s">
        <v>5115</v>
      </c>
      <c r="D1564" s="312" t="s">
        <v>5116</v>
      </c>
      <c r="E1564" s="44" t="s">
        <v>5117</v>
      </c>
      <c r="F1564" s="166" t="s">
        <v>5118</v>
      </c>
      <c r="G1564" s="43" t="s">
        <v>36</v>
      </c>
      <c r="H1564" s="162">
        <v>0</v>
      </c>
      <c r="I1564" s="30">
        <v>590000000</v>
      </c>
      <c r="J1564" s="45" t="s">
        <v>300</v>
      </c>
      <c r="K1564" s="43" t="s">
        <v>79</v>
      </c>
      <c r="L1564" s="43" t="s">
        <v>302</v>
      </c>
      <c r="M1564" s="43" t="s">
        <v>5119</v>
      </c>
      <c r="N1564" s="43" t="s">
        <v>317</v>
      </c>
      <c r="O1564" s="43" t="s">
        <v>508</v>
      </c>
      <c r="P1564" s="38">
        <v>796</v>
      </c>
      <c r="Q1564" s="43" t="s">
        <v>43</v>
      </c>
      <c r="R1564" s="47">
        <v>1</v>
      </c>
      <c r="S1564" s="64">
        <v>290000</v>
      </c>
      <c r="T1564" s="163">
        <f>S1564*R1564</f>
        <v>290000</v>
      </c>
      <c r="U1564" s="163">
        <f t="shared" si="97"/>
        <v>324800.00000000006</v>
      </c>
      <c r="V1564" s="126"/>
      <c r="W1564" s="45">
        <v>2017</v>
      </c>
      <c r="X1564" s="43"/>
      <c r="Y1564" s="303"/>
    </row>
    <row r="1565" spans="1:64" ht="50.1" customHeight="1">
      <c r="A1565" s="30" t="s">
        <v>5120</v>
      </c>
      <c r="B1565" s="31" t="s">
        <v>32</v>
      </c>
      <c r="C1565" s="44" t="s">
        <v>4475</v>
      </c>
      <c r="D1565" s="312" t="s">
        <v>4476</v>
      </c>
      <c r="E1565" s="44" t="s">
        <v>4477</v>
      </c>
      <c r="F1565" s="44" t="s">
        <v>5121</v>
      </c>
      <c r="G1565" s="31" t="s">
        <v>36</v>
      </c>
      <c r="H1565" s="31">
        <v>0</v>
      </c>
      <c r="I1565" s="30">
        <v>590000000</v>
      </c>
      <c r="J1565" s="31" t="s">
        <v>50</v>
      </c>
      <c r="K1565" s="31" t="s">
        <v>1548</v>
      </c>
      <c r="L1565" s="45" t="s">
        <v>50</v>
      </c>
      <c r="M1565" s="45" t="s">
        <v>40</v>
      </c>
      <c r="N1565" s="45" t="s">
        <v>5122</v>
      </c>
      <c r="O1565" s="31" t="s">
        <v>5123</v>
      </c>
      <c r="P1565" s="31">
        <v>796</v>
      </c>
      <c r="Q1565" s="31" t="s">
        <v>43</v>
      </c>
      <c r="R1565" s="47">
        <v>100</v>
      </c>
      <c r="S1565" s="145">
        <v>324.11</v>
      </c>
      <c r="T1565" s="58">
        <f>R1565*S1565</f>
        <v>32411</v>
      </c>
      <c r="U1565" s="58">
        <f>T1565*1.12</f>
        <v>36300.320000000007</v>
      </c>
      <c r="V1565" s="31"/>
      <c r="W1565" s="31">
        <v>2017</v>
      </c>
      <c r="X1565" s="170"/>
      <c r="Y1565" s="303"/>
    </row>
    <row r="1566" spans="1:64" ht="50.1" customHeight="1">
      <c r="A1566" s="30" t="s">
        <v>5124</v>
      </c>
      <c r="B1566" s="31" t="s">
        <v>32</v>
      </c>
      <c r="C1566" s="44" t="s">
        <v>5125</v>
      </c>
      <c r="D1566" s="312" t="s">
        <v>615</v>
      </c>
      <c r="E1566" s="44" t="s">
        <v>5126</v>
      </c>
      <c r="F1566" s="44" t="s">
        <v>5127</v>
      </c>
      <c r="G1566" s="31" t="s">
        <v>36</v>
      </c>
      <c r="H1566" s="31">
        <v>0</v>
      </c>
      <c r="I1566" s="30">
        <v>590000000</v>
      </c>
      <c r="J1566" s="31" t="s">
        <v>50</v>
      </c>
      <c r="K1566" s="31" t="s">
        <v>1548</v>
      </c>
      <c r="L1566" s="45" t="s">
        <v>50</v>
      </c>
      <c r="M1566" s="45" t="s">
        <v>40</v>
      </c>
      <c r="N1566" s="45" t="s">
        <v>5122</v>
      </c>
      <c r="O1566" s="31" t="s">
        <v>5123</v>
      </c>
      <c r="P1566" s="31">
        <v>166</v>
      </c>
      <c r="Q1566" s="31" t="s">
        <v>100</v>
      </c>
      <c r="R1566" s="48">
        <v>5</v>
      </c>
      <c r="S1566" s="145">
        <v>1589.29</v>
      </c>
      <c r="T1566" s="58">
        <f>R1566*S1566</f>
        <v>7946.45</v>
      </c>
      <c r="U1566" s="58">
        <f>T1566*1.12</f>
        <v>8900.0240000000013</v>
      </c>
      <c r="V1566" s="31"/>
      <c r="W1566" s="31">
        <v>2017</v>
      </c>
      <c r="X1566" s="170"/>
      <c r="Y1566" s="303"/>
    </row>
    <row r="1567" spans="1:64" ht="50.1" customHeight="1">
      <c r="A1567" s="30" t="s">
        <v>5128</v>
      </c>
      <c r="B1567" s="43" t="s">
        <v>32</v>
      </c>
      <c r="C1567" s="33" t="s">
        <v>2864</v>
      </c>
      <c r="D1567" s="322" t="s">
        <v>2865</v>
      </c>
      <c r="E1567" s="33" t="s">
        <v>2866</v>
      </c>
      <c r="F1567" s="33" t="s">
        <v>5129</v>
      </c>
      <c r="G1567" s="41" t="s">
        <v>36</v>
      </c>
      <c r="H1567" s="43">
        <v>0</v>
      </c>
      <c r="I1567" s="30">
        <v>590000000</v>
      </c>
      <c r="J1567" s="31" t="s">
        <v>50</v>
      </c>
      <c r="K1567" s="167" t="s">
        <v>1548</v>
      </c>
      <c r="L1567" s="31" t="s">
        <v>50</v>
      </c>
      <c r="M1567" s="43" t="s">
        <v>40</v>
      </c>
      <c r="N1567" s="43" t="s">
        <v>5087</v>
      </c>
      <c r="O1567" s="46" t="s">
        <v>220</v>
      </c>
      <c r="P1567" s="45">
        <v>113</v>
      </c>
      <c r="Q1567" s="45" t="s">
        <v>51</v>
      </c>
      <c r="R1567" s="48">
        <v>2.9</v>
      </c>
      <c r="S1567" s="64">
        <v>13100</v>
      </c>
      <c r="T1567" s="48">
        <f>S1567*R1567</f>
        <v>37990</v>
      </c>
      <c r="U1567" s="48">
        <f>T1567*1.12</f>
        <v>42548.800000000003</v>
      </c>
      <c r="V1567" s="43"/>
      <c r="W1567" s="31">
        <v>2017</v>
      </c>
      <c r="X1567" s="43"/>
      <c r="Y1567" s="303"/>
    </row>
    <row r="1568" spans="1:64" ht="50.1" customHeight="1">
      <c r="A1568" s="30" t="s">
        <v>5130</v>
      </c>
      <c r="B1568" s="43" t="s">
        <v>32</v>
      </c>
      <c r="C1568" s="33" t="s">
        <v>2864</v>
      </c>
      <c r="D1568" s="322" t="s">
        <v>2865</v>
      </c>
      <c r="E1568" s="33" t="s">
        <v>2866</v>
      </c>
      <c r="F1568" s="171" t="s">
        <v>5131</v>
      </c>
      <c r="G1568" s="41" t="s">
        <v>36</v>
      </c>
      <c r="H1568" s="43">
        <v>0</v>
      </c>
      <c r="I1568" s="30">
        <v>590000000</v>
      </c>
      <c r="J1568" s="31" t="s">
        <v>50</v>
      </c>
      <c r="K1568" s="167" t="s">
        <v>1548</v>
      </c>
      <c r="L1568" s="31" t="s">
        <v>50</v>
      </c>
      <c r="M1568" s="43" t="s">
        <v>40</v>
      </c>
      <c r="N1568" s="43" t="s">
        <v>5087</v>
      </c>
      <c r="O1568" s="46" t="s">
        <v>220</v>
      </c>
      <c r="P1568" s="45">
        <v>113</v>
      </c>
      <c r="Q1568" s="45" t="s">
        <v>51</v>
      </c>
      <c r="R1568" s="48">
        <v>1.3</v>
      </c>
      <c r="S1568" s="64">
        <v>21428.57</v>
      </c>
      <c r="T1568" s="48">
        <f>S1568*R1568</f>
        <v>27857.141</v>
      </c>
      <c r="U1568" s="48">
        <f>T1568*1.12</f>
        <v>31199.997920000002</v>
      </c>
      <c r="V1568" s="67"/>
      <c r="W1568" s="31">
        <v>2017</v>
      </c>
      <c r="X1568" s="168"/>
      <c r="Y1568" s="303"/>
    </row>
    <row r="1569" spans="1:25" ht="50.1" customHeight="1">
      <c r="A1569" s="30" t="s">
        <v>5132</v>
      </c>
      <c r="B1569" s="31" t="s">
        <v>32</v>
      </c>
      <c r="C1569" s="44" t="s">
        <v>5133</v>
      </c>
      <c r="D1569" s="312" t="s">
        <v>5134</v>
      </c>
      <c r="E1569" s="44" t="s">
        <v>5135</v>
      </c>
      <c r="F1569" s="44" t="s">
        <v>5136</v>
      </c>
      <c r="G1569" s="45" t="s">
        <v>36</v>
      </c>
      <c r="H1569" s="45">
        <v>0</v>
      </c>
      <c r="I1569" s="30">
        <v>590000000</v>
      </c>
      <c r="J1569" s="45" t="s">
        <v>50</v>
      </c>
      <c r="K1569" s="45" t="s">
        <v>1226</v>
      </c>
      <c r="L1569" s="45" t="s">
        <v>50</v>
      </c>
      <c r="M1569" s="45" t="s">
        <v>58</v>
      </c>
      <c r="N1569" s="45" t="s">
        <v>41</v>
      </c>
      <c r="O1569" s="41" t="s">
        <v>4278</v>
      </c>
      <c r="P1569" s="43">
        <v>796</v>
      </c>
      <c r="Q1569" s="43" t="s">
        <v>43</v>
      </c>
      <c r="R1569" s="172">
        <v>36</v>
      </c>
      <c r="S1569" s="173">
        <v>258</v>
      </c>
      <c r="T1569" s="58">
        <f t="shared" ref="T1569:T1577" si="98">S1569*R1569</f>
        <v>9288</v>
      </c>
      <c r="U1569" s="174">
        <f t="shared" ref="U1569:U1577" si="99">T1569*1.12</f>
        <v>10402.560000000001</v>
      </c>
      <c r="V1569" s="45"/>
      <c r="W1569" s="31">
        <v>2017</v>
      </c>
      <c r="X1569" s="117"/>
      <c r="Y1569" s="303"/>
    </row>
    <row r="1570" spans="1:25" ht="50.1" customHeight="1">
      <c r="A1570" s="30" t="s">
        <v>5137</v>
      </c>
      <c r="B1570" s="31" t="s">
        <v>32</v>
      </c>
      <c r="C1570" s="44" t="s">
        <v>5133</v>
      </c>
      <c r="D1570" s="312" t="s">
        <v>5134</v>
      </c>
      <c r="E1570" s="44" t="s">
        <v>5135</v>
      </c>
      <c r="F1570" s="44" t="s">
        <v>5138</v>
      </c>
      <c r="G1570" s="45" t="s">
        <v>36</v>
      </c>
      <c r="H1570" s="45">
        <v>0</v>
      </c>
      <c r="I1570" s="30">
        <v>590000000</v>
      </c>
      <c r="J1570" s="45" t="s">
        <v>50</v>
      </c>
      <c r="K1570" s="45" t="s">
        <v>1226</v>
      </c>
      <c r="L1570" s="45" t="s">
        <v>50</v>
      </c>
      <c r="M1570" s="45" t="s">
        <v>58</v>
      </c>
      <c r="N1570" s="45" t="s">
        <v>41</v>
      </c>
      <c r="O1570" s="41" t="s">
        <v>4278</v>
      </c>
      <c r="P1570" s="43">
        <v>796</v>
      </c>
      <c r="Q1570" s="43" t="s">
        <v>43</v>
      </c>
      <c r="R1570" s="47">
        <v>48</v>
      </c>
      <c r="S1570" s="64">
        <v>343</v>
      </c>
      <c r="T1570" s="48">
        <f t="shared" si="98"/>
        <v>16464</v>
      </c>
      <c r="U1570" s="48">
        <f t="shared" si="99"/>
        <v>18439.68</v>
      </c>
      <c r="V1570" s="126"/>
      <c r="W1570" s="31">
        <v>2017</v>
      </c>
      <c r="X1570" s="117"/>
      <c r="Y1570" s="303"/>
    </row>
    <row r="1571" spans="1:25" ht="50.1" customHeight="1">
      <c r="A1571" s="30" t="s">
        <v>5139</v>
      </c>
      <c r="B1571" s="31" t="s">
        <v>32</v>
      </c>
      <c r="C1571" s="44" t="s">
        <v>5140</v>
      </c>
      <c r="D1571" s="312" t="s">
        <v>5141</v>
      </c>
      <c r="E1571" s="44" t="s">
        <v>5142</v>
      </c>
      <c r="F1571" s="44"/>
      <c r="G1571" s="45" t="s">
        <v>36</v>
      </c>
      <c r="H1571" s="45">
        <v>0</v>
      </c>
      <c r="I1571" s="30">
        <v>590000000</v>
      </c>
      <c r="J1571" s="45" t="s">
        <v>50</v>
      </c>
      <c r="K1571" s="45" t="s">
        <v>1226</v>
      </c>
      <c r="L1571" s="45" t="s">
        <v>50</v>
      </c>
      <c r="M1571" s="45" t="s">
        <v>58</v>
      </c>
      <c r="N1571" s="45" t="s">
        <v>41</v>
      </c>
      <c r="O1571" s="41" t="s">
        <v>4278</v>
      </c>
      <c r="P1571" s="41" t="s">
        <v>822</v>
      </c>
      <c r="Q1571" s="43" t="s">
        <v>823</v>
      </c>
      <c r="R1571" s="48">
        <v>17</v>
      </c>
      <c r="S1571" s="64">
        <v>2550</v>
      </c>
      <c r="T1571" s="48">
        <f t="shared" si="98"/>
        <v>43350</v>
      </c>
      <c r="U1571" s="48">
        <f t="shared" si="99"/>
        <v>48552.000000000007</v>
      </c>
      <c r="V1571" s="42"/>
      <c r="W1571" s="31">
        <v>2017</v>
      </c>
      <c r="X1571" s="175"/>
      <c r="Y1571" s="303"/>
    </row>
    <row r="1572" spans="1:25" ht="50.1" customHeight="1">
      <c r="A1572" s="30" t="s">
        <v>5143</v>
      </c>
      <c r="B1572" s="31" t="s">
        <v>32</v>
      </c>
      <c r="C1572" s="44" t="s">
        <v>5144</v>
      </c>
      <c r="D1572" s="312" t="s">
        <v>4527</v>
      </c>
      <c r="E1572" s="44" t="s">
        <v>4532</v>
      </c>
      <c r="F1572" s="44"/>
      <c r="G1572" s="45" t="s">
        <v>36</v>
      </c>
      <c r="H1572" s="45">
        <v>0</v>
      </c>
      <c r="I1572" s="30">
        <v>590000000</v>
      </c>
      <c r="J1572" s="45" t="s">
        <v>50</v>
      </c>
      <c r="K1572" s="45" t="s">
        <v>1226</v>
      </c>
      <c r="L1572" s="45" t="s">
        <v>50</v>
      </c>
      <c r="M1572" s="45" t="s">
        <v>58</v>
      </c>
      <c r="N1572" s="45" t="s">
        <v>41</v>
      </c>
      <c r="O1572" s="41" t="s">
        <v>4278</v>
      </c>
      <c r="P1572" s="31">
        <v>625</v>
      </c>
      <c r="Q1572" s="43" t="s">
        <v>1983</v>
      </c>
      <c r="R1572" s="48">
        <v>2</v>
      </c>
      <c r="S1572" s="64">
        <v>3000</v>
      </c>
      <c r="T1572" s="48">
        <f t="shared" si="98"/>
        <v>6000</v>
      </c>
      <c r="U1572" s="48">
        <f t="shared" si="99"/>
        <v>6720.0000000000009</v>
      </c>
      <c r="V1572" s="126"/>
      <c r="W1572" s="31">
        <v>2017</v>
      </c>
      <c r="X1572" s="117"/>
      <c r="Y1572" s="303"/>
    </row>
    <row r="1573" spans="1:25" ht="50.1" customHeight="1">
      <c r="A1573" s="30" t="s">
        <v>5145</v>
      </c>
      <c r="B1573" s="31" t="s">
        <v>32</v>
      </c>
      <c r="C1573" s="44" t="s">
        <v>5146</v>
      </c>
      <c r="D1573" s="312" t="s">
        <v>5147</v>
      </c>
      <c r="E1573" s="44" t="s">
        <v>5148</v>
      </c>
      <c r="F1573" s="176"/>
      <c r="G1573" s="45" t="s">
        <v>36</v>
      </c>
      <c r="H1573" s="45">
        <v>0</v>
      </c>
      <c r="I1573" s="30">
        <v>590000000</v>
      </c>
      <c r="J1573" s="45" t="s">
        <v>50</v>
      </c>
      <c r="K1573" s="45" t="s">
        <v>429</v>
      </c>
      <c r="L1573" s="45" t="s">
        <v>50</v>
      </c>
      <c r="M1573" s="45" t="s">
        <v>58</v>
      </c>
      <c r="N1573" s="45" t="s">
        <v>41</v>
      </c>
      <c r="O1573" s="41" t="s">
        <v>4278</v>
      </c>
      <c r="P1573" s="31">
        <v>868</v>
      </c>
      <c r="Q1573" s="43" t="s">
        <v>696</v>
      </c>
      <c r="R1573" s="47">
        <v>70</v>
      </c>
      <c r="S1573" s="64">
        <v>610</v>
      </c>
      <c r="T1573" s="48">
        <f t="shared" si="98"/>
        <v>42700</v>
      </c>
      <c r="U1573" s="48">
        <f t="shared" si="99"/>
        <v>47824.000000000007</v>
      </c>
      <c r="V1573" s="126"/>
      <c r="W1573" s="31">
        <v>2017</v>
      </c>
      <c r="X1573" s="117"/>
      <c r="Y1573" s="303"/>
    </row>
    <row r="1574" spans="1:25" ht="50.1" customHeight="1">
      <c r="A1574" s="30" t="s">
        <v>5149</v>
      </c>
      <c r="B1574" s="31" t="s">
        <v>32</v>
      </c>
      <c r="C1574" s="44" t="s">
        <v>5150</v>
      </c>
      <c r="D1574" s="312" t="s">
        <v>5151</v>
      </c>
      <c r="E1574" s="44" t="s">
        <v>5152</v>
      </c>
      <c r="F1574" s="176"/>
      <c r="G1574" s="45" t="s">
        <v>36</v>
      </c>
      <c r="H1574" s="45">
        <v>0</v>
      </c>
      <c r="I1574" s="30">
        <v>590000000</v>
      </c>
      <c r="J1574" s="45" t="s">
        <v>50</v>
      </c>
      <c r="K1574" s="45" t="s">
        <v>1226</v>
      </c>
      <c r="L1574" s="45" t="s">
        <v>50</v>
      </c>
      <c r="M1574" s="45" t="s">
        <v>58</v>
      </c>
      <c r="N1574" s="45" t="s">
        <v>41</v>
      </c>
      <c r="O1574" s="41" t="s">
        <v>4278</v>
      </c>
      <c r="P1574" s="31">
        <v>166</v>
      </c>
      <c r="Q1574" s="43" t="s">
        <v>100</v>
      </c>
      <c r="R1574" s="48">
        <v>140</v>
      </c>
      <c r="S1574" s="64">
        <v>1220</v>
      </c>
      <c r="T1574" s="48">
        <f t="shared" si="98"/>
        <v>170800</v>
      </c>
      <c r="U1574" s="48">
        <f t="shared" si="99"/>
        <v>191296.00000000003</v>
      </c>
      <c r="V1574" s="126"/>
      <c r="W1574" s="31">
        <v>2017</v>
      </c>
      <c r="X1574" s="117"/>
      <c r="Y1574" s="303"/>
    </row>
    <row r="1575" spans="1:25" ht="50.1" customHeight="1">
      <c r="A1575" s="30" t="s">
        <v>5153</v>
      </c>
      <c r="B1575" s="31" t="s">
        <v>32</v>
      </c>
      <c r="C1575" s="44" t="s">
        <v>5154</v>
      </c>
      <c r="D1575" s="312" t="s">
        <v>5155</v>
      </c>
      <c r="E1575" s="44" t="s">
        <v>5156</v>
      </c>
      <c r="F1575" s="44" t="s">
        <v>5157</v>
      </c>
      <c r="G1575" s="45" t="s">
        <v>36</v>
      </c>
      <c r="H1575" s="45">
        <v>0</v>
      </c>
      <c r="I1575" s="30">
        <v>590000000</v>
      </c>
      <c r="J1575" s="45" t="s">
        <v>50</v>
      </c>
      <c r="K1575" s="45" t="s">
        <v>1226</v>
      </c>
      <c r="L1575" s="45" t="s">
        <v>50</v>
      </c>
      <c r="M1575" s="45" t="s">
        <v>58</v>
      </c>
      <c r="N1575" s="45" t="s">
        <v>41</v>
      </c>
      <c r="O1575" s="41" t="s">
        <v>476</v>
      </c>
      <c r="P1575" s="45">
        <v>796</v>
      </c>
      <c r="Q1575" s="43" t="s">
        <v>43</v>
      </c>
      <c r="R1575" s="47">
        <v>75</v>
      </c>
      <c r="S1575" s="177">
        <v>310</v>
      </c>
      <c r="T1575" s="48">
        <f t="shared" si="98"/>
        <v>23250</v>
      </c>
      <c r="U1575" s="48">
        <f t="shared" si="99"/>
        <v>26040.000000000004</v>
      </c>
      <c r="V1575" s="178"/>
      <c r="W1575" s="31">
        <v>2017</v>
      </c>
      <c r="X1575" s="117"/>
      <c r="Y1575" s="303"/>
    </row>
    <row r="1576" spans="1:25" ht="50.1" customHeight="1">
      <c r="A1576" s="30" t="s">
        <v>5158</v>
      </c>
      <c r="B1576" s="31" t="s">
        <v>32</v>
      </c>
      <c r="C1576" s="44" t="s">
        <v>5159</v>
      </c>
      <c r="D1576" s="312" t="s">
        <v>5155</v>
      </c>
      <c r="E1576" s="157" t="s">
        <v>5160</v>
      </c>
      <c r="F1576" s="44" t="s">
        <v>5161</v>
      </c>
      <c r="G1576" s="45" t="s">
        <v>36</v>
      </c>
      <c r="H1576" s="45">
        <v>0</v>
      </c>
      <c r="I1576" s="30">
        <v>590000000</v>
      </c>
      <c r="J1576" s="45" t="s">
        <v>50</v>
      </c>
      <c r="K1576" s="45" t="s">
        <v>1226</v>
      </c>
      <c r="L1576" s="45" t="s">
        <v>50</v>
      </c>
      <c r="M1576" s="45" t="s">
        <v>58</v>
      </c>
      <c r="N1576" s="45" t="s">
        <v>41</v>
      </c>
      <c r="O1576" s="41" t="s">
        <v>476</v>
      </c>
      <c r="P1576" s="45">
        <v>796</v>
      </c>
      <c r="Q1576" s="43" t="s">
        <v>43</v>
      </c>
      <c r="R1576" s="47">
        <v>100</v>
      </c>
      <c r="S1576" s="64">
        <v>490</v>
      </c>
      <c r="T1576" s="48">
        <f t="shared" si="98"/>
        <v>49000</v>
      </c>
      <c r="U1576" s="48">
        <f t="shared" si="99"/>
        <v>54880.000000000007</v>
      </c>
      <c r="V1576" s="67"/>
      <c r="W1576" s="31">
        <v>2017</v>
      </c>
      <c r="X1576" s="45"/>
      <c r="Y1576" s="303"/>
    </row>
    <row r="1577" spans="1:25" ht="50.1" customHeight="1">
      <c r="A1577" s="30" t="s">
        <v>5162</v>
      </c>
      <c r="B1577" s="31" t="s">
        <v>32</v>
      </c>
      <c r="C1577" s="44" t="s">
        <v>5163</v>
      </c>
      <c r="D1577" s="312" t="s">
        <v>977</v>
      </c>
      <c r="E1577" s="44" t="s">
        <v>5164</v>
      </c>
      <c r="F1577" s="44" t="s">
        <v>5165</v>
      </c>
      <c r="G1577" s="45" t="s">
        <v>36</v>
      </c>
      <c r="H1577" s="45">
        <v>0</v>
      </c>
      <c r="I1577" s="30">
        <v>590000000</v>
      </c>
      <c r="J1577" s="45" t="s">
        <v>50</v>
      </c>
      <c r="K1577" s="45" t="s">
        <v>1226</v>
      </c>
      <c r="L1577" s="45" t="s">
        <v>50</v>
      </c>
      <c r="M1577" s="45" t="s">
        <v>40</v>
      </c>
      <c r="N1577" s="45" t="s">
        <v>41</v>
      </c>
      <c r="O1577" s="41" t="s">
        <v>4278</v>
      </c>
      <c r="P1577" s="43">
        <v>625</v>
      </c>
      <c r="Q1577" s="43" t="s">
        <v>1983</v>
      </c>
      <c r="R1577" s="174">
        <v>500</v>
      </c>
      <c r="S1577" s="64">
        <v>165</v>
      </c>
      <c r="T1577" s="48">
        <f t="shared" si="98"/>
        <v>82500</v>
      </c>
      <c r="U1577" s="48">
        <f t="shared" si="99"/>
        <v>92400.000000000015</v>
      </c>
      <c r="V1577" s="179"/>
      <c r="W1577" s="31">
        <v>2017</v>
      </c>
      <c r="X1577" s="117"/>
      <c r="Y1577" s="303"/>
    </row>
    <row r="1578" spans="1:25" ht="50.1" customHeight="1">
      <c r="A1578" s="30" t="s">
        <v>5166</v>
      </c>
      <c r="B1578" s="43" t="s">
        <v>32</v>
      </c>
      <c r="C1578" s="180" t="s">
        <v>5167</v>
      </c>
      <c r="D1578" s="323" t="s">
        <v>1983</v>
      </c>
      <c r="E1578" s="180" t="s">
        <v>5168</v>
      </c>
      <c r="F1578" s="137"/>
      <c r="G1578" s="31" t="s">
        <v>36</v>
      </c>
      <c r="H1578" s="43">
        <v>0</v>
      </c>
      <c r="I1578" s="30">
        <v>590000000</v>
      </c>
      <c r="J1578" s="31" t="s">
        <v>50</v>
      </c>
      <c r="K1578" s="31" t="s">
        <v>79</v>
      </c>
      <c r="L1578" s="31" t="s">
        <v>39</v>
      </c>
      <c r="M1578" s="31" t="s">
        <v>58</v>
      </c>
      <c r="N1578" s="71" t="s">
        <v>106</v>
      </c>
      <c r="O1578" s="71" t="s">
        <v>3456</v>
      </c>
      <c r="P1578" s="31">
        <v>168</v>
      </c>
      <c r="Q1578" s="43" t="s">
        <v>114</v>
      </c>
      <c r="R1578" s="139">
        <v>7.3310000000000004</v>
      </c>
      <c r="S1578" s="181">
        <v>267900</v>
      </c>
      <c r="T1578" s="58">
        <f>R1578*S1578</f>
        <v>1963974.9000000001</v>
      </c>
      <c r="U1578" s="48">
        <f>T1578*1.12</f>
        <v>2199651.8880000003</v>
      </c>
      <c r="V1578" s="31"/>
      <c r="W1578" s="31">
        <v>2017</v>
      </c>
      <c r="X1578" s="79"/>
      <c r="Y1578" s="303"/>
    </row>
    <row r="1579" spans="1:25" ht="50.1" customHeight="1">
      <c r="A1579" s="30" t="s">
        <v>5169</v>
      </c>
      <c r="B1579" s="31" t="s">
        <v>32</v>
      </c>
      <c r="C1579" s="31" t="s">
        <v>2528</v>
      </c>
      <c r="D1579" s="314" t="s">
        <v>2529</v>
      </c>
      <c r="E1579" s="56" t="s">
        <v>2530</v>
      </c>
      <c r="F1579" s="32" t="s">
        <v>2531</v>
      </c>
      <c r="G1579" s="30" t="s">
        <v>36</v>
      </c>
      <c r="H1579" s="30">
        <v>0</v>
      </c>
      <c r="I1579" s="30">
        <v>590000000</v>
      </c>
      <c r="J1579" s="31" t="s">
        <v>50</v>
      </c>
      <c r="K1579" s="30" t="s">
        <v>79</v>
      </c>
      <c r="L1579" s="31" t="s">
        <v>80</v>
      </c>
      <c r="M1579" s="30" t="s">
        <v>81</v>
      </c>
      <c r="N1579" s="31" t="s">
        <v>82</v>
      </c>
      <c r="O1579" s="45" t="s">
        <v>476</v>
      </c>
      <c r="P1579" s="30">
        <v>796</v>
      </c>
      <c r="Q1579" s="30" t="s">
        <v>43</v>
      </c>
      <c r="R1579" s="34">
        <v>1</v>
      </c>
      <c r="S1579" s="114">
        <v>7000</v>
      </c>
      <c r="T1579" s="58">
        <f t="shared" ref="T1579" si="100">R1579*S1579</f>
        <v>7000</v>
      </c>
      <c r="U1579" s="59">
        <f t="shared" ref="U1579" si="101">T1579*1.12</f>
        <v>7840.0000000000009</v>
      </c>
      <c r="V1579" s="40"/>
      <c r="W1579" s="30">
        <v>2017</v>
      </c>
      <c r="X1579" s="60"/>
      <c r="Y1579" s="303"/>
    </row>
    <row r="1580" spans="1:25" ht="50.1" customHeight="1">
      <c r="A1580" s="30" t="s">
        <v>5170</v>
      </c>
      <c r="B1580" s="71" t="s">
        <v>32</v>
      </c>
      <c r="C1580" s="44" t="s">
        <v>5171</v>
      </c>
      <c r="D1580" s="312" t="s">
        <v>5172</v>
      </c>
      <c r="E1580" s="44" t="s">
        <v>5173</v>
      </c>
      <c r="F1580" s="44" t="s">
        <v>5174</v>
      </c>
      <c r="G1580" s="43" t="s">
        <v>36</v>
      </c>
      <c r="H1580" s="162">
        <v>0</v>
      </c>
      <c r="I1580" s="30">
        <v>590000000</v>
      </c>
      <c r="J1580" s="45" t="s">
        <v>300</v>
      </c>
      <c r="K1580" s="119" t="s">
        <v>79</v>
      </c>
      <c r="L1580" s="43" t="s">
        <v>302</v>
      </c>
      <c r="M1580" s="43" t="s">
        <v>81</v>
      </c>
      <c r="N1580" s="43" t="s">
        <v>82</v>
      </c>
      <c r="O1580" s="43" t="s">
        <v>476</v>
      </c>
      <c r="P1580" s="38">
        <v>796</v>
      </c>
      <c r="Q1580" s="43" t="s">
        <v>43</v>
      </c>
      <c r="R1580" s="47">
        <v>1</v>
      </c>
      <c r="S1580" s="64">
        <v>2800</v>
      </c>
      <c r="T1580" s="48">
        <f>R1580*S1580</f>
        <v>2800</v>
      </c>
      <c r="U1580" s="48">
        <f>T1580*1.12</f>
        <v>3136.0000000000005</v>
      </c>
      <c r="V1580" s="43"/>
      <c r="W1580" s="45">
        <v>2017</v>
      </c>
      <c r="X1580" s="43"/>
      <c r="Y1580" s="303"/>
    </row>
    <row r="1581" spans="1:25" ht="50.1" customHeight="1">
      <c r="A1581" s="30" t="s">
        <v>5175</v>
      </c>
      <c r="B1581" s="43" t="s">
        <v>32</v>
      </c>
      <c r="C1581" s="182" t="s">
        <v>2370</v>
      </c>
      <c r="D1581" s="324" t="s">
        <v>2362</v>
      </c>
      <c r="E1581" s="182" t="s">
        <v>2363</v>
      </c>
      <c r="F1581" s="44" t="s">
        <v>5176</v>
      </c>
      <c r="G1581" s="43" t="s">
        <v>36</v>
      </c>
      <c r="H1581" s="43">
        <v>0</v>
      </c>
      <c r="I1581" s="30">
        <v>590000000</v>
      </c>
      <c r="J1581" s="31" t="s">
        <v>50</v>
      </c>
      <c r="K1581" s="43" t="s">
        <v>211</v>
      </c>
      <c r="L1581" s="31" t="s">
        <v>50</v>
      </c>
      <c r="M1581" s="43" t="s">
        <v>40</v>
      </c>
      <c r="N1581" s="43" t="s">
        <v>389</v>
      </c>
      <c r="O1581" s="31" t="s">
        <v>5177</v>
      </c>
      <c r="P1581" s="31">
        <v>839</v>
      </c>
      <c r="Q1581" s="43" t="s">
        <v>570</v>
      </c>
      <c r="R1581" s="48">
        <v>1</v>
      </c>
      <c r="S1581" s="64">
        <v>24000</v>
      </c>
      <c r="T1581" s="48">
        <f>R1581*S1581</f>
        <v>24000</v>
      </c>
      <c r="U1581" s="48">
        <f>T1581*1.12</f>
        <v>26880.000000000004</v>
      </c>
      <c r="V1581" s="103"/>
      <c r="W1581" s="31">
        <v>2017</v>
      </c>
      <c r="X1581" s="43"/>
      <c r="Y1581" s="303"/>
    </row>
    <row r="1582" spans="1:25" ht="50.1" customHeight="1">
      <c r="A1582" s="30" t="s">
        <v>5178</v>
      </c>
      <c r="B1582" s="43" t="s">
        <v>32</v>
      </c>
      <c r="C1582" s="182" t="s">
        <v>2366</v>
      </c>
      <c r="D1582" s="324" t="s">
        <v>2362</v>
      </c>
      <c r="E1582" s="182" t="s">
        <v>2367</v>
      </c>
      <c r="F1582" s="44" t="s">
        <v>5179</v>
      </c>
      <c r="G1582" s="43" t="s">
        <v>36</v>
      </c>
      <c r="H1582" s="43">
        <v>0</v>
      </c>
      <c r="I1582" s="30">
        <v>590000000</v>
      </c>
      <c r="J1582" s="31" t="s">
        <v>50</v>
      </c>
      <c r="K1582" s="43" t="s">
        <v>211</v>
      </c>
      <c r="L1582" s="31" t="s">
        <v>50</v>
      </c>
      <c r="M1582" s="43" t="s">
        <v>40</v>
      </c>
      <c r="N1582" s="43" t="s">
        <v>389</v>
      </c>
      <c r="O1582" s="31" t="s">
        <v>5177</v>
      </c>
      <c r="P1582" s="31">
        <v>796</v>
      </c>
      <c r="Q1582" s="43" t="s">
        <v>43</v>
      </c>
      <c r="R1582" s="47">
        <v>1</v>
      </c>
      <c r="S1582" s="64">
        <v>16500</v>
      </c>
      <c r="T1582" s="48">
        <f t="shared" ref="T1582:T1589" si="102">R1582*S1582</f>
        <v>16500</v>
      </c>
      <c r="U1582" s="48">
        <f t="shared" ref="U1582:U1610" si="103">T1582*1.12</f>
        <v>18480</v>
      </c>
      <c r="V1582" s="103"/>
      <c r="W1582" s="31">
        <v>2017</v>
      </c>
      <c r="X1582" s="43"/>
      <c r="Y1582" s="303"/>
    </row>
    <row r="1583" spans="1:25" ht="50.1" customHeight="1">
      <c r="A1583" s="30" t="s">
        <v>5180</v>
      </c>
      <c r="B1583" s="43" t="s">
        <v>32</v>
      </c>
      <c r="C1583" s="182" t="s">
        <v>5181</v>
      </c>
      <c r="D1583" s="324" t="s">
        <v>819</v>
      </c>
      <c r="E1583" s="182" t="s">
        <v>5182</v>
      </c>
      <c r="F1583" s="44" t="s">
        <v>5183</v>
      </c>
      <c r="G1583" s="43" t="s">
        <v>36</v>
      </c>
      <c r="H1583" s="43">
        <v>0</v>
      </c>
      <c r="I1583" s="30">
        <v>590000000</v>
      </c>
      <c r="J1583" s="31" t="s">
        <v>50</v>
      </c>
      <c r="K1583" s="43" t="s">
        <v>211</v>
      </c>
      <c r="L1583" s="31" t="s">
        <v>50</v>
      </c>
      <c r="M1583" s="43" t="s">
        <v>40</v>
      </c>
      <c r="N1583" s="43" t="s">
        <v>389</v>
      </c>
      <c r="O1583" s="31" t="s">
        <v>5177</v>
      </c>
      <c r="P1583" s="31" t="s">
        <v>822</v>
      </c>
      <c r="Q1583" s="43" t="s">
        <v>823</v>
      </c>
      <c r="R1583" s="48">
        <v>7</v>
      </c>
      <c r="S1583" s="64">
        <v>8400</v>
      </c>
      <c r="T1583" s="48">
        <f t="shared" si="102"/>
        <v>58800</v>
      </c>
      <c r="U1583" s="48">
        <f t="shared" si="103"/>
        <v>65856</v>
      </c>
      <c r="V1583" s="183"/>
      <c r="W1583" s="31">
        <v>2017</v>
      </c>
      <c r="X1583" s="43"/>
      <c r="Y1583" s="303"/>
    </row>
    <row r="1584" spans="1:25" ht="50.1" customHeight="1">
      <c r="A1584" s="30" t="s">
        <v>5184</v>
      </c>
      <c r="B1584" s="31" t="s">
        <v>32</v>
      </c>
      <c r="C1584" s="56" t="s">
        <v>4292</v>
      </c>
      <c r="D1584" s="310" t="s">
        <v>4293</v>
      </c>
      <c r="E1584" s="56" t="s">
        <v>4294</v>
      </c>
      <c r="F1584" s="56" t="s">
        <v>5185</v>
      </c>
      <c r="G1584" s="43" t="s">
        <v>36</v>
      </c>
      <c r="H1584" s="162">
        <v>0</v>
      </c>
      <c r="I1584" s="30">
        <v>590000000</v>
      </c>
      <c r="J1584" s="45" t="s">
        <v>300</v>
      </c>
      <c r="K1584" s="43" t="s">
        <v>211</v>
      </c>
      <c r="L1584" s="43" t="s">
        <v>5186</v>
      </c>
      <c r="M1584" s="43" t="s">
        <v>81</v>
      </c>
      <c r="N1584" s="43" t="s">
        <v>317</v>
      </c>
      <c r="O1584" s="43" t="s">
        <v>220</v>
      </c>
      <c r="P1584" s="31">
        <v>796</v>
      </c>
      <c r="Q1584" s="31" t="s">
        <v>43</v>
      </c>
      <c r="R1584" s="47">
        <v>12</v>
      </c>
      <c r="S1584" s="145">
        <v>17200</v>
      </c>
      <c r="T1584" s="48">
        <f t="shared" si="102"/>
        <v>206400</v>
      </c>
      <c r="U1584" s="48">
        <f t="shared" si="103"/>
        <v>231168.00000000003</v>
      </c>
      <c r="V1584" s="170"/>
      <c r="W1584" s="45">
        <v>2017</v>
      </c>
      <c r="X1584" s="170"/>
      <c r="Y1584" s="303"/>
    </row>
    <row r="1585" spans="1:25" ht="50.1" customHeight="1">
      <c r="A1585" s="30" t="s">
        <v>5187</v>
      </c>
      <c r="B1585" s="43" t="s">
        <v>32</v>
      </c>
      <c r="C1585" s="33" t="s">
        <v>5188</v>
      </c>
      <c r="D1585" s="312" t="s">
        <v>1941</v>
      </c>
      <c r="E1585" s="33" t="s">
        <v>5189</v>
      </c>
      <c r="F1585" s="132"/>
      <c r="G1585" s="31" t="s">
        <v>36</v>
      </c>
      <c r="H1585" s="43">
        <v>0</v>
      </c>
      <c r="I1585" s="30">
        <v>590000000</v>
      </c>
      <c r="J1585" s="31" t="s">
        <v>39</v>
      </c>
      <c r="K1585" s="31" t="s">
        <v>211</v>
      </c>
      <c r="L1585" s="31" t="s">
        <v>39</v>
      </c>
      <c r="M1585" s="31" t="s">
        <v>40</v>
      </c>
      <c r="N1585" s="71" t="s">
        <v>5190</v>
      </c>
      <c r="O1585" s="71" t="s">
        <v>220</v>
      </c>
      <c r="P1585" s="107">
        <v>166</v>
      </c>
      <c r="Q1585" s="41" t="s">
        <v>100</v>
      </c>
      <c r="R1585" s="48">
        <v>200</v>
      </c>
      <c r="S1585" s="64">
        <v>515</v>
      </c>
      <c r="T1585" s="48">
        <f t="shared" si="102"/>
        <v>103000</v>
      </c>
      <c r="U1585" s="48">
        <f t="shared" si="103"/>
        <v>115360.00000000001</v>
      </c>
      <c r="V1585" s="31"/>
      <c r="W1585" s="31">
        <v>2017</v>
      </c>
      <c r="X1585" s="79"/>
      <c r="Y1585" s="303"/>
    </row>
    <row r="1586" spans="1:25" ht="50.1" customHeight="1">
      <c r="A1586" s="30" t="s">
        <v>5191</v>
      </c>
      <c r="B1586" s="43" t="s">
        <v>32</v>
      </c>
      <c r="C1586" s="33" t="s">
        <v>5192</v>
      </c>
      <c r="D1586" s="312" t="s">
        <v>427</v>
      </c>
      <c r="E1586" s="33" t="s">
        <v>5193</v>
      </c>
      <c r="F1586" s="132"/>
      <c r="G1586" s="31" t="s">
        <v>36</v>
      </c>
      <c r="H1586" s="43">
        <v>0</v>
      </c>
      <c r="I1586" s="30">
        <v>590000000</v>
      </c>
      <c r="J1586" s="31" t="s">
        <v>39</v>
      </c>
      <c r="K1586" s="31" t="s">
        <v>211</v>
      </c>
      <c r="L1586" s="31" t="s">
        <v>39</v>
      </c>
      <c r="M1586" s="31" t="s">
        <v>40</v>
      </c>
      <c r="N1586" s="71" t="s">
        <v>5190</v>
      </c>
      <c r="O1586" s="71" t="s">
        <v>220</v>
      </c>
      <c r="P1586" s="107">
        <v>166</v>
      </c>
      <c r="Q1586" s="41" t="s">
        <v>100</v>
      </c>
      <c r="R1586" s="48">
        <v>100</v>
      </c>
      <c r="S1586" s="64">
        <v>335</v>
      </c>
      <c r="T1586" s="48">
        <f t="shared" si="102"/>
        <v>33500</v>
      </c>
      <c r="U1586" s="48">
        <f t="shared" si="103"/>
        <v>37520</v>
      </c>
      <c r="V1586" s="31"/>
      <c r="W1586" s="31">
        <v>2017</v>
      </c>
      <c r="X1586" s="79"/>
      <c r="Y1586" s="303"/>
    </row>
    <row r="1587" spans="1:25" ht="50.1" customHeight="1">
      <c r="A1587" s="30" t="s">
        <v>5194</v>
      </c>
      <c r="B1587" s="43" t="s">
        <v>32</v>
      </c>
      <c r="C1587" s="33" t="s">
        <v>5195</v>
      </c>
      <c r="D1587" s="312" t="s">
        <v>3453</v>
      </c>
      <c r="E1587" s="33" t="s">
        <v>5196</v>
      </c>
      <c r="F1587" s="132"/>
      <c r="G1587" s="31" t="s">
        <v>36</v>
      </c>
      <c r="H1587" s="43">
        <v>0</v>
      </c>
      <c r="I1587" s="30">
        <v>590000000</v>
      </c>
      <c r="J1587" s="31" t="s">
        <v>39</v>
      </c>
      <c r="K1587" s="31" t="s">
        <v>211</v>
      </c>
      <c r="L1587" s="31" t="s">
        <v>39</v>
      </c>
      <c r="M1587" s="31" t="s">
        <v>40</v>
      </c>
      <c r="N1587" s="71" t="s">
        <v>5190</v>
      </c>
      <c r="O1587" s="71" t="s">
        <v>220</v>
      </c>
      <c r="P1587" s="107">
        <v>166</v>
      </c>
      <c r="Q1587" s="41" t="s">
        <v>100</v>
      </c>
      <c r="R1587" s="48">
        <v>100</v>
      </c>
      <c r="S1587" s="64">
        <v>520</v>
      </c>
      <c r="T1587" s="48">
        <f t="shared" si="102"/>
        <v>52000</v>
      </c>
      <c r="U1587" s="48">
        <f t="shared" si="103"/>
        <v>58240.000000000007</v>
      </c>
      <c r="V1587" s="31"/>
      <c r="W1587" s="31">
        <v>2017</v>
      </c>
      <c r="X1587" s="79"/>
      <c r="Y1587" s="303"/>
    </row>
    <row r="1588" spans="1:25" ht="50.1" customHeight="1">
      <c r="A1588" s="30" t="s">
        <v>5197</v>
      </c>
      <c r="B1588" s="31" t="s">
        <v>32</v>
      </c>
      <c r="C1588" s="44" t="s">
        <v>5198</v>
      </c>
      <c r="D1588" s="312" t="s">
        <v>5199</v>
      </c>
      <c r="E1588" s="44" t="s">
        <v>5200</v>
      </c>
      <c r="F1588" s="184" t="s">
        <v>5201</v>
      </c>
      <c r="G1588" s="45" t="s">
        <v>36</v>
      </c>
      <c r="H1588" s="31">
        <v>0</v>
      </c>
      <c r="I1588" s="30">
        <v>590000000</v>
      </c>
      <c r="J1588" s="41" t="s">
        <v>37</v>
      </c>
      <c r="K1588" s="45" t="s">
        <v>1374</v>
      </c>
      <c r="L1588" s="41" t="s">
        <v>37</v>
      </c>
      <c r="M1588" s="41" t="s">
        <v>58</v>
      </c>
      <c r="N1588" s="45" t="s">
        <v>2778</v>
      </c>
      <c r="O1588" s="43" t="s">
        <v>476</v>
      </c>
      <c r="P1588" s="30">
        <v>796</v>
      </c>
      <c r="Q1588" s="30" t="s">
        <v>43</v>
      </c>
      <c r="R1588" s="75">
        <v>30</v>
      </c>
      <c r="S1588" s="145">
        <v>4403</v>
      </c>
      <c r="T1588" s="58">
        <f t="shared" si="102"/>
        <v>132090</v>
      </c>
      <c r="U1588" s="59">
        <f t="shared" si="103"/>
        <v>147940.80000000002</v>
      </c>
      <c r="V1588" s="41"/>
      <c r="W1588" s="43">
        <v>2017</v>
      </c>
      <c r="X1588" s="31"/>
      <c r="Y1588" s="303"/>
    </row>
    <row r="1589" spans="1:25" ht="50.1" customHeight="1">
      <c r="A1589" s="30" t="s">
        <v>5202</v>
      </c>
      <c r="B1589" s="31" t="s">
        <v>32</v>
      </c>
      <c r="C1589" s="44" t="s">
        <v>5198</v>
      </c>
      <c r="D1589" s="312" t="s">
        <v>5199</v>
      </c>
      <c r="E1589" s="44" t="s">
        <v>5200</v>
      </c>
      <c r="F1589" s="184" t="s">
        <v>5203</v>
      </c>
      <c r="G1589" s="45" t="s">
        <v>36</v>
      </c>
      <c r="H1589" s="31">
        <v>0</v>
      </c>
      <c r="I1589" s="30">
        <v>590000000</v>
      </c>
      <c r="J1589" s="41" t="s">
        <v>37</v>
      </c>
      <c r="K1589" s="45" t="s">
        <v>1374</v>
      </c>
      <c r="L1589" s="41" t="s">
        <v>37</v>
      </c>
      <c r="M1589" s="41" t="s">
        <v>58</v>
      </c>
      <c r="N1589" s="45" t="s">
        <v>2778</v>
      </c>
      <c r="O1589" s="43" t="s">
        <v>476</v>
      </c>
      <c r="P1589" s="30">
        <v>796</v>
      </c>
      <c r="Q1589" s="30" t="s">
        <v>43</v>
      </c>
      <c r="R1589" s="34">
        <v>30</v>
      </c>
      <c r="S1589" s="145">
        <v>2552</v>
      </c>
      <c r="T1589" s="58">
        <f t="shared" si="102"/>
        <v>76560</v>
      </c>
      <c r="U1589" s="59">
        <f t="shared" si="103"/>
        <v>85747.200000000012</v>
      </c>
      <c r="V1589" s="38"/>
      <c r="W1589" s="43">
        <v>2017</v>
      </c>
      <c r="X1589" s="45"/>
      <c r="Y1589" s="303"/>
    </row>
    <row r="1590" spans="1:25" ht="50.1" customHeight="1">
      <c r="A1590" s="30" t="s">
        <v>5204</v>
      </c>
      <c r="B1590" s="31" t="s">
        <v>32</v>
      </c>
      <c r="C1590" s="44" t="s">
        <v>3258</v>
      </c>
      <c r="D1590" s="312" t="s">
        <v>3259</v>
      </c>
      <c r="E1590" s="44" t="s">
        <v>3260</v>
      </c>
      <c r="F1590" s="44" t="s">
        <v>5205</v>
      </c>
      <c r="G1590" s="43" t="s">
        <v>36</v>
      </c>
      <c r="H1590" s="31">
        <v>0</v>
      </c>
      <c r="I1590" s="30">
        <v>590000000</v>
      </c>
      <c r="J1590" s="31" t="s">
        <v>50</v>
      </c>
      <c r="K1590" s="31" t="s">
        <v>211</v>
      </c>
      <c r="L1590" s="31" t="s">
        <v>39</v>
      </c>
      <c r="M1590" s="41" t="s">
        <v>81</v>
      </c>
      <c r="N1590" s="71" t="s">
        <v>5206</v>
      </c>
      <c r="O1590" s="41" t="s">
        <v>2489</v>
      </c>
      <c r="P1590" s="43">
        <v>796</v>
      </c>
      <c r="Q1590" s="43" t="s">
        <v>43</v>
      </c>
      <c r="R1590" s="47">
        <v>10</v>
      </c>
      <c r="S1590" s="145">
        <v>489500</v>
      </c>
      <c r="T1590" s="58">
        <f t="shared" ref="T1590:T1591" si="104">S1590*R1590</f>
        <v>4895000</v>
      </c>
      <c r="U1590" s="58">
        <f t="shared" si="103"/>
        <v>5482400.0000000009</v>
      </c>
      <c r="V1590" s="31"/>
      <c r="W1590" s="31">
        <v>2017</v>
      </c>
      <c r="X1590" s="43"/>
      <c r="Y1590" s="303"/>
    </row>
    <row r="1591" spans="1:25" ht="50.1" customHeight="1">
      <c r="A1591" s="30" t="s">
        <v>5207</v>
      </c>
      <c r="B1591" s="31" t="s">
        <v>32</v>
      </c>
      <c r="C1591" s="44" t="s">
        <v>3258</v>
      </c>
      <c r="D1591" s="312" t="s">
        <v>3259</v>
      </c>
      <c r="E1591" s="44" t="s">
        <v>3260</v>
      </c>
      <c r="F1591" s="44" t="s">
        <v>5208</v>
      </c>
      <c r="G1591" s="43" t="s">
        <v>36</v>
      </c>
      <c r="H1591" s="43">
        <v>0</v>
      </c>
      <c r="I1591" s="30">
        <v>590000000</v>
      </c>
      <c r="J1591" s="31" t="s">
        <v>50</v>
      </c>
      <c r="K1591" s="31" t="s">
        <v>211</v>
      </c>
      <c r="L1591" s="31" t="s">
        <v>430</v>
      </c>
      <c r="M1591" s="41" t="s">
        <v>81</v>
      </c>
      <c r="N1591" s="71" t="s">
        <v>5206</v>
      </c>
      <c r="O1591" s="31" t="s">
        <v>2489</v>
      </c>
      <c r="P1591" s="43">
        <v>796</v>
      </c>
      <c r="Q1591" s="43" t="s">
        <v>43</v>
      </c>
      <c r="R1591" s="47">
        <v>10</v>
      </c>
      <c r="S1591" s="145">
        <v>198000</v>
      </c>
      <c r="T1591" s="58">
        <f t="shared" si="104"/>
        <v>1980000</v>
      </c>
      <c r="U1591" s="58">
        <f t="shared" si="103"/>
        <v>2217600</v>
      </c>
      <c r="V1591" s="31"/>
      <c r="W1591" s="31">
        <v>2017</v>
      </c>
      <c r="X1591" s="66"/>
      <c r="Y1591" s="303"/>
    </row>
    <row r="1592" spans="1:25" ht="50.1" customHeight="1">
      <c r="A1592" s="30" t="s">
        <v>5209</v>
      </c>
      <c r="B1592" s="43" t="s">
        <v>32</v>
      </c>
      <c r="C1592" s="44" t="s">
        <v>2349</v>
      </c>
      <c r="D1592" s="312" t="s">
        <v>2350</v>
      </c>
      <c r="E1592" s="33" t="s">
        <v>2351</v>
      </c>
      <c r="F1592" s="33" t="s">
        <v>5210</v>
      </c>
      <c r="G1592" s="31" t="s">
        <v>36</v>
      </c>
      <c r="H1592" s="43">
        <v>0</v>
      </c>
      <c r="I1592" s="30">
        <v>590000000</v>
      </c>
      <c r="J1592" s="31" t="s">
        <v>50</v>
      </c>
      <c r="K1592" s="31" t="s">
        <v>211</v>
      </c>
      <c r="L1592" s="31" t="s">
        <v>50</v>
      </c>
      <c r="M1592" s="45" t="s">
        <v>40</v>
      </c>
      <c r="N1592" s="43" t="s">
        <v>1199</v>
      </c>
      <c r="O1592" s="31" t="s">
        <v>220</v>
      </c>
      <c r="P1592" s="31">
        <v>796</v>
      </c>
      <c r="Q1592" s="43" t="s">
        <v>43</v>
      </c>
      <c r="R1592" s="47">
        <v>1</v>
      </c>
      <c r="S1592" s="64">
        <v>76000</v>
      </c>
      <c r="T1592" s="48">
        <f>R1592*S1592</f>
        <v>76000</v>
      </c>
      <c r="U1592" s="48">
        <f t="shared" si="103"/>
        <v>85120.000000000015</v>
      </c>
      <c r="V1592" s="31"/>
      <c r="W1592" s="31">
        <v>2017</v>
      </c>
      <c r="X1592" s="43"/>
      <c r="Y1592" s="303"/>
    </row>
    <row r="1593" spans="1:25" ht="50.1" customHeight="1">
      <c r="A1593" s="30" t="s">
        <v>5211</v>
      </c>
      <c r="B1593" s="43" t="s">
        <v>32</v>
      </c>
      <c r="C1593" s="33" t="s">
        <v>5212</v>
      </c>
      <c r="D1593" s="312" t="s">
        <v>5213</v>
      </c>
      <c r="E1593" s="33" t="s">
        <v>4598</v>
      </c>
      <c r="F1593" s="33" t="s">
        <v>5214</v>
      </c>
      <c r="G1593" s="31" t="s">
        <v>36</v>
      </c>
      <c r="H1593" s="43">
        <v>0</v>
      </c>
      <c r="I1593" s="30">
        <v>590000000</v>
      </c>
      <c r="J1593" s="31" t="s">
        <v>50</v>
      </c>
      <c r="K1593" s="31" t="s">
        <v>1374</v>
      </c>
      <c r="L1593" s="31" t="s">
        <v>50</v>
      </c>
      <c r="M1593" s="45" t="s">
        <v>58</v>
      </c>
      <c r="N1593" s="43" t="s">
        <v>5215</v>
      </c>
      <c r="O1593" s="31" t="s">
        <v>2489</v>
      </c>
      <c r="P1593" s="31">
        <v>796</v>
      </c>
      <c r="Q1593" s="43" t="s">
        <v>43</v>
      </c>
      <c r="R1593" s="47">
        <v>1</v>
      </c>
      <c r="S1593" s="64">
        <v>750000</v>
      </c>
      <c r="T1593" s="48">
        <f>R1593*S1593</f>
        <v>750000</v>
      </c>
      <c r="U1593" s="48">
        <f t="shared" si="103"/>
        <v>840000.00000000012</v>
      </c>
      <c r="V1593" s="31"/>
      <c r="W1593" s="31">
        <v>2017</v>
      </c>
      <c r="X1593" s="43"/>
      <c r="Y1593" s="303"/>
    </row>
    <row r="1594" spans="1:25" ht="50.1" customHeight="1">
      <c r="A1594" s="30" t="s">
        <v>5216</v>
      </c>
      <c r="B1594" s="71" t="s">
        <v>32</v>
      </c>
      <c r="C1594" s="33" t="s">
        <v>3349</v>
      </c>
      <c r="D1594" s="312" t="s">
        <v>3350</v>
      </c>
      <c r="E1594" s="33" t="s">
        <v>3351</v>
      </c>
      <c r="F1594" s="33" t="s">
        <v>5217</v>
      </c>
      <c r="G1594" s="43" t="s">
        <v>36</v>
      </c>
      <c r="H1594" s="162">
        <v>0</v>
      </c>
      <c r="I1594" s="30">
        <v>590000000</v>
      </c>
      <c r="J1594" s="45" t="s">
        <v>300</v>
      </c>
      <c r="K1594" s="43" t="s">
        <v>211</v>
      </c>
      <c r="L1594" s="43" t="s">
        <v>5186</v>
      </c>
      <c r="M1594" s="43" t="s">
        <v>81</v>
      </c>
      <c r="N1594" s="43" t="s">
        <v>41</v>
      </c>
      <c r="O1594" s="43" t="s">
        <v>5088</v>
      </c>
      <c r="P1594" s="38">
        <v>796</v>
      </c>
      <c r="Q1594" s="43" t="s">
        <v>43</v>
      </c>
      <c r="R1594" s="47">
        <v>100</v>
      </c>
      <c r="S1594" s="145">
        <v>56</v>
      </c>
      <c r="T1594" s="163">
        <f>S1594*R1594</f>
        <v>5600</v>
      </c>
      <c r="U1594" s="163">
        <f t="shared" si="103"/>
        <v>6272.0000000000009</v>
      </c>
      <c r="V1594" s="126"/>
      <c r="W1594" s="45">
        <v>2017</v>
      </c>
      <c r="X1594" s="43"/>
      <c r="Y1594" s="303"/>
    </row>
    <row r="1595" spans="1:25" ht="50.1" customHeight="1">
      <c r="A1595" s="30" t="s">
        <v>5218</v>
      </c>
      <c r="B1595" s="71" t="s">
        <v>32</v>
      </c>
      <c r="C1595" s="33" t="s">
        <v>5219</v>
      </c>
      <c r="D1595" s="312" t="s">
        <v>2920</v>
      </c>
      <c r="E1595" s="33" t="s">
        <v>5220</v>
      </c>
      <c r="F1595" s="33" t="s">
        <v>5221</v>
      </c>
      <c r="G1595" s="43" t="s">
        <v>36</v>
      </c>
      <c r="H1595" s="162">
        <v>0</v>
      </c>
      <c r="I1595" s="30">
        <v>590000000</v>
      </c>
      <c r="J1595" s="45" t="s">
        <v>300</v>
      </c>
      <c r="K1595" s="43" t="s">
        <v>211</v>
      </c>
      <c r="L1595" s="43" t="s">
        <v>5186</v>
      </c>
      <c r="M1595" s="43" t="s">
        <v>81</v>
      </c>
      <c r="N1595" s="43" t="s">
        <v>41</v>
      </c>
      <c r="O1595" s="43" t="s">
        <v>5088</v>
      </c>
      <c r="P1595" s="38">
        <v>796</v>
      </c>
      <c r="Q1595" s="43" t="s">
        <v>43</v>
      </c>
      <c r="R1595" s="47">
        <v>2</v>
      </c>
      <c r="S1595" s="145">
        <v>3000</v>
      </c>
      <c r="T1595" s="163">
        <f>S1595*R1595</f>
        <v>6000</v>
      </c>
      <c r="U1595" s="163">
        <f t="shared" si="103"/>
        <v>6720.0000000000009</v>
      </c>
      <c r="V1595" s="126"/>
      <c r="W1595" s="45">
        <v>2017</v>
      </c>
      <c r="X1595" s="43"/>
      <c r="Y1595" s="303"/>
    </row>
    <row r="1596" spans="1:25" ht="50.1" customHeight="1">
      <c r="A1596" s="30" t="s">
        <v>5222</v>
      </c>
      <c r="B1596" s="41" t="s">
        <v>32</v>
      </c>
      <c r="C1596" s="44" t="s">
        <v>1745</v>
      </c>
      <c r="D1596" s="311" t="s">
        <v>1445</v>
      </c>
      <c r="E1596" s="44" t="s">
        <v>1746</v>
      </c>
      <c r="F1596" s="44" t="s">
        <v>44</v>
      </c>
      <c r="G1596" s="45" t="s">
        <v>36</v>
      </c>
      <c r="H1596" s="46">
        <v>0</v>
      </c>
      <c r="I1596" s="30">
        <v>590000000</v>
      </c>
      <c r="J1596" s="31" t="s">
        <v>37</v>
      </c>
      <c r="K1596" s="45" t="s">
        <v>211</v>
      </c>
      <c r="L1596" s="31" t="s">
        <v>39</v>
      </c>
      <c r="M1596" s="41" t="s">
        <v>58</v>
      </c>
      <c r="N1596" s="43" t="s">
        <v>106</v>
      </c>
      <c r="O1596" s="31" t="s">
        <v>476</v>
      </c>
      <c r="P1596" s="53">
        <v>168</v>
      </c>
      <c r="Q1596" s="43" t="s">
        <v>114</v>
      </c>
      <c r="R1596" s="48">
        <v>9.77</v>
      </c>
      <c r="S1596" s="64">
        <v>291000</v>
      </c>
      <c r="T1596" s="35">
        <f>R1596*S1596</f>
        <v>2843070</v>
      </c>
      <c r="U1596" s="35">
        <f t="shared" si="103"/>
        <v>3184238.4000000004</v>
      </c>
      <c r="V1596" s="41" t="s">
        <v>44</v>
      </c>
      <c r="W1596" s="45">
        <v>2017</v>
      </c>
      <c r="X1596" s="37"/>
      <c r="Y1596" s="303"/>
    </row>
    <row r="1597" spans="1:25" ht="50.1" customHeight="1">
      <c r="A1597" s="30" t="s">
        <v>5223</v>
      </c>
      <c r="B1597" s="31" t="s">
        <v>32</v>
      </c>
      <c r="C1597" s="56" t="s">
        <v>3277</v>
      </c>
      <c r="D1597" s="310" t="s">
        <v>3271</v>
      </c>
      <c r="E1597" s="56" t="s">
        <v>3278</v>
      </c>
      <c r="F1597" s="32" t="s">
        <v>44</v>
      </c>
      <c r="G1597" s="30" t="s">
        <v>36</v>
      </c>
      <c r="H1597" s="30">
        <v>0</v>
      </c>
      <c r="I1597" s="30">
        <v>590000000</v>
      </c>
      <c r="J1597" s="31" t="s">
        <v>37</v>
      </c>
      <c r="K1597" s="45" t="s">
        <v>211</v>
      </c>
      <c r="L1597" s="31" t="s">
        <v>39</v>
      </c>
      <c r="M1597" s="30" t="s">
        <v>58</v>
      </c>
      <c r="N1597" s="31" t="s">
        <v>106</v>
      </c>
      <c r="O1597" s="31" t="s">
        <v>476</v>
      </c>
      <c r="P1597" s="53">
        <v>168</v>
      </c>
      <c r="Q1597" s="31" t="s">
        <v>114</v>
      </c>
      <c r="R1597" s="35">
        <v>6.5</v>
      </c>
      <c r="S1597" s="114">
        <v>280000</v>
      </c>
      <c r="T1597" s="35">
        <f>R1597*S1597</f>
        <v>1820000</v>
      </c>
      <c r="U1597" s="35">
        <f t="shared" si="103"/>
        <v>2038400.0000000002</v>
      </c>
      <c r="V1597" s="30"/>
      <c r="W1597" s="45">
        <v>2017</v>
      </c>
      <c r="X1597" s="37"/>
      <c r="Y1597" s="303"/>
    </row>
    <row r="1598" spans="1:25" ht="50.1" customHeight="1">
      <c r="A1598" s="30" t="s">
        <v>5224</v>
      </c>
      <c r="B1598" s="71" t="s">
        <v>32</v>
      </c>
      <c r="C1598" s="44" t="s">
        <v>5225</v>
      </c>
      <c r="D1598" s="312" t="s">
        <v>5226</v>
      </c>
      <c r="E1598" s="44" t="s">
        <v>5227</v>
      </c>
      <c r="F1598" s="44" t="s">
        <v>5228</v>
      </c>
      <c r="G1598" s="43" t="s">
        <v>36</v>
      </c>
      <c r="H1598" s="162">
        <v>0</v>
      </c>
      <c r="I1598" s="30">
        <v>590000000</v>
      </c>
      <c r="J1598" s="45" t="s">
        <v>300</v>
      </c>
      <c r="K1598" s="43" t="s">
        <v>211</v>
      </c>
      <c r="L1598" s="43" t="s">
        <v>302</v>
      </c>
      <c r="M1598" s="43" t="s">
        <v>58</v>
      </c>
      <c r="N1598" s="43" t="s">
        <v>1963</v>
      </c>
      <c r="O1598" s="43" t="s">
        <v>4746</v>
      </c>
      <c r="P1598" s="38">
        <v>796</v>
      </c>
      <c r="Q1598" s="43" t="s">
        <v>43</v>
      </c>
      <c r="R1598" s="47">
        <v>4000</v>
      </c>
      <c r="S1598" s="64">
        <v>11</v>
      </c>
      <c r="T1598" s="163">
        <f>R1598*S1598</f>
        <v>44000</v>
      </c>
      <c r="U1598" s="163">
        <f t="shared" si="103"/>
        <v>49280.000000000007</v>
      </c>
      <c r="V1598" s="126"/>
      <c r="W1598" s="45">
        <v>2017</v>
      </c>
      <c r="X1598" s="43"/>
      <c r="Y1598" s="303"/>
    </row>
    <row r="1599" spans="1:25" ht="50.1" customHeight="1">
      <c r="A1599" s="30" t="s">
        <v>5229</v>
      </c>
      <c r="B1599" s="71" t="s">
        <v>32</v>
      </c>
      <c r="C1599" s="44" t="s">
        <v>5225</v>
      </c>
      <c r="D1599" s="312" t="s">
        <v>5226</v>
      </c>
      <c r="E1599" s="44" t="s">
        <v>5227</v>
      </c>
      <c r="F1599" s="44" t="s">
        <v>5230</v>
      </c>
      <c r="G1599" s="43" t="s">
        <v>36</v>
      </c>
      <c r="H1599" s="162">
        <v>0</v>
      </c>
      <c r="I1599" s="30">
        <v>590000000</v>
      </c>
      <c r="J1599" s="45" t="s">
        <v>300</v>
      </c>
      <c r="K1599" s="43" t="s">
        <v>211</v>
      </c>
      <c r="L1599" s="43" t="s">
        <v>302</v>
      </c>
      <c r="M1599" s="43" t="s">
        <v>58</v>
      </c>
      <c r="N1599" s="43" t="s">
        <v>1963</v>
      </c>
      <c r="O1599" s="43" t="s">
        <v>4746</v>
      </c>
      <c r="P1599" s="38">
        <v>796</v>
      </c>
      <c r="Q1599" s="43" t="s">
        <v>43</v>
      </c>
      <c r="R1599" s="47">
        <v>1000</v>
      </c>
      <c r="S1599" s="64">
        <v>11</v>
      </c>
      <c r="T1599" s="163">
        <f>R1599*S1599</f>
        <v>11000</v>
      </c>
      <c r="U1599" s="163">
        <f t="shared" si="103"/>
        <v>12320.000000000002</v>
      </c>
      <c r="V1599" s="126"/>
      <c r="W1599" s="45">
        <v>2017</v>
      </c>
      <c r="X1599" s="43"/>
      <c r="Y1599" s="303"/>
    </row>
    <row r="1600" spans="1:25" ht="50.1" customHeight="1">
      <c r="A1600" s="30" t="s">
        <v>5231</v>
      </c>
      <c r="B1600" s="31" t="s">
        <v>32</v>
      </c>
      <c r="C1600" s="56" t="s">
        <v>1802</v>
      </c>
      <c r="D1600" s="310" t="s">
        <v>1445</v>
      </c>
      <c r="E1600" s="56" t="s">
        <v>1803</v>
      </c>
      <c r="F1600" s="32" t="s">
        <v>44</v>
      </c>
      <c r="G1600" s="30" t="s">
        <v>36</v>
      </c>
      <c r="H1600" s="30">
        <v>0</v>
      </c>
      <c r="I1600" s="30">
        <v>590000000</v>
      </c>
      <c r="J1600" s="31" t="s">
        <v>37</v>
      </c>
      <c r="K1600" s="45" t="s">
        <v>211</v>
      </c>
      <c r="L1600" s="31" t="s">
        <v>39</v>
      </c>
      <c r="M1600" s="30" t="s">
        <v>58</v>
      </c>
      <c r="N1600" s="31" t="s">
        <v>106</v>
      </c>
      <c r="O1600" s="31" t="s">
        <v>276</v>
      </c>
      <c r="P1600" s="53">
        <v>168</v>
      </c>
      <c r="Q1600" s="31" t="s">
        <v>114</v>
      </c>
      <c r="R1600" s="185">
        <v>1.2</v>
      </c>
      <c r="S1600" s="116">
        <v>710000</v>
      </c>
      <c r="T1600" s="35">
        <f t="shared" ref="T1600:T1605" si="105">R1600*S1600</f>
        <v>852000</v>
      </c>
      <c r="U1600" s="35">
        <f t="shared" si="103"/>
        <v>954240.00000000012</v>
      </c>
      <c r="V1600" s="30" t="s">
        <v>44</v>
      </c>
      <c r="W1600" s="45">
        <v>2017</v>
      </c>
      <c r="X1600" s="37"/>
      <c r="Y1600" s="303"/>
    </row>
    <row r="1601" spans="1:25" ht="50.1" customHeight="1">
      <c r="A1601" s="30" t="s">
        <v>5232</v>
      </c>
      <c r="B1601" s="31" t="s">
        <v>32</v>
      </c>
      <c r="C1601" s="56" t="s">
        <v>1987</v>
      </c>
      <c r="D1601" s="310" t="s">
        <v>1983</v>
      </c>
      <c r="E1601" s="56" t="s">
        <v>1988</v>
      </c>
      <c r="F1601" s="32"/>
      <c r="G1601" s="30" t="s">
        <v>36</v>
      </c>
      <c r="H1601" s="30">
        <v>0</v>
      </c>
      <c r="I1601" s="30">
        <v>590000000</v>
      </c>
      <c r="J1601" s="31" t="s">
        <v>37</v>
      </c>
      <c r="K1601" s="45" t="s">
        <v>211</v>
      </c>
      <c r="L1601" s="31" t="s">
        <v>39</v>
      </c>
      <c r="M1601" s="30" t="s">
        <v>58</v>
      </c>
      <c r="N1601" s="31" t="s">
        <v>2031</v>
      </c>
      <c r="O1601" s="31" t="s">
        <v>276</v>
      </c>
      <c r="P1601" s="30">
        <v>166</v>
      </c>
      <c r="Q1601" s="31" t="s">
        <v>100</v>
      </c>
      <c r="R1601" s="135">
        <v>9728</v>
      </c>
      <c r="S1601" s="145">
        <v>720</v>
      </c>
      <c r="T1601" s="58">
        <f t="shared" si="105"/>
        <v>7004160</v>
      </c>
      <c r="U1601" s="48">
        <f t="shared" si="103"/>
        <v>7844659.2000000011</v>
      </c>
      <c r="V1601" s="30" t="s">
        <v>44</v>
      </c>
      <c r="W1601" s="45">
        <v>2017</v>
      </c>
      <c r="X1601" s="37"/>
      <c r="Y1601" s="303"/>
    </row>
    <row r="1602" spans="1:25" ht="50.1" customHeight="1">
      <c r="A1602" s="30" t="s">
        <v>5233</v>
      </c>
      <c r="B1602" s="186" t="s">
        <v>32</v>
      </c>
      <c r="C1602" s="187" t="s">
        <v>1802</v>
      </c>
      <c r="D1602" s="325" t="s">
        <v>1445</v>
      </c>
      <c r="E1602" s="187" t="s">
        <v>1803</v>
      </c>
      <c r="F1602" s="188" t="s">
        <v>44</v>
      </c>
      <c r="G1602" s="186" t="s">
        <v>36</v>
      </c>
      <c r="H1602" s="186">
        <v>0</v>
      </c>
      <c r="I1602" s="30">
        <v>590000000</v>
      </c>
      <c r="J1602" s="186" t="s">
        <v>37</v>
      </c>
      <c r="K1602" s="189" t="s">
        <v>211</v>
      </c>
      <c r="L1602" s="186" t="s">
        <v>39</v>
      </c>
      <c r="M1602" s="186" t="s">
        <v>58</v>
      </c>
      <c r="N1602" s="186" t="s">
        <v>106</v>
      </c>
      <c r="O1602" s="186" t="s">
        <v>5234</v>
      </c>
      <c r="P1602" s="190">
        <v>168</v>
      </c>
      <c r="Q1602" s="186" t="s">
        <v>114</v>
      </c>
      <c r="R1602" s="191">
        <v>7.0019999999999998</v>
      </c>
      <c r="S1602" s="192">
        <v>320000</v>
      </c>
      <c r="T1602" s="193">
        <f t="shared" si="105"/>
        <v>2240640</v>
      </c>
      <c r="U1602" s="194">
        <f t="shared" si="103"/>
        <v>2509516.8000000003</v>
      </c>
      <c r="V1602" s="154" t="s">
        <v>44</v>
      </c>
      <c r="W1602" s="189">
        <v>2017</v>
      </c>
      <c r="X1602" s="195"/>
      <c r="Y1602" s="303"/>
    </row>
    <row r="1603" spans="1:25" ht="50.1" customHeight="1">
      <c r="A1603" s="30" t="s">
        <v>5235</v>
      </c>
      <c r="B1603" s="43" t="s">
        <v>32</v>
      </c>
      <c r="C1603" s="44" t="s">
        <v>5236</v>
      </c>
      <c r="D1603" s="312" t="s">
        <v>3514</v>
      </c>
      <c r="E1603" s="44" t="s">
        <v>5237</v>
      </c>
      <c r="F1603" s="44"/>
      <c r="G1603" s="31" t="s">
        <v>36</v>
      </c>
      <c r="H1603" s="43">
        <v>0</v>
      </c>
      <c r="I1603" s="30">
        <v>590000000</v>
      </c>
      <c r="J1603" s="31" t="s">
        <v>50</v>
      </c>
      <c r="K1603" s="31" t="s">
        <v>211</v>
      </c>
      <c r="L1603" s="31" t="s">
        <v>39</v>
      </c>
      <c r="M1603" s="31" t="s">
        <v>58</v>
      </c>
      <c r="N1603" s="71" t="s">
        <v>106</v>
      </c>
      <c r="O1603" s="186" t="s">
        <v>5234</v>
      </c>
      <c r="P1603" s="43">
        <v>166</v>
      </c>
      <c r="Q1603" s="43" t="s">
        <v>100</v>
      </c>
      <c r="R1603" s="196">
        <v>5</v>
      </c>
      <c r="S1603" s="64">
        <v>3500</v>
      </c>
      <c r="T1603" s="58">
        <f t="shared" si="105"/>
        <v>17500</v>
      </c>
      <c r="U1603" s="48">
        <f t="shared" si="103"/>
        <v>19600.000000000004</v>
      </c>
      <c r="V1603" s="79"/>
      <c r="W1603" s="45">
        <v>2017</v>
      </c>
      <c r="X1603" s="79"/>
      <c r="Y1603" s="303"/>
    </row>
    <row r="1604" spans="1:25" ht="50.1" customHeight="1">
      <c r="A1604" s="30" t="s">
        <v>5238</v>
      </c>
      <c r="B1604" s="43" t="s">
        <v>32</v>
      </c>
      <c r="C1604" s="44" t="s">
        <v>5239</v>
      </c>
      <c r="D1604" s="312" t="s">
        <v>1983</v>
      </c>
      <c r="E1604" s="44" t="s">
        <v>5240</v>
      </c>
      <c r="F1604" s="44"/>
      <c r="G1604" s="31" t="s">
        <v>36</v>
      </c>
      <c r="H1604" s="43">
        <v>0</v>
      </c>
      <c r="I1604" s="30">
        <v>590000000</v>
      </c>
      <c r="J1604" s="31" t="s">
        <v>50</v>
      </c>
      <c r="K1604" s="31" t="s">
        <v>211</v>
      </c>
      <c r="L1604" s="31" t="s">
        <v>39</v>
      </c>
      <c r="M1604" s="31" t="s">
        <v>58</v>
      </c>
      <c r="N1604" s="71" t="s">
        <v>106</v>
      </c>
      <c r="O1604" s="186" t="s">
        <v>5234</v>
      </c>
      <c r="P1604" s="31">
        <v>168</v>
      </c>
      <c r="Q1604" s="43" t="s">
        <v>114</v>
      </c>
      <c r="R1604" s="196">
        <v>0.32700000000000001</v>
      </c>
      <c r="S1604" s="64">
        <v>2300000</v>
      </c>
      <c r="T1604" s="58">
        <f t="shared" si="105"/>
        <v>752100</v>
      </c>
      <c r="U1604" s="48">
        <f t="shared" si="103"/>
        <v>842352.00000000012</v>
      </c>
      <c r="V1604" s="79"/>
      <c r="W1604" s="45">
        <v>2017</v>
      </c>
      <c r="X1604" s="79"/>
      <c r="Y1604" s="303"/>
    </row>
    <row r="1605" spans="1:25" ht="50.1" customHeight="1">
      <c r="A1605" s="30" t="s">
        <v>5241</v>
      </c>
      <c r="B1605" s="43" t="s">
        <v>32</v>
      </c>
      <c r="C1605" s="44" t="s">
        <v>5242</v>
      </c>
      <c r="D1605" s="312" t="s">
        <v>5243</v>
      </c>
      <c r="E1605" s="44" t="s">
        <v>907</v>
      </c>
      <c r="F1605" s="44" t="s">
        <v>5244</v>
      </c>
      <c r="G1605" s="119" t="s">
        <v>188</v>
      </c>
      <c r="H1605" s="43">
        <v>0</v>
      </c>
      <c r="I1605" s="30">
        <v>590000000</v>
      </c>
      <c r="J1605" s="31" t="s">
        <v>50</v>
      </c>
      <c r="K1605" s="43" t="s">
        <v>5245</v>
      </c>
      <c r="L1605" s="31" t="s">
        <v>4983</v>
      </c>
      <c r="M1605" s="43" t="s">
        <v>58</v>
      </c>
      <c r="N1605" s="43" t="s">
        <v>5246</v>
      </c>
      <c r="O1605" s="43" t="s">
        <v>476</v>
      </c>
      <c r="P1605" s="31">
        <v>796</v>
      </c>
      <c r="Q1605" s="43" t="s">
        <v>43</v>
      </c>
      <c r="R1605" s="47">
        <v>1</v>
      </c>
      <c r="S1605" s="64">
        <v>3125000</v>
      </c>
      <c r="T1605" s="48">
        <f t="shared" si="105"/>
        <v>3125000</v>
      </c>
      <c r="U1605" s="48">
        <f t="shared" si="103"/>
        <v>3500000.0000000005</v>
      </c>
      <c r="V1605" s="183"/>
      <c r="W1605" s="31">
        <v>2017</v>
      </c>
      <c r="X1605" s="43"/>
      <c r="Y1605" s="303"/>
    </row>
    <row r="1606" spans="1:25" ht="50.1" customHeight="1">
      <c r="A1606" s="30" t="s">
        <v>5247</v>
      </c>
      <c r="B1606" s="197" t="s">
        <v>32</v>
      </c>
      <c r="C1606" s="198" t="s">
        <v>5248</v>
      </c>
      <c r="D1606" s="326" t="s">
        <v>5249</v>
      </c>
      <c r="E1606" s="198" t="s">
        <v>5250</v>
      </c>
      <c r="F1606" s="198" t="s">
        <v>5251</v>
      </c>
      <c r="G1606" s="197" t="s">
        <v>188</v>
      </c>
      <c r="H1606" s="197">
        <v>0</v>
      </c>
      <c r="I1606" s="30">
        <v>590000000</v>
      </c>
      <c r="J1606" s="92" t="s">
        <v>39</v>
      </c>
      <c r="K1606" s="197" t="s">
        <v>211</v>
      </c>
      <c r="L1606" s="92" t="s">
        <v>39</v>
      </c>
      <c r="M1606" s="197" t="s">
        <v>58</v>
      </c>
      <c r="N1606" s="197" t="s">
        <v>528</v>
      </c>
      <c r="O1606" s="197" t="s">
        <v>2489</v>
      </c>
      <c r="P1606" s="92">
        <v>796</v>
      </c>
      <c r="Q1606" s="197" t="s">
        <v>43</v>
      </c>
      <c r="R1606" s="199">
        <v>8</v>
      </c>
      <c r="S1606" s="177">
        <v>900000</v>
      </c>
      <c r="T1606" s="200">
        <f>S1606*R1606</f>
        <v>7200000</v>
      </c>
      <c r="U1606" s="200">
        <f t="shared" si="103"/>
        <v>8064000.0000000009</v>
      </c>
      <c r="V1606" s="201"/>
      <c r="W1606" s="92">
        <v>2017</v>
      </c>
      <c r="X1606" s="197"/>
      <c r="Y1606" s="303"/>
    </row>
    <row r="1607" spans="1:25" ht="50.1" customHeight="1">
      <c r="A1607" s="30" t="s">
        <v>5252</v>
      </c>
      <c r="B1607" s="43" t="s">
        <v>32</v>
      </c>
      <c r="C1607" s="33" t="s">
        <v>5253</v>
      </c>
      <c r="D1607" s="312" t="s">
        <v>5254</v>
      </c>
      <c r="E1607" s="33" t="s">
        <v>5255</v>
      </c>
      <c r="F1607" s="33" t="s">
        <v>5256</v>
      </c>
      <c r="G1607" s="43" t="s">
        <v>188</v>
      </c>
      <c r="H1607" s="43">
        <v>0</v>
      </c>
      <c r="I1607" s="30">
        <v>590000000</v>
      </c>
      <c r="J1607" s="31" t="s">
        <v>39</v>
      </c>
      <c r="K1607" s="43" t="s">
        <v>211</v>
      </c>
      <c r="L1607" s="31" t="s">
        <v>4983</v>
      </c>
      <c r="M1607" s="43" t="s">
        <v>58</v>
      </c>
      <c r="N1607" s="43" t="s">
        <v>5257</v>
      </c>
      <c r="O1607" s="43" t="s">
        <v>476</v>
      </c>
      <c r="P1607" s="31">
        <v>796</v>
      </c>
      <c r="Q1607" s="43" t="s">
        <v>43</v>
      </c>
      <c r="R1607" s="47">
        <v>1</v>
      </c>
      <c r="S1607" s="64">
        <v>6250000</v>
      </c>
      <c r="T1607" s="48">
        <f>S1607*R1607</f>
        <v>6250000</v>
      </c>
      <c r="U1607" s="48">
        <f t="shared" si="103"/>
        <v>7000000.0000000009</v>
      </c>
      <c r="V1607" s="183"/>
      <c r="W1607" s="31">
        <v>2017</v>
      </c>
      <c r="X1607" s="43"/>
      <c r="Y1607" s="303"/>
    </row>
    <row r="1608" spans="1:25" ht="50.1" customHeight="1">
      <c r="A1608" s="30" t="s">
        <v>5258</v>
      </c>
      <c r="B1608" s="31" t="s">
        <v>32</v>
      </c>
      <c r="C1608" s="56" t="s">
        <v>4735</v>
      </c>
      <c r="D1608" s="310" t="s">
        <v>4736</v>
      </c>
      <c r="E1608" s="56" t="s">
        <v>4737</v>
      </c>
      <c r="F1608" s="44" t="s">
        <v>5259</v>
      </c>
      <c r="G1608" s="31" t="s">
        <v>89</v>
      </c>
      <c r="H1608" s="31">
        <v>0</v>
      </c>
      <c r="I1608" s="30">
        <v>590000000</v>
      </c>
      <c r="J1608" s="31" t="s">
        <v>50</v>
      </c>
      <c r="K1608" s="43" t="s">
        <v>4880</v>
      </c>
      <c r="L1608" s="31" t="s">
        <v>80</v>
      </c>
      <c r="M1608" s="31" t="s">
        <v>81</v>
      </c>
      <c r="N1608" s="31" t="s">
        <v>140</v>
      </c>
      <c r="O1608" s="45" t="s">
        <v>5260</v>
      </c>
      <c r="P1608" s="31">
        <v>796</v>
      </c>
      <c r="Q1608" s="31" t="s">
        <v>43</v>
      </c>
      <c r="R1608" s="47">
        <v>14</v>
      </c>
      <c r="S1608" s="64">
        <v>13500000</v>
      </c>
      <c r="T1608" s="58">
        <v>0</v>
      </c>
      <c r="U1608" s="58">
        <f>T1608*1.12</f>
        <v>0</v>
      </c>
      <c r="V1608" s="31"/>
      <c r="W1608" s="31">
        <v>2017</v>
      </c>
      <c r="X1608" s="31">
        <v>19</v>
      </c>
      <c r="Y1608" s="303"/>
    </row>
    <row r="1609" spans="1:25" ht="50.1" customHeight="1">
      <c r="A1609" s="30" t="s">
        <v>5261</v>
      </c>
      <c r="B1609" s="31" t="s">
        <v>32</v>
      </c>
      <c r="C1609" s="56" t="s">
        <v>4735</v>
      </c>
      <c r="D1609" s="310" t="s">
        <v>4736</v>
      </c>
      <c r="E1609" s="56" t="s">
        <v>4737</v>
      </c>
      <c r="F1609" s="44" t="s">
        <v>5259</v>
      </c>
      <c r="G1609" s="31" t="s">
        <v>89</v>
      </c>
      <c r="H1609" s="31">
        <v>0</v>
      </c>
      <c r="I1609" s="30">
        <v>590000000</v>
      </c>
      <c r="J1609" s="31" t="s">
        <v>50</v>
      </c>
      <c r="K1609" s="43" t="s">
        <v>1980</v>
      </c>
      <c r="L1609" s="31" t="s">
        <v>80</v>
      </c>
      <c r="M1609" s="31" t="s">
        <v>81</v>
      </c>
      <c r="N1609" s="31" t="s">
        <v>140</v>
      </c>
      <c r="O1609" s="45" t="s">
        <v>5260</v>
      </c>
      <c r="P1609" s="31">
        <v>796</v>
      </c>
      <c r="Q1609" s="31" t="s">
        <v>43</v>
      </c>
      <c r="R1609" s="47">
        <v>14</v>
      </c>
      <c r="S1609" s="64">
        <v>12200000</v>
      </c>
      <c r="T1609" s="58">
        <f t="shared" ref="T1609:T1610" si="106">R1609*S1609</f>
        <v>170800000</v>
      </c>
      <c r="U1609" s="58">
        <f>T1609*1.12</f>
        <v>191296000.00000003</v>
      </c>
      <c r="V1609" s="31"/>
      <c r="W1609" s="31">
        <v>2017</v>
      </c>
      <c r="X1609" s="60"/>
      <c r="Y1609" s="303"/>
    </row>
    <row r="1610" spans="1:25" ht="50.1" customHeight="1">
      <c r="A1610" s="30" t="s">
        <v>5262</v>
      </c>
      <c r="B1610" s="71" t="s">
        <v>32</v>
      </c>
      <c r="C1610" s="33" t="s">
        <v>5263</v>
      </c>
      <c r="D1610" s="312" t="s">
        <v>4306</v>
      </c>
      <c r="E1610" s="33" t="s">
        <v>5264</v>
      </c>
      <c r="F1610" s="33" t="s">
        <v>5265</v>
      </c>
      <c r="G1610" s="30" t="s">
        <v>188</v>
      </c>
      <c r="H1610" s="162">
        <v>0</v>
      </c>
      <c r="I1610" s="30">
        <v>590000000</v>
      </c>
      <c r="J1610" s="31" t="s">
        <v>50</v>
      </c>
      <c r="K1610" s="43" t="s">
        <v>211</v>
      </c>
      <c r="L1610" s="43" t="s">
        <v>5186</v>
      </c>
      <c r="M1610" s="43" t="s">
        <v>81</v>
      </c>
      <c r="N1610" s="43" t="s">
        <v>5266</v>
      </c>
      <c r="O1610" s="43" t="s">
        <v>508</v>
      </c>
      <c r="P1610" s="31">
        <v>796</v>
      </c>
      <c r="Q1610" s="31" t="s">
        <v>43</v>
      </c>
      <c r="R1610" s="34">
        <v>1</v>
      </c>
      <c r="S1610" s="114">
        <v>3245000</v>
      </c>
      <c r="T1610" s="35">
        <f t="shared" si="106"/>
        <v>3245000</v>
      </c>
      <c r="U1610" s="35">
        <f t="shared" si="103"/>
        <v>3634400.0000000005</v>
      </c>
      <c r="V1610" s="202"/>
      <c r="W1610" s="45">
        <v>2017</v>
      </c>
      <c r="X1610" s="126"/>
      <c r="Y1610" s="303"/>
    </row>
    <row r="1611" spans="1:25" ht="50.1" customHeight="1">
      <c r="A1611" s="30" t="s">
        <v>5267</v>
      </c>
      <c r="B1611" s="152" t="s">
        <v>32</v>
      </c>
      <c r="C1611" s="33" t="s">
        <v>5268</v>
      </c>
      <c r="D1611" s="312" t="s">
        <v>1054</v>
      </c>
      <c r="E1611" s="79" t="s">
        <v>5269</v>
      </c>
      <c r="F1611" s="33" t="s">
        <v>5270</v>
      </c>
      <c r="G1611" s="203" t="s">
        <v>188</v>
      </c>
      <c r="H1611" s="162">
        <v>0</v>
      </c>
      <c r="I1611" s="30">
        <v>590000000</v>
      </c>
      <c r="J1611" s="45" t="s">
        <v>300</v>
      </c>
      <c r="K1611" s="43" t="s">
        <v>211</v>
      </c>
      <c r="L1611" s="43" t="s">
        <v>5186</v>
      </c>
      <c r="M1611" s="43" t="s">
        <v>81</v>
      </c>
      <c r="N1611" s="43" t="s">
        <v>140</v>
      </c>
      <c r="O1611" s="43" t="s">
        <v>4746</v>
      </c>
      <c r="P1611" s="38">
        <v>839</v>
      </c>
      <c r="Q1611" s="43" t="s">
        <v>570</v>
      </c>
      <c r="R1611" s="35">
        <v>1</v>
      </c>
      <c r="S1611" s="114">
        <v>4162364</v>
      </c>
      <c r="T1611" s="35">
        <f>R1611*S1611</f>
        <v>4162364</v>
      </c>
      <c r="U1611" s="35">
        <f>T1611*1.12</f>
        <v>4661847.6800000006</v>
      </c>
      <c r="V1611" s="11"/>
      <c r="W1611" s="45">
        <v>2017</v>
      </c>
      <c r="X1611" s="43"/>
      <c r="Y1611" s="303"/>
    </row>
    <row r="1612" spans="1:25" ht="50.1" customHeight="1">
      <c r="A1612" s="30" t="s">
        <v>5271</v>
      </c>
      <c r="B1612" s="71" t="s">
        <v>32</v>
      </c>
      <c r="C1612" s="33" t="s">
        <v>5272</v>
      </c>
      <c r="D1612" s="312" t="s">
        <v>5273</v>
      </c>
      <c r="E1612" s="33" t="s">
        <v>5274</v>
      </c>
      <c r="F1612" s="33" t="s">
        <v>5275</v>
      </c>
      <c r="G1612" s="30" t="s">
        <v>188</v>
      </c>
      <c r="H1612" s="43">
        <v>0</v>
      </c>
      <c r="I1612" s="30">
        <v>590000000</v>
      </c>
      <c r="J1612" s="31" t="s">
        <v>50</v>
      </c>
      <c r="K1612" s="43" t="s">
        <v>211</v>
      </c>
      <c r="L1612" s="43" t="s">
        <v>5186</v>
      </c>
      <c r="M1612" s="43" t="s">
        <v>81</v>
      </c>
      <c r="N1612" s="43" t="s">
        <v>140</v>
      </c>
      <c r="O1612" s="43" t="s">
        <v>4746</v>
      </c>
      <c r="P1612" s="31">
        <v>796</v>
      </c>
      <c r="Q1612" s="31" t="s">
        <v>43</v>
      </c>
      <c r="R1612" s="34">
        <v>1</v>
      </c>
      <c r="S1612" s="114">
        <v>1526050</v>
      </c>
      <c r="T1612" s="35">
        <f>R1612*S1612</f>
        <v>1526050</v>
      </c>
      <c r="U1612" s="35">
        <f>T1612*1.12</f>
        <v>1709176.0000000002</v>
      </c>
      <c r="V1612" s="202"/>
      <c r="W1612" s="31">
        <v>2017</v>
      </c>
      <c r="X1612" s="126"/>
      <c r="Y1612" s="303"/>
    </row>
    <row r="1613" spans="1:25" ht="50.1" customHeight="1">
      <c r="A1613" s="30" t="s">
        <v>5276</v>
      </c>
      <c r="B1613" s="152" t="s">
        <v>32</v>
      </c>
      <c r="C1613" s="33" t="s">
        <v>5277</v>
      </c>
      <c r="D1613" s="312" t="s">
        <v>5278</v>
      </c>
      <c r="E1613" s="33" t="s">
        <v>5279</v>
      </c>
      <c r="F1613" s="33" t="s">
        <v>5280</v>
      </c>
      <c r="G1613" s="203" t="s">
        <v>36</v>
      </c>
      <c r="H1613" s="43">
        <v>0</v>
      </c>
      <c r="I1613" s="30">
        <v>590000000</v>
      </c>
      <c r="J1613" s="31" t="s">
        <v>50</v>
      </c>
      <c r="K1613" s="43" t="s">
        <v>211</v>
      </c>
      <c r="L1613" s="43" t="s">
        <v>5186</v>
      </c>
      <c r="M1613" s="43" t="s">
        <v>81</v>
      </c>
      <c r="N1613" s="43" t="s">
        <v>569</v>
      </c>
      <c r="O1613" s="43" t="s">
        <v>508</v>
      </c>
      <c r="P1613" s="31">
        <v>796</v>
      </c>
      <c r="Q1613" s="31" t="s">
        <v>43</v>
      </c>
      <c r="R1613" s="34">
        <v>1</v>
      </c>
      <c r="S1613" s="114">
        <v>2000000</v>
      </c>
      <c r="T1613" s="35">
        <f>R1613*S1613</f>
        <v>2000000</v>
      </c>
      <c r="U1613" s="35">
        <f>T1613*1.12</f>
        <v>2240000</v>
      </c>
      <c r="V1613" s="119"/>
      <c r="W1613" s="31">
        <v>2017</v>
      </c>
      <c r="X1613" s="31"/>
      <c r="Y1613" s="303"/>
    </row>
    <row r="1614" spans="1:25" ht="50.1" customHeight="1">
      <c r="A1614" s="30" t="s">
        <v>5281</v>
      </c>
      <c r="B1614" s="31" t="s">
        <v>32</v>
      </c>
      <c r="C1614" s="44" t="s">
        <v>5282</v>
      </c>
      <c r="D1614" s="312" t="s">
        <v>671</v>
      </c>
      <c r="E1614" s="44" t="s">
        <v>5283</v>
      </c>
      <c r="F1614" s="44" t="s">
        <v>5284</v>
      </c>
      <c r="G1614" s="45" t="s">
        <v>36</v>
      </c>
      <c r="H1614" s="45">
        <v>0</v>
      </c>
      <c r="I1614" s="30">
        <v>590000000</v>
      </c>
      <c r="J1614" s="45" t="s">
        <v>50</v>
      </c>
      <c r="K1614" s="45" t="s">
        <v>1374</v>
      </c>
      <c r="L1614" s="45" t="s">
        <v>50</v>
      </c>
      <c r="M1614" s="45" t="s">
        <v>58</v>
      </c>
      <c r="N1614" s="45" t="s">
        <v>41</v>
      </c>
      <c r="O1614" s="41" t="s">
        <v>2489</v>
      </c>
      <c r="P1614" s="43">
        <v>112</v>
      </c>
      <c r="Q1614" s="43" t="s">
        <v>126</v>
      </c>
      <c r="R1614" s="48">
        <v>100</v>
      </c>
      <c r="S1614" s="64">
        <v>385</v>
      </c>
      <c r="T1614" s="48">
        <f>R1614*S1614</f>
        <v>38500</v>
      </c>
      <c r="U1614" s="48">
        <f>T1614*1.12</f>
        <v>43120.000000000007</v>
      </c>
      <c r="V1614" s="179"/>
      <c r="W1614" s="31">
        <v>2017</v>
      </c>
      <c r="X1614" s="117"/>
      <c r="Y1614" s="303"/>
    </row>
    <row r="1615" spans="1:25" ht="50.1" customHeight="1">
      <c r="A1615" s="30" t="s">
        <v>5285</v>
      </c>
      <c r="B1615" s="31" t="s">
        <v>32</v>
      </c>
      <c r="C1615" s="44" t="s">
        <v>4778</v>
      </c>
      <c r="D1615" s="312" t="s">
        <v>4779</v>
      </c>
      <c r="E1615" s="44" t="s">
        <v>4780</v>
      </c>
      <c r="F1615" s="44" t="s">
        <v>4781</v>
      </c>
      <c r="G1615" s="43" t="s">
        <v>36</v>
      </c>
      <c r="H1615" s="162">
        <v>0</v>
      </c>
      <c r="I1615" s="30">
        <v>590000000</v>
      </c>
      <c r="J1615" s="45" t="s">
        <v>300</v>
      </c>
      <c r="K1615" s="43" t="s">
        <v>211</v>
      </c>
      <c r="L1615" s="43" t="s">
        <v>5186</v>
      </c>
      <c r="M1615" s="43" t="s">
        <v>81</v>
      </c>
      <c r="N1615" s="43" t="s">
        <v>424</v>
      </c>
      <c r="O1615" s="43" t="s">
        <v>2489</v>
      </c>
      <c r="P1615" s="31">
        <v>796</v>
      </c>
      <c r="Q1615" s="31" t="s">
        <v>43</v>
      </c>
      <c r="R1615" s="47">
        <v>12</v>
      </c>
      <c r="S1615" s="145">
        <v>45000</v>
      </c>
      <c r="T1615" s="48">
        <f t="shared" ref="T1615:T1619" si="107">R1615*S1615</f>
        <v>540000</v>
      </c>
      <c r="U1615" s="48">
        <f t="shared" ref="U1615:U1626" si="108">T1615*1.12</f>
        <v>604800</v>
      </c>
      <c r="V1615" s="170"/>
      <c r="W1615" s="45">
        <v>2017</v>
      </c>
      <c r="X1615" s="170"/>
      <c r="Y1615" s="303"/>
    </row>
    <row r="1616" spans="1:25" ht="50.1" customHeight="1">
      <c r="A1616" s="30" t="s">
        <v>5286</v>
      </c>
      <c r="B1616" s="31" t="s">
        <v>32</v>
      </c>
      <c r="C1616" s="44" t="s">
        <v>4783</v>
      </c>
      <c r="D1616" s="312" t="s">
        <v>4779</v>
      </c>
      <c r="E1616" s="44" t="s">
        <v>4784</v>
      </c>
      <c r="F1616" s="44" t="s">
        <v>4785</v>
      </c>
      <c r="G1616" s="43" t="s">
        <v>36</v>
      </c>
      <c r="H1616" s="162">
        <v>0</v>
      </c>
      <c r="I1616" s="30">
        <v>590000000</v>
      </c>
      <c r="J1616" s="45" t="s">
        <v>300</v>
      </c>
      <c r="K1616" s="43" t="s">
        <v>211</v>
      </c>
      <c r="L1616" s="43" t="s">
        <v>5186</v>
      </c>
      <c r="M1616" s="43" t="s">
        <v>81</v>
      </c>
      <c r="N1616" s="43" t="s">
        <v>424</v>
      </c>
      <c r="O1616" s="43" t="s">
        <v>2489</v>
      </c>
      <c r="P1616" s="31">
        <v>796</v>
      </c>
      <c r="Q1616" s="31" t="s">
        <v>43</v>
      </c>
      <c r="R1616" s="47">
        <v>12</v>
      </c>
      <c r="S1616" s="145">
        <v>53000</v>
      </c>
      <c r="T1616" s="48">
        <f t="shared" si="107"/>
        <v>636000</v>
      </c>
      <c r="U1616" s="48">
        <f t="shared" si="108"/>
        <v>712320.00000000012</v>
      </c>
      <c r="V1616" s="126"/>
      <c r="W1616" s="45">
        <v>2017</v>
      </c>
      <c r="X1616" s="126"/>
      <c r="Y1616" s="303"/>
    </row>
    <row r="1617" spans="1:25" ht="50.1" customHeight="1">
      <c r="A1617" s="30" t="s">
        <v>5287</v>
      </c>
      <c r="B1617" s="31" t="s">
        <v>32</v>
      </c>
      <c r="C1617" s="56" t="s">
        <v>238</v>
      </c>
      <c r="D1617" s="310" t="s">
        <v>232</v>
      </c>
      <c r="E1617" s="56" t="s">
        <v>239</v>
      </c>
      <c r="F1617" s="56" t="s">
        <v>240</v>
      </c>
      <c r="G1617" s="43" t="s">
        <v>36</v>
      </c>
      <c r="H1617" s="162">
        <v>0</v>
      </c>
      <c r="I1617" s="30">
        <v>590000000</v>
      </c>
      <c r="J1617" s="45" t="s">
        <v>300</v>
      </c>
      <c r="K1617" s="43" t="s">
        <v>211</v>
      </c>
      <c r="L1617" s="43" t="s">
        <v>5186</v>
      </c>
      <c r="M1617" s="43" t="s">
        <v>81</v>
      </c>
      <c r="N1617" s="43" t="s">
        <v>424</v>
      </c>
      <c r="O1617" s="43" t="s">
        <v>2489</v>
      </c>
      <c r="P1617" s="31">
        <v>796</v>
      </c>
      <c r="Q1617" s="31" t="s">
        <v>43</v>
      </c>
      <c r="R1617" s="47">
        <v>6</v>
      </c>
      <c r="S1617" s="145">
        <v>48000</v>
      </c>
      <c r="T1617" s="48">
        <f t="shared" si="107"/>
        <v>288000</v>
      </c>
      <c r="U1617" s="48">
        <f t="shared" si="108"/>
        <v>322560.00000000006</v>
      </c>
      <c r="V1617" s="126"/>
      <c r="W1617" s="45">
        <v>2017</v>
      </c>
      <c r="X1617" s="126"/>
      <c r="Y1617" s="303"/>
    </row>
    <row r="1618" spans="1:25" ht="50.1" customHeight="1">
      <c r="A1618" s="30" t="s">
        <v>5288</v>
      </c>
      <c r="B1618" s="31" t="s">
        <v>32</v>
      </c>
      <c r="C1618" s="56" t="s">
        <v>1411</v>
      </c>
      <c r="D1618" s="310" t="s">
        <v>1345</v>
      </c>
      <c r="E1618" s="56" t="s">
        <v>1412</v>
      </c>
      <c r="F1618" s="56" t="s">
        <v>1413</v>
      </c>
      <c r="G1618" s="43" t="s">
        <v>36</v>
      </c>
      <c r="H1618" s="162">
        <v>0</v>
      </c>
      <c r="I1618" s="30">
        <v>590000000</v>
      </c>
      <c r="J1618" s="45" t="s">
        <v>300</v>
      </c>
      <c r="K1618" s="43" t="s">
        <v>211</v>
      </c>
      <c r="L1618" s="43" t="s">
        <v>5186</v>
      </c>
      <c r="M1618" s="43" t="s">
        <v>81</v>
      </c>
      <c r="N1618" s="43" t="s">
        <v>424</v>
      </c>
      <c r="O1618" s="43" t="s">
        <v>2489</v>
      </c>
      <c r="P1618" s="31">
        <v>796</v>
      </c>
      <c r="Q1618" s="31" t="s">
        <v>43</v>
      </c>
      <c r="R1618" s="47">
        <v>6</v>
      </c>
      <c r="S1618" s="145">
        <v>1000</v>
      </c>
      <c r="T1618" s="48">
        <f t="shared" si="107"/>
        <v>6000</v>
      </c>
      <c r="U1618" s="48">
        <f t="shared" si="108"/>
        <v>6720.0000000000009</v>
      </c>
      <c r="V1618" s="126"/>
      <c r="W1618" s="45">
        <v>2017</v>
      </c>
      <c r="X1618" s="126"/>
      <c r="Y1618" s="303"/>
    </row>
    <row r="1619" spans="1:25" ht="50.1" customHeight="1">
      <c r="A1619" s="30" t="s">
        <v>5289</v>
      </c>
      <c r="B1619" s="31" t="s">
        <v>32</v>
      </c>
      <c r="C1619" s="56" t="s">
        <v>1400</v>
      </c>
      <c r="D1619" s="310" t="s">
        <v>1345</v>
      </c>
      <c r="E1619" s="56" t="s">
        <v>1401</v>
      </c>
      <c r="F1619" s="56" t="s">
        <v>5290</v>
      </c>
      <c r="G1619" s="43" t="s">
        <v>36</v>
      </c>
      <c r="H1619" s="162">
        <v>0</v>
      </c>
      <c r="I1619" s="30">
        <v>590000000</v>
      </c>
      <c r="J1619" s="45" t="s">
        <v>300</v>
      </c>
      <c r="K1619" s="43" t="s">
        <v>211</v>
      </c>
      <c r="L1619" s="43" t="s">
        <v>5186</v>
      </c>
      <c r="M1619" s="43" t="s">
        <v>81</v>
      </c>
      <c r="N1619" s="43" t="s">
        <v>424</v>
      </c>
      <c r="O1619" s="43" t="s">
        <v>2489</v>
      </c>
      <c r="P1619" s="31">
        <v>796</v>
      </c>
      <c r="Q1619" s="31" t="s">
        <v>43</v>
      </c>
      <c r="R1619" s="47">
        <v>2</v>
      </c>
      <c r="S1619" s="145">
        <v>20000</v>
      </c>
      <c r="T1619" s="48">
        <f t="shared" si="107"/>
        <v>40000</v>
      </c>
      <c r="U1619" s="48">
        <f t="shared" si="108"/>
        <v>44800.000000000007</v>
      </c>
      <c r="V1619" s="126"/>
      <c r="W1619" s="45">
        <v>2017</v>
      </c>
      <c r="X1619" s="126"/>
      <c r="Y1619" s="303"/>
    </row>
    <row r="1620" spans="1:25" ht="50.1" customHeight="1">
      <c r="A1620" s="30" t="s">
        <v>5291</v>
      </c>
      <c r="B1620" s="31" t="s">
        <v>32</v>
      </c>
      <c r="C1620" s="44" t="s">
        <v>4886</v>
      </c>
      <c r="D1620" s="312" t="s">
        <v>4887</v>
      </c>
      <c r="E1620" s="44" t="s">
        <v>4888</v>
      </c>
      <c r="F1620" s="204" t="s">
        <v>5292</v>
      </c>
      <c r="G1620" s="205" t="s">
        <v>36</v>
      </c>
      <c r="H1620" s="31">
        <v>0</v>
      </c>
      <c r="I1620" s="30">
        <v>590000000</v>
      </c>
      <c r="J1620" s="31" t="s">
        <v>50</v>
      </c>
      <c r="K1620" s="31" t="s">
        <v>211</v>
      </c>
      <c r="L1620" s="45" t="s">
        <v>50</v>
      </c>
      <c r="M1620" s="206" t="s">
        <v>58</v>
      </c>
      <c r="N1620" s="31" t="s">
        <v>41</v>
      </c>
      <c r="O1620" s="31" t="s">
        <v>5088</v>
      </c>
      <c r="P1620" s="31">
        <v>796</v>
      </c>
      <c r="Q1620" s="31" t="s">
        <v>43</v>
      </c>
      <c r="R1620" s="199">
        <v>1</v>
      </c>
      <c r="S1620" s="145">
        <v>17232.1428571</v>
      </c>
      <c r="T1620" s="58">
        <f t="shared" ref="T1620:T1626" si="109">S1620*R1620</f>
        <v>17232.1428571</v>
      </c>
      <c r="U1620" s="58">
        <f t="shared" si="108"/>
        <v>19299.999999952001</v>
      </c>
      <c r="V1620" s="31"/>
      <c r="W1620" s="31">
        <v>2017</v>
      </c>
      <c r="X1620" s="170"/>
      <c r="Y1620" s="303"/>
    </row>
    <row r="1621" spans="1:25" ht="50.1" customHeight="1">
      <c r="A1621" s="30" t="s">
        <v>5293</v>
      </c>
      <c r="B1621" s="31" t="s">
        <v>32</v>
      </c>
      <c r="C1621" s="44" t="s">
        <v>5294</v>
      </c>
      <c r="D1621" s="312" t="s">
        <v>4887</v>
      </c>
      <c r="E1621" s="207" t="s">
        <v>5295</v>
      </c>
      <c r="F1621" s="44" t="s">
        <v>5296</v>
      </c>
      <c r="G1621" s="205" t="s">
        <v>36</v>
      </c>
      <c r="H1621" s="31">
        <v>0</v>
      </c>
      <c r="I1621" s="30">
        <v>590000000</v>
      </c>
      <c r="J1621" s="31" t="s">
        <v>50</v>
      </c>
      <c r="K1621" s="31" t="s">
        <v>211</v>
      </c>
      <c r="L1621" s="45" t="s">
        <v>50</v>
      </c>
      <c r="M1621" s="206" t="s">
        <v>58</v>
      </c>
      <c r="N1621" s="31" t="s">
        <v>41</v>
      </c>
      <c r="O1621" s="31" t="s">
        <v>5088</v>
      </c>
      <c r="P1621" s="31">
        <v>796</v>
      </c>
      <c r="Q1621" s="31" t="s">
        <v>43</v>
      </c>
      <c r="R1621" s="47">
        <v>8</v>
      </c>
      <c r="S1621" s="208">
        <v>5982.1428571400002</v>
      </c>
      <c r="T1621" s="58">
        <f t="shared" si="109"/>
        <v>47857.142857120001</v>
      </c>
      <c r="U1621" s="58">
        <f t="shared" si="108"/>
        <v>53599.999999974403</v>
      </c>
      <c r="V1621" s="31"/>
      <c r="W1621" s="31">
        <v>2017</v>
      </c>
      <c r="X1621" s="170"/>
      <c r="Y1621" s="303"/>
    </row>
    <row r="1622" spans="1:25" ht="50.1" customHeight="1">
      <c r="A1622" s="30" t="s">
        <v>5297</v>
      </c>
      <c r="B1622" s="31" t="s">
        <v>32</v>
      </c>
      <c r="C1622" s="44" t="s">
        <v>5294</v>
      </c>
      <c r="D1622" s="312" t="s">
        <v>4887</v>
      </c>
      <c r="E1622" s="207" t="s">
        <v>5295</v>
      </c>
      <c r="F1622" s="44" t="s">
        <v>5298</v>
      </c>
      <c r="G1622" s="205" t="s">
        <v>36</v>
      </c>
      <c r="H1622" s="31">
        <v>0</v>
      </c>
      <c r="I1622" s="30">
        <v>590000000</v>
      </c>
      <c r="J1622" s="31" t="s">
        <v>50</v>
      </c>
      <c r="K1622" s="31" t="s">
        <v>211</v>
      </c>
      <c r="L1622" s="45" t="s">
        <v>50</v>
      </c>
      <c r="M1622" s="206" t="s">
        <v>58</v>
      </c>
      <c r="N1622" s="31" t="s">
        <v>41</v>
      </c>
      <c r="O1622" s="31" t="s">
        <v>5088</v>
      </c>
      <c r="P1622" s="31">
        <v>796</v>
      </c>
      <c r="Q1622" s="31" t="s">
        <v>43</v>
      </c>
      <c r="R1622" s="47">
        <v>16</v>
      </c>
      <c r="S1622" s="208">
        <v>10102.6785714</v>
      </c>
      <c r="T1622" s="58">
        <f t="shared" si="109"/>
        <v>161642.8571424</v>
      </c>
      <c r="U1622" s="58">
        <f t="shared" si="108"/>
        <v>181039.99999948801</v>
      </c>
      <c r="V1622" s="31"/>
      <c r="W1622" s="31">
        <v>2017</v>
      </c>
      <c r="X1622" s="170"/>
      <c r="Y1622" s="303"/>
    </row>
    <row r="1623" spans="1:25" ht="50.1" customHeight="1">
      <c r="A1623" s="30" t="s">
        <v>5299</v>
      </c>
      <c r="B1623" s="31" t="s">
        <v>32</v>
      </c>
      <c r="C1623" s="44" t="s">
        <v>5294</v>
      </c>
      <c r="D1623" s="312" t="s">
        <v>4887</v>
      </c>
      <c r="E1623" s="207" t="s">
        <v>5295</v>
      </c>
      <c r="F1623" s="44" t="s">
        <v>5300</v>
      </c>
      <c r="G1623" s="205" t="s">
        <v>36</v>
      </c>
      <c r="H1623" s="31">
        <v>0</v>
      </c>
      <c r="I1623" s="30">
        <v>590000000</v>
      </c>
      <c r="J1623" s="31" t="s">
        <v>50</v>
      </c>
      <c r="K1623" s="31" t="s">
        <v>211</v>
      </c>
      <c r="L1623" s="45" t="s">
        <v>50</v>
      </c>
      <c r="M1623" s="206" t="s">
        <v>58</v>
      </c>
      <c r="N1623" s="31" t="s">
        <v>41</v>
      </c>
      <c r="O1623" s="31" t="s">
        <v>5088</v>
      </c>
      <c r="P1623" s="31">
        <v>796</v>
      </c>
      <c r="Q1623" s="31" t="s">
        <v>43</v>
      </c>
      <c r="R1623" s="47">
        <v>8</v>
      </c>
      <c r="S1623" s="208">
        <v>3843.75</v>
      </c>
      <c r="T1623" s="58">
        <f t="shared" si="109"/>
        <v>30750</v>
      </c>
      <c r="U1623" s="58">
        <f t="shared" si="108"/>
        <v>34440</v>
      </c>
      <c r="V1623" s="31"/>
      <c r="W1623" s="31">
        <v>2017</v>
      </c>
      <c r="X1623" s="170"/>
      <c r="Y1623" s="303"/>
    </row>
    <row r="1624" spans="1:25" ht="50.1" customHeight="1">
      <c r="A1624" s="30" t="s">
        <v>5301</v>
      </c>
      <c r="B1624" s="31" t="s">
        <v>32</v>
      </c>
      <c r="C1624" s="44" t="s">
        <v>5294</v>
      </c>
      <c r="D1624" s="312" t="s">
        <v>4887</v>
      </c>
      <c r="E1624" s="207" t="s">
        <v>5295</v>
      </c>
      <c r="F1624" s="44" t="s">
        <v>5302</v>
      </c>
      <c r="G1624" s="205" t="s">
        <v>36</v>
      </c>
      <c r="H1624" s="31">
        <v>0</v>
      </c>
      <c r="I1624" s="30">
        <v>590000000</v>
      </c>
      <c r="J1624" s="31" t="s">
        <v>50</v>
      </c>
      <c r="K1624" s="31" t="s">
        <v>211</v>
      </c>
      <c r="L1624" s="45" t="s">
        <v>50</v>
      </c>
      <c r="M1624" s="206" t="s">
        <v>58</v>
      </c>
      <c r="N1624" s="31" t="s">
        <v>41</v>
      </c>
      <c r="O1624" s="31" t="s">
        <v>5088</v>
      </c>
      <c r="P1624" s="31">
        <v>796</v>
      </c>
      <c r="Q1624" s="31" t="s">
        <v>43</v>
      </c>
      <c r="R1624" s="47">
        <v>8</v>
      </c>
      <c r="S1624" s="208">
        <v>5982.1428571400002</v>
      </c>
      <c r="T1624" s="58">
        <f t="shared" si="109"/>
        <v>47857.142857120001</v>
      </c>
      <c r="U1624" s="58">
        <f t="shared" si="108"/>
        <v>53599.999999974403</v>
      </c>
      <c r="V1624" s="31"/>
      <c r="W1624" s="31">
        <v>2017</v>
      </c>
      <c r="X1624" s="170"/>
      <c r="Y1624" s="303"/>
    </row>
    <row r="1625" spans="1:25" ht="50.1" customHeight="1">
      <c r="A1625" s="30" t="s">
        <v>5303</v>
      </c>
      <c r="B1625" s="31" t="s">
        <v>32</v>
      </c>
      <c r="C1625" s="44" t="s">
        <v>5294</v>
      </c>
      <c r="D1625" s="312" t="s">
        <v>4887</v>
      </c>
      <c r="E1625" s="207" t="s">
        <v>5295</v>
      </c>
      <c r="F1625" s="44" t="s">
        <v>5304</v>
      </c>
      <c r="G1625" s="205" t="s">
        <v>36</v>
      </c>
      <c r="H1625" s="31">
        <v>0</v>
      </c>
      <c r="I1625" s="30">
        <v>590000000</v>
      </c>
      <c r="J1625" s="31" t="s">
        <v>50</v>
      </c>
      <c r="K1625" s="31" t="s">
        <v>211</v>
      </c>
      <c r="L1625" s="45" t="s">
        <v>50</v>
      </c>
      <c r="M1625" s="206" t="s">
        <v>58</v>
      </c>
      <c r="N1625" s="31" t="s">
        <v>41</v>
      </c>
      <c r="O1625" s="31" t="s">
        <v>5088</v>
      </c>
      <c r="P1625" s="31">
        <v>796</v>
      </c>
      <c r="Q1625" s="31" t="s">
        <v>43</v>
      </c>
      <c r="R1625" s="47">
        <v>52</v>
      </c>
      <c r="S1625" s="208">
        <v>2950.8928571400002</v>
      </c>
      <c r="T1625" s="58">
        <f t="shared" si="109"/>
        <v>153446.42857128</v>
      </c>
      <c r="U1625" s="58">
        <f t="shared" si="108"/>
        <v>171859.99999983361</v>
      </c>
      <c r="V1625" s="31"/>
      <c r="W1625" s="31">
        <v>2017</v>
      </c>
      <c r="X1625" s="170"/>
      <c r="Y1625" s="303"/>
    </row>
    <row r="1626" spans="1:25" ht="50.1" customHeight="1">
      <c r="A1626" s="30" t="s">
        <v>5305</v>
      </c>
      <c r="B1626" s="31" t="s">
        <v>32</v>
      </c>
      <c r="C1626" s="44" t="s">
        <v>5294</v>
      </c>
      <c r="D1626" s="312" t="s">
        <v>4887</v>
      </c>
      <c r="E1626" s="207" t="s">
        <v>5295</v>
      </c>
      <c r="F1626" s="44" t="s">
        <v>5306</v>
      </c>
      <c r="G1626" s="205" t="s">
        <v>36</v>
      </c>
      <c r="H1626" s="31">
        <v>0</v>
      </c>
      <c r="I1626" s="30">
        <v>590000000</v>
      </c>
      <c r="J1626" s="31" t="s">
        <v>50</v>
      </c>
      <c r="K1626" s="31" t="s">
        <v>211</v>
      </c>
      <c r="L1626" s="45" t="s">
        <v>50</v>
      </c>
      <c r="M1626" s="206" t="s">
        <v>58</v>
      </c>
      <c r="N1626" s="31" t="s">
        <v>41</v>
      </c>
      <c r="O1626" s="31" t="s">
        <v>5088</v>
      </c>
      <c r="P1626" s="31">
        <v>796</v>
      </c>
      <c r="Q1626" s="31" t="s">
        <v>43</v>
      </c>
      <c r="R1626" s="47">
        <v>1</v>
      </c>
      <c r="S1626" s="208">
        <v>9910.7142857100007</v>
      </c>
      <c r="T1626" s="58">
        <f t="shared" si="109"/>
        <v>9910.7142857100007</v>
      </c>
      <c r="U1626" s="58">
        <f t="shared" si="108"/>
        <v>11099.999999995202</v>
      </c>
      <c r="V1626" s="31"/>
      <c r="W1626" s="31">
        <v>2017</v>
      </c>
      <c r="X1626" s="170"/>
      <c r="Y1626" s="303"/>
    </row>
    <row r="1627" spans="1:25" ht="50.1" customHeight="1">
      <c r="A1627" s="30" t="s">
        <v>5307</v>
      </c>
      <c r="B1627" s="31" t="s">
        <v>32</v>
      </c>
      <c r="C1627" s="56" t="s">
        <v>1334</v>
      </c>
      <c r="D1627" s="310" t="s">
        <v>1335</v>
      </c>
      <c r="E1627" s="56" t="s">
        <v>1336</v>
      </c>
      <c r="F1627" s="56" t="s">
        <v>1337</v>
      </c>
      <c r="G1627" s="43" t="s">
        <v>36</v>
      </c>
      <c r="H1627" s="162">
        <v>0</v>
      </c>
      <c r="I1627" s="30">
        <v>590000000</v>
      </c>
      <c r="J1627" s="45" t="s">
        <v>300</v>
      </c>
      <c r="K1627" s="43" t="s">
        <v>211</v>
      </c>
      <c r="L1627" s="43" t="s">
        <v>5186</v>
      </c>
      <c r="M1627" s="43" t="s">
        <v>81</v>
      </c>
      <c r="N1627" s="43" t="s">
        <v>99</v>
      </c>
      <c r="O1627" s="43" t="s">
        <v>476</v>
      </c>
      <c r="P1627" s="31">
        <v>796</v>
      </c>
      <c r="Q1627" s="31" t="s">
        <v>43</v>
      </c>
      <c r="R1627" s="47">
        <v>94</v>
      </c>
      <c r="S1627" s="114">
        <v>360</v>
      </c>
      <c r="T1627" s="48">
        <f t="shared" ref="T1627:T1633" si="110">R1627*S1627</f>
        <v>33840</v>
      </c>
      <c r="U1627" s="48">
        <f>T1627*1.12</f>
        <v>37900.800000000003</v>
      </c>
      <c r="V1627" s="170"/>
      <c r="W1627" s="45">
        <v>2017</v>
      </c>
      <c r="X1627" s="170"/>
      <c r="Y1627" s="303"/>
    </row>
    <row r="1628" spans="1:25" ht="50.1" customHeight="1">
      <c r="A1628" s="30" t="s">
        <v>5308</v>
      </c>
      <c r="B1628" s="31" t="s">
        <v>32</v>
      </c>
      <c r="C1628" s="56" t="s">
        <v>1340</v>
      </c>
      <c r="D1628" s="310" t="s">
        <v>1335</v>
      </c>
      <c r="E1628" s="56" t="s">
        <v>1341</v>
      </c>
      <c r="F1628" s="56" t="s">
        <v>1342</v>
      </c>
      <c r="G1628" s="43" t="s">
        <v>36</v>
      </c>
      <c r="H1628" s="162">
        <v>0</v>
      </c>
      <c r="I1628" s="30">
        <v>590000000</v>
      </c>
      <c r="J1628" s="45" t="s">
        <v>300</v>
      </c>
      <c r="K1628" s="43" t="s">
        <v>211</v>
      </c>
      <c r="L1628" s="43" t="s">
        <v>5186</v>
      </c>
      <c r="M1628" s="43" t="s">
        <v>81</v>
      </c>
      <c r="N1628" s="43" t="s">
        <v>99</v>
      </c>
      <c r="O1628" s="43" t="s">
        <v>476</v>
      </c>
      <c r="P1628" s="31">
        <v>796</v>
      </c>
      <c r="Q1628" s="31" t="s">
        <v>43</v>
      </c>
      <c r="R1628" s="47">
        <v>176</v>
      </c>
      <c r="S1628" s="114">
        <v>550</v>
      </c>
      <c r="T1628" s="48">
        <f t="shared" si="110"/>
        <v>96800</v>
      </c>
      <c r="U1628" s="48">
        <f>T1628*1.12</f>
        <v>108416.00000000001</v>
      </c>
      <c r="V1628" s="168"/>
      <c r="W1628" s="45">
        <v>2017</v>
      </c>
      <c r="X1628" s="168"/>
      <c r="Y1628" s="303"/>
    </row>
    <row r="1629" spans="1:25" ht="50.1" customHeight="1">
      <c r="A1629" s="30" t="s">
        <v>5309</v>
      </c>
      <c r="B1629" s="209" t="s">
        <v>32</v>
      </c>
      <c r="C1629" s="207" t="s">
        <v>636</v>
      </c>
      <c r="D1629" s="312" t="s">
        <v>632</v>
      </c>
      <c r="E1629" s="155" t="s">
        <v>637</v>
      </c>
      <c r="F1629" s="184"/>
      <c r="G1629" s="45" t="s">
        <v>36</v>
      </c>
      <c r="H1629" s="31">
        <v>0</v>
      </c>
      <c r="I1629" s="30">
        <v>590000000</v>
      </c>
      <c r="J1629" s="41" t="s">
        <v>37</v>
      </c>
      <c r="K1629" s="45" t="s">
        <v>211</v>
      </c>
      <c r="L1629" s="41" t="s">
        <v>37</v>
      </c>
      <c r="M1629" s="41" t="s">
        <v>58</v>
      </c>
      <c r="N1629" s="45" t="s">
        <v>99</v>
      </c>
      <c r="O1629" s="43" t="s">
        <v>476</v>
      </c>
      <c r="P1629" s="30">
        <v>796</v>
      </c>
      <c r="Q1629" s="30" t="s">
        <v>43</v>
      </c>
      <c r="R1629" s="47">
        <v>8</v>
      </c>
      <c r="S1629" s="64">
        <v>11800</v>
      </c>
      <c r="T1629" s="58">
        <f t="shared" si="110"/>
        <v>94400</v>
      </c>
      <c r="U1629" s="59">
        <f>T1629*1.12</f>
        <v>105728.00000000001</v>
      </c>
      <c r="V1629" s="41"/>
      <c r="W1629" s="43">
        <v>2017</v>
      </c>
      <c r="X1629" s="31"/>
      <c r="Y1629" s="303"/>
    </row>
    <row r="1630" spans="1:25" ht="50.1" customHeight="1">
      <c r="A1630" s="30" t="s">
        <v>5310</v>
      </c>
      <c r="B1630" s="209" t="s">
        <v>32</v>
      </c>
      <c r="C1630" s="44" t="s">
        <v>5311</v>
      </c>
      <c r="D1630" s="312" t="s">
        <v>5312</v>
      </c>
      <c r="E1630" s="44" t="s">
        <v>5313</v>
      </c>
      <c r="F1630" s="51" t="s">
        <v>5314</v>
      </c>
      <c r="G1630" s="45" t="s">
        <v>36</v>
      </c>
      <c r="H1630" s="31">
        <v>0</v>
      </c>
      <c r="I1630" s="30">
        <v>590000000</v>
      </c>
      <c r="J1630" s="41" t="s">
        <v>37</v>
      </c>
      <c r="K1630" s="45" t="s">
        <v>211</v>
      </c>
      <c r="L1630" s="41" t="s">
        <v>37</v>
      </c>
      <c r="M1630" s="41" t="s">
        <v>58</v>
      </c>
      <c r="N1630" s="45" t="s">
        <v>99</v>
      </c>
      <c r="O1630" s="43" t="s">
        <v>476</v>
      </c>
      <c r="P1630" s="30">
        <v>796</v>
      </c>
      <c r="Q1630" s="30" t="s">
        <v>43</v>
      </c>
      <c r="R1630" s="47">
        <v>3</v>
      </c>
      <c r="S1630" s="64">
        <v>26350</v>
      </c>
      <c r="T1630" s="58">
        <f t="shared" si="110"/>
        <v>79050</v>
      </c>
      <c r="U1630" s="59">
        <f>T1630*1.12</f>
        <v>88536.000000000015</v>
      </c>
      <c r="V1630" s="38"/>
      <c r="W1630" s="43">
        <v>2017</v>
      </c>
      <c r="X1630" s="45"/>
      <c r="Y1630" s="303"/>
    </row>
    <row r="1631" spans="1:25" ht="50.1" customHeight="1">
      <c r="A1631" s="30" t="s">
        <v>5315</v>
      </c>
      <c r="B1631" s="71" t="s">
        <v>32</v>
      </c>
      <c r="C1631" s="33" t="s">
        <v>5316</v>
      </c>
      <c r="D1631" s="312" t="s">
        <v>5317</v>
      </c>
      <c r="E1631" s="33" t="s">
        <v>504</v>
      </c>
      <c r="F1631" s="161" t="s">
        <v>5318</v>
      </c>
      <c r="G1631" s="43" t="s">
        <v>36</v>
      </c>
      <c r="H1631" s="162">
        <v>0</v>
      </c>
      <c r="I1631" s="30">
        <v>590000000</v>
      </c>
      <c r="J1631" s="45" t="s">
        <v>300</v>
      </c>
      <c r="K1631" s="43" t="s">
        <v>211</v>
      </c>
      <c r="L1631" s="43" t="s">
        <v>302</v>
      </c>
      <c r="M1631" s="43" t="s">
        <v>81</v>
      </c>
      <c r="N1631" s="43" t="s">
        <v>317</v>
      </c>
      <c r="O1631" s="43" t="s">
        <v>2127</v>
      </c>
      <c r="P1631" s="38">
        <v>796</v>
      </c>
      <c r="Q1631" s="43" t="s">
        <v>43</v>
      </c>
      <c r="R1631" s="47">
        <v>1</v>
      </c>
      <c r="S1631" s="64">
        <v>235000</v>
      </c>
      <c r="T1631" s="48">
        <f t="shared" si="110"/>
        <v>235000</v>
      </c>
      <c r="U1631" s="163">
        <f t="shared" ref="U1631:U1635" si="111">T1631*1.12</f>
        <v>263200</v>
      </c>
      <c r="V1631" s="126"/>
      <c r="W1631" s="45">
        <v>2017</v>
      </c>
      <c r="X1631" s="43"/>
      <c r="Y1631" s="303"/>
    </row>
    <row r="1632" spans="1:25" ht="50.1" customHeight="1">
      <c r="A1632" s="30" t="s">
        <v>5319</v>
      </c>
      <c r="B1632" s="71" t="s">
        <v>32</v>
      </c>
      <c r="C1632" s="33" t="s">
        <v>5316</v>
      </c>
      <c r="D1632" s="312" t="s">
        <v>5317</v>
      </c>
      <c r="E1632" s="33" t="s">
        <v>504</v>
      </c>
      <c r="F1632" s="161" t="s">
        <v>5320</v>
      </c>
      <c r="G1632" s="43" t="s">
        <v>36</v>
      </c>
      <c r="H1632" s="162">
        <v>0</v>
      </c>
      <c r="I1632" s="30">
        <v>590000000</v>
      </c>
      <c r="J1632" s="45" t="s">
        <v>300</v>
      </c>
      <c r="K1632" s="43" t="s">
        <v>211</v>
      </c>
      <c r="L1632" s="43" t="s">
        <v>302</v>
      </c>
      <c r="M1632" s="43" t="s">
        <v>81</v>
      </c>
      <c r="N1632" s="43" t="s">
        <v>317</v>
      </c>
      <c r="O1632" s="43" t="s">
        <v>2127</v>
      </c>
      <c r="P1632" s="38">
        <v>796</v>
      </c>
      <c r="Q1632" s="43" t="s">
        <v>43</v>
      </c>
      <c r="R1632" s="47">
        <v>1</v>
      </c>
      <c r="S1632" s="64">
        <v>213900</v>
      </c>
      <c r="T1632" s="48">
        <f t="shared" si="110"/>
        <v>213900</v>
      </c>
      <c r="U1632" s="163">
        <f t="shared" si="111"/>
        <v>239568.00000000003</v>
      </c>
      <c r="V1632" s="126"/>
      <c r="W1632" s="45">
        <v>2017</v>
      </c>
      <c r="X1632" s="43"/>
      <c r="Y1632" s="303"/>
    </row>
    <row r="1633" spans="1:25" ht="50.1" customHeight="1">
      <c r="A1633" s="30" t="s">
        <v>5321</v>
      </c>
      <c r="B1633" s="43" t="s">
        <v>32</v>
      </c>
      <c r="C1633" s="44" t="s">
        <v>5322</v>
      </c>
      <c r="D1633" s="312" t="s">
        <v>5323</v>
      </c>
      <c r="E1633" s="44" t="s">
        <v>5324</v>
      </c>
      <c r="F1633" s="44" t="s">
        <v>5325</v>
      </c>
      <c r="G1633" s="43" t="s">
        <v>36</v>
      </c>
      <c r="H1633" s="43">
        <v>0</v>
      </c>
      <c r="I1633" s="30">
        <v>590000000</v>
      </c>
      <c r="J1633" s="31" t="s">
        <v>39</v>
      </c>
      <c r="K1633" s="43" t="s">
        <v>211</v>
      </c>
      <c r="L1633" s="31" t="s">
        <v>4983</v>
      </c>
      <c r="M1633" s="43" t="s">
        <v>81</v>
      </c>
      <c r="N1633" s="43" t="s">
        <v>918</v>
      </c>
      <c r="O1633" s="43" t="s">
        <v>2489</v>
      </c>
      <c r="P1633" s="31">
        <v>796</v>
      </c>
      <c r="Q1633" s="43" t="s">
        <v>43</v>
      </c>
      <c r="R1633" s="47">
        <v>1</v>
      </c>
      <c r="S1633" s="64">
        <v>1700000</v>
      </c>
      <c r="T1633" s="48">
        <f t="shared" si="110"/>
        <v>1700000</v>
      </c>
      <c r="U1633" s="48">
        <f t="shared" si="111"/>
        <v>1904000.0000000002</v>
      </c>
      <c r="V1633" s="183"/>
      <c r="W1633" s="31">
        <v>2017</v>
      </c>
      <c r="X1633" s="43"/>
      <c r="Y1633" s="303"/>
    </row>
    <row r="1634" spans="1:25" ht="50.1" customHeight="1">
      <c r="A1634" s="30" t="s">
        <v>5326</v>
      </c>
      <c r="B1634" s="43" t="s">
        <v>32</v>
      </c>
      <c r="C1634" s="44" t="s">
        <v>5327</v>
      </c>
      <c r="D1634" s="312" t="s">
        <v>5328</v>
      </c>
      <c r="E1634" s="44" t="s">
        <v>5329</v>
      </c>
      <c r="F1634" s="44" t="s">
        <v>5330</v>
      </c>
      <c r="G1634" s="43" t="s">
        <v>36</v>
      </c>
      <c r="H1634" s="43">
        <v>0</v>
      </c>
      <c r="I1634" s="30">
        <v>590000000</v>
      </c>
      <c r="J1634" s="31" t="s">
        <v>39</v>
      </c>
      <c r="K1634" s="43" t="s">
        <v>211</v>
      </c>
      <c r="L1634" s="31" t="s">
        <v>39</v>
      </c>
      <c r="M1634" s="43" t="s">
        <v>40</v>
      </c>
      <c r="N1634" s="43" t="s">
        <v>1366</v>
      </c>
      <c r="O1634" s="43" t="s">
        <v>220</v>
      </c>
      <c r="P1634" s="31">
        <v>796</v>
      </c>
      <c r="Q1634" s="43" t="s">
        <v>43</v>
      </c>
      <c r="R1634" s="47">
        <v>5</v>
      </c>
      <c r="S1634" s="64">
        <v>81500</v>
      </c>
      <c r="T1634" s="48">
        <f>S1634*R1634</f>
        <v>407500</v>
      </c>
      <c r="U1634" s="48">
        <f t="shared" si="111"/>
        <v>456400.00000000006</v>
      </c>
      <c r="V1634" s="183"/>
      <c r="W1634" s="31">
        <v>2017</v>
      </c>
      <c r="X1634" s="43"/>
      <c r="Y1634" s="303"/>
    </row>
    <row r="1635" spans="1:25" ht="50.1" customHeight="1">
      <c r="A1635" s="30" t="s">
        <v>5331</v>
      </c>
      <c r="B1635" s="31" t="s">
        <v>32</v>
      </c>
      <c r="C1635" s="44" t="s">
        <v>5332</v>
      </c>
      <c r="D1635" s="312" t="s">
        <v>754</v>
      </c>
      <c r="E1635" s="44" t="s">
        <v>5333</v>
      </c>
      <c r="F1635" s="44" t="s">
        <v>5334</v>
      </c>
      <c r="G1635" s="43" t="s">
        <v>36</v>
      </c>
      <c r="H1635" s="162">
        <v>0</v>
      </c>
      <c r="I1635" s="30">
        <v>590000000</v>
      </c>
      <c r="J1635" s="45" t="s">
        <v>300</v>
      </c>
      <c r="K1635" s="43" t="s">
        <v>211</v>
      </c>
      <c r="L1635" s="43" t="s">
        <v>5186</v>
      </c>
      <c r="M1635" s="43" t="s">
        <v>81</v>
      </c>
      <c r="N1635" s="43" t="s">
        <v>41</v>
      </c>
      <c r="O1635" s="43" t="s">
        <v>107</v>
      </c>
      <c r="P1635" s="31">
        <v>796</v>
      </c>
      <c r="Q1635" s="31" t="s">
        <v>43</v>
      </c>
      <c r="R1635" s="47">
        <v>3000</v>
      </c>
      <c r="S1635" s="64">
        <v>5</v>
      </c>
      <c r="T1635" s="48">
        <f>R1635*S1635</f>
        <v>15000</v>
      </c>
      <c r="U1635" s="48">
        <f t="shared" si="111"/>
        <v>16800</v>
      </c>
      <c r="V1635" s="170"/>
      <c r="W1635" s="45">
        <v>2017</v>
      </c>
      <c r="X1635" s="170"/>
      <c r="Y1635" s="303"/>
    </row>
    <row r="1636" spans="1:25" ht="50.1" customHeight="1">
      <c r="A1636" s="30" t="s">
        <v>5335</v>
      </c>
      <c r="B1636" s="71" t="s">
        <v>32</v>
      </c>
      <c r="C1636" s="210" t="s">
        <v>5336</v>
      </c>
      <c r="D1636" s="327" t="s">
        <v>3698</v>
      </c>
      <c r="E1636" s="210" t="s">
        <v>5337</v>
      </c>
      <c r="F1636" s="210" t="s">
        <v>5337</v>
      </c>
      <c r="G1636" s="45" t="s">
        <v>36</v>
      </c>
      <c r="H1636" s="31">
        <v>0</v>
      </c>
      <c r="I1636" s="30">
        <v>590000000</v>
      </c>
      <c r="J1636" s="45" t="s">
        <v>50</v>
      </c>
      <c r="K1636" s="167" t="s">
        <v>211</v>
      </c>
      <c r="L1636" s="45" t="s">
        <v>5186</v>
      </c>
      <c r="M1636" s="45" t="s">
        <v>58</v>
      </c>
      <c r="N1636" s="45" t="s">
        <v>5338</v>
      </c>
      <c r="O1636" s="125" t="s">
        <v>5339</v>
      </c>
      <c r="P1636" s="45">
        <v>796</v>
      </c>
      <c r="Q1636" s="71" t="s">
        <v>43</v>
      </c>
      <c r="R1636" s="211">
        <v>10</v>
      </c>
      <c r="S1636" s="212">
        <v>6875</v>
      </c>
      <c r="T1636" s="163">
        <f>R1636*S1636</f>
        <v>68750</v>
      </c>
      <c r="U1636" s="213">
        <f>T1636*1.12</f>
        <v>77000.000000000015</v>
      </c>
      <c r="V1636" s="158"/>
      <c r="W1636" s="158">
        <v>2017</v>
      </c>
      <c r="X1636" s="214"/>
      <c r="Y1636" s="303"/>
    </row>
    <row r="1637" spans="1:25" ht="50.1" customHeight="1">
      <c r="A1637" s="30" t="s">
        <v>5340</v>
      </c>
      <c r="B1637" s="31" t="s">
        <v>32</v>
      </c>
      <c r="C1637" s="44" t="s">
        <v>5341</v>
      </c>
      <c r="D1637" s="312" t="s">
        <v>5342</v>
      </c>
      <c r="E1637" s="44" t="s">
        <v>5343</v>
      </c>
      <c r="F1637" s="44" t="s">
        <v>5344</v>
      </c>
      <c r="G1637" s="31" t="s">
        <v>36</v>
      </c>
      <c r="H1637" s="31">
        <v>0</v>
      </c>
      <c r="I1637" s="30">
        <v>590000000</v>
      </c>
      <c r="J1637" s="31" t="s">
        <v>50</v>
      </c>
      <c r="K1637" s="31" t="s">
        <v>211</v>
      </c>
      <c r="L1637" s="45" t="s">
        <v>50</v>
      </c>
      <c r="M1637" s="43" t="s">
        <v>81</v>
      </c>
      <c r="N1637" s="31" t="s">
        <v>99</v>
      </c>
      <c r="O1637" s="31" t="s">
        <v>476</v>
      </c>
      <c r="P1637" s="31">
        <v>166</v>
      </c>
      <c r="Q1637" s="31" t="s">
        <v>100</v>
      </c>
      <c r="R1637" s="48">
        <v>100</v>
      </c>
      <c r="S1637" s="64">
        <v>1107.1500000000001</v>
      </c>
      <c r="T1637" s="48">
        <f>R1637*S1637</f>
        <v>110715.00000000001</v>
      </c>
      <c r="U1637" s="48">
        <f>T1637*1.12</f>
        <v>124000.80000000003</v>
      </c>
      <c r="V1637" s="43"/>
      <c r="W1637" s="31">
        <v>2017</v>
      </c>
      <c r="X1637" s="43"/>
      <c r="Y1637" s="303"/>
    </row>
    <row r="1638" spans="1:25" ht="50.1" customHeight="1">
      <c r="A1638" s="30" t="s">
        <v>5345</v>
      </c>
      <c r="B1638" s="215" t="s">
        <v>32</v>
      </c>
      <c r="C1638" s="216" t="s">
        <v>3258</v>
      </c>
      <c r="D1638" s="328" t="s">
        <v>3259</v>
      </c>
      <c r="E1638" s="217" t="s">
        <v>3260</v>
      </c>
      <c r="F1638" s="218" t="s">
        <v>5346</v>
      </c>
      <c r="G1638" s="215" t="s">
        <v>36</v>
      </c>
      <c r="H1638" s="143">
        <v>30</v>
      </c>
      <c r="I1638" s="30">
        <v>590000000</v>
      </c>
      <c r="J1638" s="41" t="s">
        <v>5347</v>
      </c>
      <c r="K1638" s="189" t="s">
        <v>211</v>
      </c>
      <c r="L1638" s="189" t="s">
        <v>4728</v>
      </c>
      <c r="M1638" s="143" t="s">
        <v>58</v>
      </c>
      <c r="N1638" s="45" t="s">
        <v>5348</v>
      </c>
      <c r="O1638" s="143" t="s">
        <v>476</v>
      </c>
      <c r="P1638" s="143">
        <v>796</v>
      </c>
      <c r="Q1638" s="143" t="s">
        <v>43</v>
      </c>
      <c r="R1638" s="47">
        <v>2</v>
      </c>
      <c r="S1638" s="116">
        <v>250000</v>
      </c>
      <c r="T1638" s="35">
        <f>S1638*R1638</f>
        <v>500000</v>
      </c>
      <c r="U1638" s="35">
        <f>T1638*1.12</f>
        <v>560000</v>
      </c>
      <c r="V1638" s="219"/>
      <c r="W1638" s="143">
        <v>2017</v>
      </c>
      <c r="X1638" s="143"/>
      <c r="Y1638" s="303"/>
    </row>
    <row r="1639" spans="1:25" ht="50.1" customHeight="1">
      <c r="A1639" s="30" t="s">
        <v>5349</v>
      </c>
      <c r="B1639" s="215" t="s">
        <v>32</v>
      </c>
      <c r="C1639" s="216" t="s">
        <v>3258</v>
      </c>
      <c r="D1639" s="328" t="s">
        <v>3259</v>
      </c>
      <c r="E1639" s="217" t="s">
        <v>3260</v>
      </c>
      <c r="F1639" s="218" t="s">
        <v>5350</v>
      </c>
      <c r="G1639" s="215" t="s">
        <v>36</v>
      </c>
      <c r="H1639" s="143">
        <v>30</v>
      </c>
      <c r="I1639" s="30">
        <v>590000000</v>
      </c>
      <c r="J1639" s="41" t="s">
        <v>5347</v>
      </c>
      <c r="K1639" s="189" t="s">
        <v>211</v>
      </c>
      <c r="L1639" s="189" t="s">
        <v>4728</v>
      </c>
      <c r="M1639" s="143" t="s">
        <v>58</v>
      </c>
      <c r="N1639" s="45" t="s">
        <v>5348</v>
      </c>
      <c r="O1639" s="143" t="s">
        <v>476</v>
      </c>
      <c r="P1639" s="143">
        <v>796</v>
      </c>
      <c r="Q1639" s="143" t="s">
        <v>43</v>
      </c>
      <c r="R1639" s="47">
        <v>19</v>
      </c>
      <c r="S1639" s="116">
        <v>220000</v>
      </c>
      <c r="T1639" s="35">
        <f>S1639*R1639</f>
        <v>4180000</v>
      </c>
      <c r="U1639" s="35">
        <f>T1639*1.12</f>
        <v>4681600</v>
      </c>
      <c r="V1639" s="219"/>
      <c r="W1639" s="143">
        <v>2017</v>
      </c>
      <c r="X1639" s="143"/>
      <c r="Y1639" s="303"/>
    </row>
    <row r="1640" spans="1:25" ht="50.1" customHeight="1">
      <c r="A1640" s="30" t="s">
        <v>5351</v>
      </c>
      <c r="B1640" s="43" t="s">
        <v>32</v>
      </c>
      <c r="C1640" s="33" t="s">
        <v>2578</v>
      </c>
      <c r="D1640" s="312" t="s">
        <v>2579</v>
      </c>
      <c r="E1640" s="33" t="s">
        <v>2580</v>
      </c>
      <c r="F1640" s="33" t="s">
        <v>2584</v>
      </c>
      <c r="G1640" s="31" t="s">
        <v>36</v>
      </c>
      <c r="H1640" s="43">
        <v>30</v>
      </c>
      <c r="I1640" s="30">
        <v>590000000</v>
      </c>
      <c r="J1640" s="31" t="s">
        <v>50</v>
      </c>
      <c r="K1640" s="31" t="s">
        <v>5245</v>
      </c>
      <c r="L1640" s="31" t="s">
        <v>39</v>
      </c>
      <c r="M1640" s="31" t="s">
        <v>58</v>
      </c>
      <c r="N1640" s="31" t="s">
        <v>2582</v>
      </c>
      <c r="O1640" s="31" t="s">
        <v>476</v>
      </c>
      <c r="P1640" s="31">
        <v>796</v>
      </c>
      <c r="Q1640" s="31" t="s">
        <v>43</v>
      </c>
      <c r="R1640" s="34">
        <v>10</v>
      </c>
      <c r="S1640" s="114">
        <v>190000</v>
      </c>
      <c r="T1640" s="35">
        <f t="shared" ref="T1640:T1644" si="112">R1640*S1640</f>
        <v>1900000</v>
      </c>
      <c r="U1640" s="36">
        <f t="shared" ref="U1640:U1644" si="113">T1640*1.12</f>
        <v>2128000</v>
      </c>
      <c r="V1640" s="40" t="s">
        <v>44</v>
      </c>
      <c r="W1640" s="31">
        <v>2017</v>
      </c>
      <c r="X1640" s="66"/>
      <c r="Y1640" s="303"/>
    </row>
    <row r="1641" spans="1:25" ht="50.1" customHeight="1">
      <c r="A1641" s="30" t="s">
        <v>5352</v>
      </c>
      <c r="B1641" s="43" t="s">
        <v>32</v>
      </c>
      <c r="C1641" s="33" t="s">
        <v>2578</v>
      </c>
      <c r="D1641" s="312" t="s">
        <v>2579</v>
      </c>
      <c r="E1641" s="33" t="s">
        <v>2580</v>
      </c>
      <c r="F1641" s="33" t="s">
        <v>2586</v>
      </c>
      <c r="G1641" s="31" t="s">
        <v>36</v>
      </c>
      <c r="H1641" s="43">
        <v>30</v>
      </c>
      <c r="I1641" s="30">
        <v>590000000</v>
      </c>
      <c r="J1641" s="31" t="s">
        <v>50</v>
      </c>
      <c r="K1641" s="31" t="s">
        <v>5245</v>
      </c>
      <c r="L1641" s="31" t="s">
        <v>39</v>
      </c>
      <c r="M1641" s="31" t="s">
        <v>58</v>
      </c>
      <c r="N1641" s="31" t="s">
        <v>2582</v>
      </c>
      <c r="O1641" s="31" t="s">
        <v>476</v>
      </c>
      <c r="P1641" s="31">
        <v>796</v>
      </c>
      <c r="Q1641" s="31" t="s">
        <v>43</v>
      </c>
      <c r="R1641" s="34">
        <v>10</v>
      </c>
      <c r="S1641" s="114">
        <v>230000</v>
      </c>
      <c r="T1641" s="35">
        <f t="shared" si="112"/>
        <v>2300000</v>
      </c>
      <c r="U1641" s="36">
        <f t="shared" si="113"/>
        <v>2576000.0000000005</v>
      </c>
      <c r="V1641" s="40" t="s">
        <v>44</v>
      </c>
      <c r="W1641" s="31">
        <v>2017</v>
      </c>
      <c r="X1641" s="66"/>
      <c r="Y1641" s="303"/>
    </row>
    <row r="1642" spans="1:25" ht="50.1" customHeight="1">
      <c r="A1642" s="30" t="s">
        <v>5353</v>
      </c>
      <c r="B1642" s="43" t="s">
        <v>32</v>
      </c>
      <c r="C1642" s="33" t="s">
        <v>2578</v>
      </c>
      <c r="D1642" s="312" t="s">
        <v>2579</v>
      </c>
      <c r="E1642" s="33" t="s">
        <v>2580</v>
      </c>
      <c r="F1642" s="33" t="s">
        <v>2588</v>
      </c>
      <c r="G1642" s="31" t="s">
        <v>36</v>
      </c>
      <c r="H1642" s="43">
        <v>30</v>
      </c>
      <c r="I1642" s="30">
        <v>590000000</v>
      </c>
      <c r="J1642" s="31" t="s">
        <v>50</v>
      </c>
      <c r="K1642" s="31" t="s">
        <v>5245</v>
      </c>
      <c r="L1642" s="31" t="s">
        <v>39</v>
      </c>
      <c r="M1642" s="31" t="s">
        <v>58</v>
      </c>
      <c r="N1642" s="31" t="s">
        <v>2582</v>
      </c>
      <c r="O1642" s="31" t="s">
        <v>476</v>
      </c>
      <c r="P1642" s="31">
        <v>796</v>
      </c>
      <c r="Q1642" s="31" t="s">
        <v>43</v>
      </c>
      <c r="R1642" s="34">
        <v>10</v>
      </c>
      <c r="S1642" s="114">
        <v>258000</v>
      </c>
      <c r="T1642" s="35">
        <f t="shared" si="112"/>
        <v>2580000</v>
      </c>
      <c r="U1642" s="36">
        <f t="shared" si="113"/>
        <v>2889600.0000000005</v>
      </c>
      <c r="V1642" s="40" t="s">
        <v>44</v>
      </c>
      <c r="W1642" s="31">
        <v>2017</v>
      </c>
      <c r="X1642" s="66"/>
      <c r="Y1642" s="303"/>
    </row>
    <row r="1643" spans="1:25" ht="50.1" customHeight="1">
      <c r="A1643" s="30" t="s">
        <v>5354</v>
      </c>
      <c r="B1643" s="43" t="s">
        <v>32</v>
      </c>
      <c r="C1643" s="33" t="s">
        <v>2590</v>
      </c>
      <c r="D1643" s="312" t="s">
        <v>2579</v>
      </c>
      <c r="E1643" s="33" t="s">
        <v>2591</v>
      </c>
      <c r="F1643" s="33" t="s">
        <v>2592</v>
      </c>
      <c r="G1643" s="31" t="s">
        <v>36</v>
      </c>
      <c r="H1643" s="43">
        <v>30</v>
      </c>
      <c r="I1643" s="30">
        <v>590000000</v>
      </c>
      <c r="J1643" s="31" t="s">
        <v>50</v>
      </c>
      <c r="K1643" s="31" t="s">
        <v>5245</v>
      </c>
      <c r="L1643" s="31" t="s">
        <v>39</v>
      </c>
      <c r="M1643" s="31" t="s">
        <v>58</v>
      </c>
      <c r="N1643" s="31" t="s">
        <v>2582</v>
      </c>
      <c r="O1643" s="31" t="s">
        <v>476</v>
      </c>
      <c r="P1643" s="31">
        <v>796</v>
      </c>
      <c r="Q1643" s="31" t="s">
        <v>43</v>
      </c>
      <c r="R1643" s="34">
        <v>10</v>
      </c>
      <c r="S1643" s="114">
        <v>423000</v>
      </c>
      <c r="T1643" s="35">
        <f t="shared" si="112"/>
        <v>4230000</v>
      </c>
      <c r="U1643" s="36">
        <f t="shared" si="113"/>
        <v>4737600</v>
      </c>
      <c r="V1643" s="40" t="s">
        <v>44</v>
      </c>
      <c r="W1643" s="31">
        <v>2017</v>
      </c>
      <c r="X1643" s="66"/>
      <c r="Y1643" s="303"/>
    </row>
    <row r="1644" spans="1:25" ht="50.1" customHeight="1">
      <c r="A1644" s="30" t="s">
        <v>5355</v>
      </c>
      <c r="B1644" s="43" t="s">
        <v>32</v>
      </c>
      <c r="C1644" s="33" t="s">
        <v>2590</v>
      </c>
      <c r="D1644" s="312" t="s">
        <v>2579</v>
      </c>
      <c r="E1644" s="33" t="s">
        <v>2591</v>
      </c>
      <c r="F1644" s="33" t="s">
        <v>2594</v>
      </c>
      <c r="G1644" s="31" t="s">
        <v>36</v>
      </c>
      <c r="H1644" s="43">
        <v>30</v>
      </c>
      <c r="I1644" s="30">
        <v>590000000</v>
      </c>
      <c r="J1644" s="31" t="s">
        <v>50</v>
      </c>
      <c r="K1644" s="31" t="s">
        <v>5245</v>
      </c>
      <c r="L1644" s="31" t="s">
        <v>39</v>
      </c>
      <c r="M1644" s="31" t="s">
        <v>58</v>
      </c>
      <c r="N1644" s="31" t="s">
        <v>2582</v>
      </c>
      <c r="O1644" s="31" t="s">
        <v>476</v>
      </c>
      <c r="P1644" s="31">
        <v>796</v>
      </c>
      <c r="Q1644" s="31" t="s">
        <v>43</v>
      </c>
      <c r="R1644" s="34">
        <v>60</v>
      </c>
      <c r="S1644" s="114">
        <v>124000</v>
      </c>
      <c r="T1644" s="35">
        <f t="shared" si="112"/>
        <v>7440000</v>
      </c>
      <c r="U1644" s="36">
        <f t="shared" si="113"/>
        <v>8332800.0000000009</v>
      </c>
      <c r="V1644" s="40" t="s">
        <v>44</v>
      </c>
      <c r="W1644" s="31">
        <v>2017</v>
      </c>
      <c r="X1644" s="66"/>
      <c r="Y1644" s="303"/>
    </row>
    <row r="1645" spans="1:25" ht="50.1" customHeight="1">
      <c r="A1645" s="30" t="s">
        <v>5356</v>
      </c>
      <c r="B1645" s="43" t="s">
        <v>32</v>
      </c>
      <c r="C1645" s="44" t="s">
        <v>5357</v>
      </c>
      <c r="D1645" s="312" t="s">
        <v>5358</v>
      </c>
      <c r="E1645" s="44" t="s">
        <v>5359</v>
      </c>
      <c r="F1645" s="44" t="s">
        <v>5360</v>
      </c>
      <c r="G1645" s="43" t="s">
        <v>5361</v>
      </c>
      <c r="H1645" s="43">
        <v>0</v>
      </c>
      <c r="I1645" s="30">
        <v>590000000</v>
      </c>
      <c r="J1645" s="31" t="s">
        <v>39</v>
      </c>
      <c r="K1645" s="43" t="s">
        <v>5245</v>
      </c>
      <c r="L1645" s="31" t="s">
        <v>39</v>
      </c>
      <c r="M1645" s="43" t="s">
        <v>81</v>
      </c>
      <c r="N1645" s="43" t="s">
        <v>1366</v>
      </c>
      <c r="O1645" s="43" t="s">
        <v>2489</v>
      </c>
      <c r="P1645" s="31">
        <v>796</v>
      </c>
      <c r="Q1645" s="43" t="s">
        <v>43</v>
      </c>
      <c r="R1645" s="47">
        <v>1</v>
      </c>
      <c r="S1645" s="220">
        <v>1325000</v>
      </c>
      <c r="T1645" s="48">
        <f>R1645*S1645</f>
        <v>1325000</v>
      </c>
      <c r="U1645" s="48">
        <f>T1645*1.12</f>
        <v>1484000.0000000002</v>
      </c>
      <c r="V1645" s="183"/>
      <c r="W1645" s="31">
        <v>2017</v>
      </c>
      <c r="X1645" s="43"/>
      <c r="Y1645" s="303"/>
    </row>
    <row r="1646" spans="1:25" ht="50.1" customHeight="1">
      <c r="A1646" s="30" t="s">
        <v>5362</v>
      </c>
      <c r="B1646" s="31" t="s">
        <v>32</v>
      </c>
      <c r="C1646" s="33" t="s">
        <v>5083</v>
      </c>
      <c r="D1646" s="312" t="s">
        <v>5084</v>
      </c>
      <c r="E1646" s="33" t="s">
        <v>5085</v>
      </c>
      <c r="F1646" s="33" t="s">
        <v>5363</v>
      </c>
      <c r="G1646" s="43" t="s">
        <v>36</v>
      </c>
      <c r="H1646" s="43">
        <v>0</v>
      </c>
      <c r="I1646" s="30">
        <v>590000000</v>
      </c>
      <c r="J1646" s="31" t="s">
        <v>50</v>
      </c>
      <c r="K1646" s="167" t="s">
        <v>211</v>
      </c>
      <c r="L1646" s="31" t="s">
        <v>50</v>
      </c>
      <c r="M1646" s="41" t="s">
        <v>40</v>
      </c>
      <c r="N1646" s="43" t="s">
        <v>5122</v>
      </c>
      <c r="O1646" s="46" t="s">
        <v>5123</v>
      </c>
      <c r="P1646" s="31">
        <v>625</v>
      </c>
      <c r="Q1646" s="43" t="s">
        <v>1983</v>
      </c>
      <c r="R1646" s="48">
        <v>2</v>
      </c>
      <c r="S1646" s="145">
        <v>13571.43</v>
      </c>
      <c r="T1646" s="48">
        <f>R1646*S1646</f>
        <v>27142.86</v>
      </c>
      <c r="U1646" s="48">
        <f>T1646*1.12</f>
        <v>30400.003200000003</v>
      </c>
      <c r="V1646" s="31"/>
      <c r="W1646" s="31">
        <v>2017</v>
      </c>
      <c r="X1646" s="170"/>
      <c r="Y1646" s="303"/>
    </row>
    <row r="1647" spans="1:25" ht="50.1" customHeight="1">
      <c r="A1647" s="30" t="s">
        <v>5364</v>
      </c>
      <c r="B1647" s="31" t="s">
        <v>32</v>
      </c>
      <c r="C1647" s="33" t="s">
        <v>5083</v>
      </c>
      <c r="D1647" s="312" t="s">
        <v>5084</v>
      </c>
      <c r="E1647" s="33" t="s">
        <v>5085</v>
      </c>
      <c r="F1647" s="33" t="s">
        <v>5365</v>
      </c>
      <c r="G1647" s="43" t="s">
        <v>36</v>
      </c>
      <c r="H1647" s="43">
        <v>0</v>
      </c>
      <c r="I1647" s="30">
        <v>590000000</v>
      </c>
      <c r="J1647" s="31" t="s">
        <v>50</v>
      </c>
      <c r="K1647" s="167" t="s">
        <v>211</v>
      </c>
      <c r="L1647" s="31" t="s">
        <v>50</v>
      </c>
      <c r="M1647" s="41" t="s">
        <v>40</v>
      </c>
      <c r="N1647" s="43" t="s">
        <v>5122</v>
      </c>
      <c r="O1647" s="46" t="s">
        <v>5123</v>
      </c>
      <c r="P1647" s="31">
        <v>625</v>
      </c>
      <c r="Q1647" s="43" t="s">
        <v>1983</v>
      </c>
      <c r="R1647" s="48">
        <v>1</v>
      </c>
      <c r="S1647" s="145">
        <v>21071.43</v>
      </c>
      <c r="T1647" s="48">
        <f>R1647*S1647</f>
        <v>21071.43</v>
      </c>
      <c r="U1647" s="48">
        <f>T1647*1.12</f>
        <v>23600.001600000003</v>
      </c>
      <c r="V1647" s="43"/>
      <c r="W1647" s="43">
        <v>2017</v>
      </c>
      <c r="X1647" s="170"/>
      <c r="Y1647" s="303"/>
    </row>
    <row r="1648" spans="1:25" ht="50.1" customHeight="1">
      <c r="A1648" s="30" t="s">
        <v>5366</v>
      </c>
      <c r="B1648" s="31" t="s">
        <v>32</v>
      </c>
      <c r="C1648" s="56" t="s">
        <v>464</v>
      </c>
      <c r="D1648" s="310" t="s">
        <v>465</v>
      </c>
      <c r="E1648" s="56" t="s">
        <v>466</v>
      </c>
      <c r="F1648" s="56" t="s">
        <v>5367</v>
      </c>
      <c r="G1648" s="31" t="s">
        <v>188</v>
      </c>
      <c r="H1648" s="31">
        <v>0</v>
      </c>
      <c r="I1648" s="30">
        <v>590000000</v>
      </c>
      <c r="J1648" s="31" t="s">
        <v>50</v>
      </c>
      <c r="K1648" s="31" t="s">
        <v>211</v>
      </c>
      <c r="L1648" s="31" t="s">
        <v>80</v>
      </c>
      <c r="M1648" s="31" t="s">
        <v>81</v>
      </c>
      <c r="N1648" s="31" t="s">
        <v>140</v>
      </c>
      <c r="O1648" s="45" t="s">
        <v>5260</v>
      </c>
      <c r="P1648" s="31">
        <v>796</v>
      </c>
      <c r="Q1648" s="31" t="s">
        <v>43</v>
      </c>
      <c r="R1648" s="47">
        <v>18</v>
      </c>
      <c r="S1648" s="64">
        <v>192600</v>
      </c>
      <c r="T1648" s="58">
        <f t="shared" ref="T1648" si="114">R1648*S1648</f>
        <v>3466800</v>
      </c>
      <c r="U1648" s="59">
        <f t="shared" ref="U1648" si="115">T1648*1.12</f>
        <v>3882816.0000000005</v>
      </c>
      <c r="V1648" s="31"/>
      <c r="W1648" s="31">
        <v>2017</v>
      </c>
      <c r="X1648" s="60"/>
      <c r="Y1648" s="303"/>
    </row>
    <row r="1649" spans="1:25" ht="50.1" customHeight="1">
      <c r="A1649" s="30" t="s">
        <v>5368</v>
      </c>
      <c r="B1649" s="43" t="s">
        <v>32</v>
      </c>
      <c r="C1649" s="44" t="s">
        <v>5369</v>
      </c>
      <c r="D1649" s="312" t="s">
        <v>5370</v>
      </c>
      <c r="E1649" s="44" t="s">
        <v>5371</v>
      </c>
      <c r="F1649" s="204" t="s">
        <v>5372</v>
      </c>
      <c r="G1649" s="43" t="s">
        <v>36</v>
      </c>
      <c r="H1649" s="43">
        <v>0</v>
      </c>
      <c r="I1649" s="30">
        <v>590000000</v>
      </c>
      <c r="J1649" s="31" t="s">
        <v>39</v>
      </c>
      <c r="K1649" s="43" t="s">
        <v>3502</v>
      </c>
      <c r="L1649" s="31" t="s">
        <v>4983</v>
      </c>
      <c r="M1649" s="43" t="s">
        <v>81</v>
      </c>
      <c r="N1649" s="43" t="s">
        <v>1366</v>
      </c>
      <c r="O1649" s="43" t="s">
        <v>2489</v>
      </c>
      <c r="P1649" s="31">
        <v>796</v>
      </c>
      <c r="Q1649" s="43" t="s">
        <v>43</v>
      </c>
      <c r="R1649" s="47">
        <v>10</v>
      </c>
      <c r="S1649" s="161">
        <v>28500</v>
      </c>
      <c r="T1649" s="48">
        <f>S1649*R1649</f>
        <v>285000</v>
      </c>
      <c r="U1649" s="48">
        <f>T1649*1.12</f>
        <v>319200.00000000006</v>
      </c>
      <c r="V1649" s="183"/>
      <c r="W1649" s="31">
        <v>2017</v>
      </c>
      <c r="X1649" s="221"/>
      <c r="Y1649" s="303"/>
    </row>
    <row r="1650" spans="1:25" ht="50.1" customHeight="1">
      <c r="A1650" s="30" t="s">
        <v>5373</v>
      </c>
      <c r="B1650" s="43" t="s">
        <v>32</v>
      </c>
      <c r="C1650" s="44" t="s">
        <v>5374</v>
      </c>
      <c r="D1650" s="312" t="s">
        <v>5375</v>
      </c>
      <c r="E1650" s="44" t="s">
        <v>5376</v>
      </c>
      <c r="F1650" s="44" t="s">
        <v>5377</v>
      </c>
      <c r="G1650" s="43" t="s">
        <v>36</v>
      </c>
      <c r="H1650" s="43">
        <v>0</v>
      </c>
      <c r="I1650" s="30">
        <v>590000000</v>
      </c>
      <c r="J1650" s="31" t="s">
        <v>4983</v>
      </c>
      <c r="K1650" s="43" t="s">
        <v>3502</v>
      </c>
      <c r="L1650" s="31" t="s">
        <v>39</v>
      </c>
      <c r="M1650" s="43" t="s">
        <v>81</v>
      </c>
      <c r="N1650" s="43" t="s">
        <v>1366</v>
      </c>
      <c r="O1650" s="43" t="s">
        <v>2489</v>
      </c>
      <c r="P1650" s="31">
        <v>796</v>
      </c>
      <c r="Q1650" s="43" t="s">
        <v>43</v>
      </c>
      <c r="R1650" s="47">
        <v>2</v>
      </c>
      <c r="S1650" s="161">
        <v>18303.57</v>
      </c>
      <c r="T1650" s="48">
        <f>S1650*R1650</f>
        <v>36607.14</v>
      </c>
      <c r="U1650" s="48">
        <f t="shared" ref="U1650:U1660" si="116">T1650*1.12</f>
        <v>40999.996800000001</v>
      </c>
      <c r="V1650" s="183"/>
      <c r="W1650" s="31">
        <v>2017</v>
      </c>
      <c r="X1650" s="43"/>
      <c r="Y1650" s="303"/>
    </row>
    <row r="1651" spans="1:25" ht="50.1" customHeight="1">
      <c r="A1651" s="30" t="s">
        <v>5378</v>
      </c>
      <c r="B1651" s="43" t="s">
        <v>32</v>
      </c>
      <c r="C1651" s="44" t="s">
        <v>5379</v>
      </c>
      <c r="D1651" s="312" t="s">
        <v>5375</v>
      </c>
      <c r="E1651" s="44" t="s">
        <v>5380</v>
      </c>
      <c r="F1651" s="44" t="s">
        <v>5381</v>
      </c>
      <c r="G1651" s="43" t="s">
        <v>36</v>
      </c>
      <c r="H1651" s="43">
        <v>0</v>
      </c>
      <c r="I1651" s="30">
        <v>590000000</v>
      </c>
      <c r="J1651" s="31" t="s">
        <v>39</v>
      </c>
      <c r="K1651" s="43" t="s">
        <v>3502</v>
      </c>
      <c r="L1651" s="31" t="s">
        <v>39</v>
      </c>
      <c r="M1651" s="43" t="s">
        <v>81</v>
      </c>
      <c r="N1651" s="43" t="s">
        <v>1366</v>
      </c>
      <c r="O1651" s="43" t="s">
        <v>2489</v>
      </c>
      <c r="P1651" s="31">
        <v>796</v>
      </c>
      <c r="Q1651" s="43" t="s">
        <v>43</v>
      </c>
      <c r="R1651" s="47">
        <v>2</v>
      </c>
      <c r="S1651" s="161">
        <v>18303.57</v>
      </c>
      <c r="T1651" s="48">
        <f>S1651*R1651</f>
        <v>36607.14</v>
      </c>
      <c r="U1651" s="48">
        <f t="shared" si="116"/>
        <v>40999.996800000001</v>
      </c>
      <c r="V1651" s="183"/>
      <c r="W1651" s="31">
        <v>2017</v>
      </c>
      <c r="X1651" s="43"/>
      <c r="Y1651" s="303"/>
    </row>
    <row r="1652" spans="1:25" ht="50.1" customHeight="1">
      <c r="A1652" s="30" t="s">
        <v>5382</v>
      </c>
      <c r="B1652" s="43" t="s">
        <v>32</v>
      </c>
      <c r="C1652" s="44" t="s">
        <v>5383</v>
      </c>
      <c r="D1652" s="312" t="s">
        <v>5375</v>
      </c>
      <c r="E1652" s="44" t="s">
        <v>5384</v>
      </c>
      <c r="F1652" s="44" t="s">
        <v>5385</v>
      </c>
      <c r="G1652" s="43" t="s">
        <v>36</v>
      </c>
      <c r="H1652" s="43">
        <v>0</v>
      </c>
      <c r="I1652" s="30">
        <v>590000000</v>
      </c>
      <c r="J1652" s="31" t="s">
        <v>4983</v>
      </c>
      <c r="K1652" s="43" t="s">
        <v>3502</v>
      </c>
      <c r="L1652" s="31" t="s">
        <v>4983</v>
      </c>
      <c r="M1652" s="43" t="s">
        <v>81</v>
      </c>
      <c r="N1652" s="43" t="s">
        <v>1366</v>
      </c>
      <c r="O1652" s="43" t="s">
        <v>2489</v>
      </c>
      <c r="P1652" s="31">
        <v>796</v>
      </c>
      <c r="Q1652" s="43" t="s">
        <v>43</v>
      </c>
      <c r="R1652" s="47">
        <v>2</v>
      </c>
      <c r="S1652" s="161">
        <v>17857.150000000001</v>
      </c>
      <c r="T1652" s="48">
        <f>S1652*R1652</f>
        <v>35714.300000000003</v>
      </c>
      <c r="U1652" s="48">
        <f t="shared" si="116"/>
        <v>40000.016000000011</v>
      </c>
      <c r="V1652" s="183"/>
      <c r="W1652" s="31">
        <v>2017</v>
      </c>
      <c r="X1652" s="43"/>
      <c r="Y1652" s="303"/>
    </row>
    <row r="1653" spans="1:25" ht="50.1" customHeight="1">
      <c r="A1653" s="30" t="s">
        <v>5386</v>
      </c>
      <c r="B1653" s="43" t="s">
        <v>32</v>
      </c>
      <c r="C1653" s="44" t="s">
        <v>5387</v>
      </c>
      <c r="D1653" s="312" t="s">
        <v>819</v>
      </c>
      <c r="E1653" s="44" t="s">
        <v>5388</v>
      </c>
      <c r="F1653" s="44" t="s">
        <v>5389</v>
      </c>
      <c r="G1653" s="43" t="s">
        <v>36</v>
      </c>
      <c r="H1653" s="43">
        <v>0</v>
      </c>
      <c r="I1653" s="30">
        <v>590000000</v>
      </c>
      <c r="J1653" s="31" t="s">
        <v>39</v>
      </c>
      <c r="K1653" s="43" t="s">
        <v>3502</v>
      </c>
      <c r="L1653" s="31" t="s">
        <v>4983</v>
      </c>
      <c r="M1653" s="43" t="s">
        <v>81</v>
      </c>
      <c r="N1653" s="43" t="s">
        <v>1366</v>
      </c>
      <c r="O1653" s="43" t="s">
        <v>2489</v>
      </c>
      <c r="P1653" s="31">
        <v>796</v>
      </c>
      <c r="Q1653" s="43" t="s">
        <v>43</v>
      </c>
      <c r="R1653" s="47">
        <v>5</v>
      </c>
      <c r="S1653" s="161">
        <v>15625</v>
      </c>
      <c r="T1653" s="48">
        <f>S1653*R1653</f>
        <v>78125</v>
      </c>
      <c r="U1653" s="48">
        <f t="shared" si="116"/>
        <v>87500.000000000015</v>
      </c>
      <c r="V1653" s="183"/>
      <c r="W1653" s="31">
        <v>2017</v>
      </c>
      <c r="X1653" s="43"/>
      <c r="Y1653" s="303"/>
    </row>
    <row r="1654" spans="1:25" ht="50.1" customHeight="1">
      <c r="A1654" s="30" t="s">
        <v>5390</v>
      </c>
      <c r="B1654" s="43" t="s">
        <v>32</v>
      </c>
      <c r="C1654" s="33" t="s">
        <v>5391</v>
      </c>
      <c r="D1654" s="312" t="s">
        <v>2107</v>
      </c>
      <c r="E1654" s="33" t="s">
        <v>5392</v>
      </c>
      <c r="F1654" s="33" t="s">
        <v>5393</v>
      </c>
      <c r="G1654" s="43" t="s">
        <v>36</v>
      </c>
      <c r="H1654" s="43">
        <v>0</v>
      </c>
      <c r="I1654" s="30">
        <v>590000000</v>
      </c>
      <c r="J1654" s="43" t="s">
        <v>50</v>
      </c>
      <c r="K1654" s="43" t="s">
        <v>211</v>
      </c>
      <c r="L1654" s="43" t="s">
        <v>39</v>
      </c>
      <c r="M1654" s="43" t="s">
        <v>81</v>
      </c>
      <c r="N1654" s="43" t="s">
        <v>5394</v>
      </c>
      <c r="O1654" s="43" t="s">
        <v>2489</v>
      </c>
      <c r="P1654" s="43">
        <v>796</v>
      </c>
      <c r="Q1654" s="43" t="s">
        <v>43</v>
      </c>
      <c r="R1654" s="47">
        <v>1</v>
      </c>
      <c r="S1654" s="145">
        <v>14285.71</v>
      </c>
      <c r="T1654" s="48">
        <f t="shared" ref="T1654:T1660" si="117">R1654*S1654</f>
        <v>14285.71</v>
      </c>
      <c r="U1654" s="48">
        <f t="shared" si="116"/>
        <v>15999.995200000001</v>
      </c>
      <c r="V1654" s="43"/>
      <c r="W1654" s="43">
        <v>2017</v>
      </c>
      <c r="X1654" s="43"/>
      <c r="Y1654" s="303"/>
    </row>
    <row r="1655" spans="1:25" ht="50.1" customHeight="1">
      <c r="A1655" s="30" t="s">
        <v>5395</v>
      </c>
      <c r="B1655" s="43" t="s">
        <v>32</v>
      </c>
      <c r="C1655" s="33" t="s">
        <v>5391</v>
      </c>
      <c r="D1655" s="312" t="s">
        <v>2107</v>
      </c>
      <c r="E1655" s="33" t="s">
        <v>5392</v>
      </c>
      <c r="F1655" s="33" t="s">
        <v>5396</v>
      </c>
      <c r="G1655" s="43" t="s">
        <v>36</v>
      </c>
      <c r="H1655" s="43">
        <v>0</v>
      </c>
      <c r="I1655" s="30">
        <v>590000000</v>
      </c>
      <c r="J1655" s="43" t="s">
        <v>50</v>
      </c>
      <c r="K1655" s="43" t="s">
        <v>211</v>
      </c>
      <c r="L1655" s="43" t="s">
        <v>39</v>
      </c>
      <c r="M1655" s="43" t="s">
        <v>81</v>
      </c>
      <c r="N1655" s="43" t="s">
        <v>5394</v>
      </c>
      <c r="O1655" s="43" t="s">
        <v>2489</v>
      </c>
      <c r="P1655" s="43">
        <v>796</v>
      </c>
      <c r="Q1655" s="43" t="s">
        <v>43</v>
      </c>
      <c r="R1655" s="47">
        <v>2</v>
      </c>
      <c r="S1655" s="145">
        <v>35714.29</v>
      </c>
      <c r="T1655" s="48">
        <f t="shared" si="117"/>
        <v>71428.58</v>
      </c>
      <c r="U1655" s="48">
        <f t="shared" si="116"/>
        <v>80000.009600000005</v>
      </c>
      <c r="V1655" s="43"/>
      <c r="W1655" s="43">
        <v>2017</v>
      </c>
      <c r="X1655" s="43"/>
      <c r="Y1655" s="303"/>
    </row>
    <row r="1656" spans="1:25" ht="50.1" customHeight="1">
      <c r="A1656" s="30" t="s">
        <v>5397</v>
      </c>
      <c r="B1656" s="43" t="s">
        <v>32</v>
      </c>
      <c r="C1656" s="33" t="s">
        <v>5398</v>
      </c>
      <c r="D1656" s="312" t="s">
        <v>5399</v>
      </c>
      <c r="E1656" s="33" t="s">
        <v>5400</v>
      </c>
      <c r="F1656" s="33" t="s">
        <v>5401</v>
      </c>
      <c r="G1656" s="43" t="s">
        <v>36</v>
      </c>
      <c r="H1656" s="43">
        <v>0</v>
      </c>
      <c r="I1656" s="43">
        <v>590000000</v>
      </c>
      <c r="J1656" s="43" t="s">
        <v>50</v>
      </c>
      <c r="K1656" s="43" t="s">
        <v>211</v>
      </c>
      <c r="L1656" s="43" t="s">
        <v>39</v>
      </c>
      <c r="M1656" s="43" t="s">
        <v>81</v>
      </c>
      <c r="N1656" s="43" t="s">
        <v>5394</v>
      </c>
      <c r="O1656" s="43" t="s">
        <v>2489</v>
      </c>
      <c r="P1656" s="43">
        <v>796</v>
      </c>
      <c r="Q1656" s="43" t="s">
        <v>43</v>
      </c>
      <c r="R1656" s="47">
        <v>1</v>
      </c>
      <c r="S1656" s="145">
        <v>6160.71</v>
      </c>
      <c r="T1656" s="48">
        <f t="shared" si="117"/>
        <v>6160.71</v>
      </c>
      <c r="U1656" s="48">
        <f t="shared" si="116"/>
        <v>6899.9952000000003</v>
      </c>
      <c r="V1656" s="43"/>
      <c r="W1656" s="43">
        <v>2017</v>
      </c>
      <c r="X1656" s="43"/>
      <c r="Y1656" s="303"/>
    </row>
    <row r="1657" spans="1:25" ht="50.1" customHeight="1">
      <c r="A1657" s="30" t="s">
        <v>5402</v>
      </c>
      <c r="B1657" s="43" t="s">
        <v>32</v>
      </c>
      <c r="C1657" s="33" t="s">
        <v>5398</v>
      </c>
      <c r="D1657" s="312" t="s">
        <v>5399</v>
      </c>
      <c r="E1657" s="33" t="s">
        <v>5400</v>
      </c>
      <c r="F1657" s="33" t="s">
        <v>5403</v>
      </c>
      <c r="G1657" s="43" t="s">
        <v>36</v>
      </c>
      <c r="H1657" s="43">
        <v>0</v>
      </c>
      <c r="I1657" s="43">
        <v>590000000</v>
      </c>
      <c r="J1657" s="43" t="s">
        <v>50</v>
      </c>
      <c r="K1657" s="43" t="s">
        <v>211</v>
      </c>
      <c r="L1657" s="43" t="s">
        <v>39</v>
      </c>
      <c r="M1657" s="43" t="s">
        <v>81</v>
      </c>
      <c r="N1657" s="43" t="s">
        <v>5394</v>
      </c>
      <c r="O1657" s="43" t="s">
        <v>2489</v>
      </c>
      <c r="P1657" s="43">
        <v>796</v>
      </c>
      <c r="Q1657" s="43" t="s">
        <v>43</v>
      </c>
      <c r="R1657" s="47">
        <v>1</v>
      </c>
      <c r="S1657" s="145">
        <v>10982.14</v>
      </c>
      <c r="T1657" s="48">
        <f t="shared" si="117"/>
        <v>10982.14</v>
      </c>
      <c r="U1657" s="48">
        <f t="shared" si="116"/>
        <v>12299.996800000001</v>
      </c>
      <c r="V1657" s="43"/>
      <c r="W1657" s="43">
        <v>2017</v>
      </c>
      <c r="X1657" s="43"/>
      <c r="Y1657" s="303"/>
    </row>
    <row r="1658" spans="1:25" ht="50.1" customHeight="1">
      <c r="A1658" s="30" t="s">
        <v>5404</v>
      </c>
      <c r="B1658" s="43" t="s">
        <v>32</v>
      </c>
      <c r="C1658" s="33" t="s">
        <v>5398</v>
      </c>
      <c r="D1658" s="312" t="s">
        <v>5399</v>
      </c>
      <c r="E1658" s="33" t="s">
        <v>5400</v>
      </c>
      <c r="F1658" s="33" t="s">
        <v>5405</v>
      </c>
      <c r="G1658" s="43" t="s">
        <v>36</v>
      </c>
      <c r="H1658" s="43">
        <v>0</v>
      </c>
      <c r="I1658" s="43">
        <v>590000000</v>
      </c>
      <c r="J1658" s="43" t="s">
        <v>50</v>
      </c>
      <c r="K1658" s="43" t="s">
        <v>211</v>
      </c>
      <c r="L1658" s="43" t="s">
        <v>39</v>
      </c>
      <c r="M1658" s="43" t="s">
        <v>81</v>
      </c>
      <c r="N1658" s="43" t="s">
        <v>5394</v>
      </c>
      <c r="O1658" s="43" t="s">
        <v>2489</v>
      </c>
      <c r="P1658" s="43">
        <v>796</v>
      </c>
      <c r="Q1658" s="43" t="s">
        <v>43</v>
      </c>
      <c r="R1658" s="47">
        <v>1</v>
      </c>
      <c r="S1658" s="145">
        <v>32500</v>
      </c>
      <c r="T1658" s="48">
        <f t="shared" si="117"/>
        <v>32500</v>
      </c>
      <c r="U1658" s="48">
        <f t="shared" si="116"/>
        <v>36400</v>
      </c>
      <c r="V1658" s="43"/>
      <c r="W1658" s="43">
        <v>2017</v>
      </c>
      <c r="X1658" s="43"/>
      <c r="Y1658" s="303"/>
    </row>
    <row r="1659" spans="1:25" ht="50.1" customHeight="1">
      <c r="A1659" s="30" t="s">
        <v>5406</v>
      </c>
      <c r="B1659" s="43" t="s">
        <v>32</v>
      </c>
      <c r="C1659" s="33" t="s">
        <v>5398</v>
      </c>
      <c r="D1659" s="312" t="s">
        <v>5399</v>
      </c>
      <c r="E1659" s="33" t="s">
        <v>5400</v>
      </c>
      <c r="F1659" s="33" t="s">
        <v>5407</v>
      </c>
      <c r="G1659" s="43" t="s">
        <v>36</v>
      </c>
      <c r="H1659" s="43">
        <v>0</v>
      </c>
      <c r="I1659" s="43">
        <v>590000000</v>
      </c>
      <c r="J1659" s="43" t="s">
        <v>50</v>
      </c>
      <c r="K1659" s="43" t="s">
        <v>211</v>
      </c>
      <c r="L1659" s="43" t="s">
        <v>39</v>
      </c>
      <c r="M1659" s="43" t="s">
        <v>81</v>
      </c>
      <c r="N1659" s="43" t="s">
        <v>5394</v>
      </c>
      <c r="O1659" s="43" t="s">
        <v>2489</v>
      </c>
      <c r="P1659" s="43">
        <v>796</v>
      </c>
      <c r="Q1659" s="43" t="s">
        <v>43</v>
      </c>
      <c r="R1659" s="47">
        <v>2</v>
      </c>
      <c r="S1659" s="145">
        <v>36116.07</v>
      </c>
      <c r="T1659" s="48">
        <f t="shared" si="117"/>
        <v>72232.14</v>
      </c>
      <c r="U1659" s="48">
        <f t="shared" si="116"/>
        <v>80899.996800000008</v>
      </c>
      <c r="V1659" s="43"/>
      <c r="W1659" s="43">
        <v>2017</v>
      </c>
      <c r="X1659" s="43"/>
      <c r="Y1659" s="303"/>
    </row>
    <row r="1660" spans="1:25" ht="50.1" customHeight="1">
      <c r="A1660" s="30" t="s">
        <v>5408</v>
      </c>
      <c r="B1660" s="43" t="s">
        <v>32</v>
      </c>
      <c r="C1660" s="33" t="s">
        <v>5398</v>
      </c>
      <c r="D1660" s="312" t="s">
        <v>5399</v>
      </c>
      <c r="E1660" s="33" t="s">
        <v>5400</v>
      </c>
      <c r="F1660" s="33" t="s">
        <v>5409</v>
      </c>
      <c r="G1660" s="43" t="s">
        <v>36</v>
      </c>
      <c r="H1660" s="43">
        <v>0</v>
      </c>
      <c r="I1660" s="43">
        <v>590000000</v>
      </c>
      <c r="J1660" s="43" t="s">
        <v>50</v>
      </c>
      <c r="K1660" s="43" t="s">
        <v>211</v>
      </c>
      <c r="L1660" s="43" t="s">
        <v>39</v>
      </c>
      <c r="M1660" s="43" t="s">
        <v>81</v>
      </c>
      <c r="N1660" s="43" t="s">
        <v>5394</v>
      </c>
      <c r="O1660" s="43" t="s">
        <v>2489</v>
      </c>
      <c r="P1660" s="43">
        <v>796</v>
      </c>
      <c r="Q1660" s="43" t="s">
        <v>43</v>
      </c>
      <c r="R1660" s="47">
        <v>4</v>
      </c>
      <c r="S1660" s="145">
        <v>12053.58</v>
      </c>
      <c r="T1660" s="48">
        <f t="shared" si="117"/>
        <v>48214.32</v>
      </c>
      <c r="U1660" s="48">
        <f t="shared" si="116"/>
        <v>54000.038400000005</v>
      </c>
      <c r="V1660" s="43"/>
      <c r="W1660" s="43">
        <v>2017</v>
      </c>
      <c r="X1660" s="43"/>
      <c r="Y1660" s="303"/>
    </row>
    <row r="1661" spans="1:25" ht="50.1" customHeight="1">
      <c r="A1661" s="30" t="s">
        <v>5410</v>
      </c>
      <c r="B1661" s="43" t="s">
        <v>32</v>
      </c>
      <c r="C1661" s="33" t="s">
        <v>5411</v>
      </c>
      <c r="D1661" s="312" t="s">
        <v>3698</v>
      </c>
      <c r="E1661" s="33" t="s">
        <v>5412</v>
      </c>
      <c r="F1661" s="33" t="s">
        <v>5413</v>
      </c>
      <c r="G1661" s="43" t="s">
        <v>36</v>
      </c>
      <c r="H1661" s="43">
        <v>0</v>
      </c>
      <c r="I1661" s="46">
        <v>590000000</v>
      </c>
      <c r="J1661" s="31" t="s">
        <v>50</v>
      </c>
      <c r="K1661" s="167" t="s">
        <v>211</v>
      </c>
      <c r="L1661" s="31" t="s">
        <v>50</v>
      </c>
      <c r="M1661" s="41" t="s">
        <v>40</v>
      </c>
      <c r="N1661" s="43" t="s">
        <v>72</v>
      </c>
      <c r="O1661" s="46" t="s">
        <v>5088</v>
      </c>
      <c r="P1661" s="31">
        <v>796</v>
      </c>
      <c r="Q1661" s="41" t="s">
        <v>43</v>
      </c>
      <c r="R1661" s="47">
        <v>12</v>
      </c>
      <c r="S1661" s="145">
        <v>383.93</v>
      </c>
      <c r="T1661" s="48">
        <f>R1661*S1661</f>
        <v>4607.16</v>
      </c>
      <c r="U1661" s="48">
        <f>T1661*1.12</f>
        <v>5160.0192000000006</v>
      </c>
      <c r="V1661" s="41"/>
      <c r="W1661" s="31">
        <v>2017</v>
      </c>
      <c r="X1661" s="43"/>
      <c r="Y1661" s="303"/>
    </row>
    <row r="1662" spans="1:25" ht="50.1" customHeight="1">
      <c r="A1662" s="30" t="s">
        <v>5414</v>
      </c>
      <c r="B1662" s="43" t="s">
        <v>32</v>
      </c>
      <c r="C1662" s="44" t="s">
        <v>5415</v>
      </c>
      <c r="D1662" s="312" t="s">
        <v>2235</v>
      </c>
      <c r="E1662" s="44" t="s">
        <v>5416</v>
      </c>
      <c r="F1662" s="44" t="s">
        <v>5417</v>
      </c>
      <c r="G1662" s="43" t="s">
        <v>188</v>
      </c>
      <c r="H1662" s="43">
        <v>0</v>
      </c>
      <c r="I1662" s="31">
        <v>590000000</v>
      </c>
      <c r="J1662" s="31" t="s">
        <v>39</v>
      </c>
      <c r="K1662" s="43" t="s">
        <v>211</v>
      </c>
      <c r="L1662" s="31" t="s">
        <v>39</v>
      </c>
      <c r="M1662" s="43" t="s">
        <v>58</v>
      </c>
      <c r="N1662" s="43" t="s">
        <v>909</v>
      </c>
      <c r="O1662" s="43" t="s">
        <v>5418</v>
      </c>
      <c r="P1662" s="31">
        <v>796</v>
      </c>
      <c r="Q1662" s="43" t="s">
        <v>43</v>
      </c>
      <c r="R1662" s="47">
        <v>1</v>
      </c>
      <c r="S1662" s="64">
        <v>2813839.29</v>
      </c>
      <c r="T1662" s="48">
        <f>R1662*S1662</f>
        <v>2813839.29</v>
      </c>
      <c r="U1662" s="48">
        <f>T1662*1.12</f>
        <v>3151500.0048000002</v>
      </c>
      <c r="V1662" s="183"/>
      <c r="W1662" s="31">
        <v>2017</v>
      </c>
      <c r="X1662" s="43"/>
      <c r="Y1662" s="303"/>
    </row>
    <row r="1663" spans="1:25" ht="50.1" customHeight="1">
      <c r="A1663" s="30" t="s">
        <v>5419</v>
      </c>
      <c r="B1663" s="71" t="s">
        <v>32</v>
      </c>
      <c r="C1663" s="44" t="s">
        <v>5420</v>
      </c>
      <c r="D1663" s="312" t="s">
        <v>1305</v>
      </c>
      <c r="E1663" s="44" t="s">
        <v>5421</v>
      </c>
      <c r="F1663" s="44" t="s">
        <v>5422</v>
      </c>
      <c r="G1663" s="43" t="s">
        <v>89</v>
      </c>
      <c r="H1663" s="162">
        <v>0</v>
      </c>
      <c r="I1663" s="81">
        <v>590000000</v>
      </c>
      <c r="J1663" s="45" t="s">
        <v>300</v>
      </c>
      <c r="K1663" s="43" t="s">
        <v>211</v>
      </c>
      <c r="L1663" s="43" t="s">
        <v>5186</v>
      </c>
      <c r="M1663" s="43" t="s">
        <v>81</v>
      </c>
      <c r="N1663" s="43" t="s">
        <v>5266</v>
      </c>
      <c r="O1663" s="43" t="s">
        <v>508</v>
      </c>
      <c r="P1663" s="38">
        <v>796</v>
      </c>
      <c r="Q1663" s="43" t="s">
        <v>43</v>
      </c>
      <c r="R1663" s="47">
        <v>8</v>
      </c>
      <c r="S1663" s="64">
        <v>1521100</v>
      </c>
      <c r="T1663" s="48">
        <f>R1663*S1663</f>
        <v>12168800</v>
      </c>
      <c r="U1663" s="48">
        <f>T1663*1.12</f>
        <v>13629056.000000002</v>
      </c>
      <c r="V1663" s="126"/>
      <c r="W1663" s="45">
        <v>2017</v>
      </c>
      <c r="X1663" s="43"/>
      <c r="Y1663" s="303"/>
    </row>
    <row r="1664" spans="1:25" ht="50.1" customHeight="1">
      <c r="A1664" s="30" t="s">
        <v>5423</v>
      </c>
      <c r="B1664" s="71" t="s">
        <v>32</v>
      </c>
      <c r="C1664" s="56" t="s">
        <v>3092</v>
      </c>
      <c r="D1664" s="310" t="s">
        <v>3047</v>
      </c>
      <c r="E1664" s="56" t="s">
        <v>3093</v>
      </c>
      <c r="F1664" s="44" t="s">
        <v>5424</v>
      </c>
      <c r="G1664" s="31" t="s">
        <v>89</v>
      </c>
      <c r="H1664" s="43">
        <v>0</v>
      </c>
      <c r="I1664" s="81">
        <v>590000000</v>
      </c>
      <c r="J1664" s="45" t="s">
        <v>300</v>
      </c>
      <c r="K1664" s="43" t="s">
        <v>211</v>
      </c>
      <c r="L1664" s="43" t="s">
        <v>302</v>
      </c>
      <c r="M1664" s="43" t="s">
        <v>2897</v>
      </c>
      <c r="N1664" s="43" t="s">
        <v>140</v>
      </c>
      <c r="O1664" s="43" t="s">
        <v>276</v>
      </c>
      <c r="P1664" s="43">
        <v>796</v>
      </c>
      <c r="Q1664" s="43" t="s">
        <v>43</v>
      </c>
      <c r="R1664" s="47">
        <v>2</v>
      </c>
      <c r="S1664" s="64">
        <v>1050</v>
      </c>
      <c r="T1664" s="48">
        <f t="shared" ref="T1664:T1678" si="118">R1664*S1664</f>
        <v>2100</v>
      </c>
      <c r="U1664" s="48">
        <f t="shared" ref="U1664:U1678" si="119">T1664*1.12</f>
        <v>2352</v>
      </c>
      <c r="V1664" s="126"/>
      <c r="W1664" s="38">
        <v>2017</v>
      </c>
      <c r="X1664" s="126"/>
      <c r="Y1664" s="303"/>
    </row>
    <row r="1665" spans="1:25" ht="50.1" customHeight="1">
      <c r="A1665" s="30" t="s">
        <v>5425</v>
      </c>
      <c r="B1665" s="71" t="s">
        <v>32</v>
      </c>
      <c r="C1665" s="56" t="s">
        <v>3092</v>
      </c>
      <c r="D1665" s="310" t="s">
        <v>3047</v>
      </c>
      <c r="E1665" s="56" t="s">
        <v>3093</v>
      </c>
      <c r="F1665" s="44" t="s">
        <v>5426</v>
      </c>
      <c r="G1665" s="31" t="s">
        <v>89</v>
      </c>
      <c r="H1665" s="43">
        <v>0</v>
      </c>
      <c r="I1665" s="81">
        <v>590000000</v>
      </c>
      <c r="J1665" s="45" t="s">
        <v>300</v>
      </c>
      <c r="K1665" s="43" t="s">
        <v>211</v>
      </c>
      <c r="L1665" s="43" t="s">
        <v>302</v>
      </c>
      <c r="M1665" s="43" t="s">
        <v>2897</v>
      </c>
      <c r="N1665" s="43" t="s">
        <v>140</v>
      </c>
      <c r="O1665" s="43" t="s">
        <v>276</v>
      </c>
      <c r="P1665" s="43">
        <v>796</v>
      </c>
      <c r="Q1665" s="43" t="s">
        <v>43</v>
      </c>
      <c r="R1665" s="47">
        <v>50</v>
      </c>
      <c r="S1665" s="64">
        <v>1100</v>
      </c>
      <c r="T1665" s="48">
        <f t="shared" si="118"/>
        <v>55000</v>
      </c>
      <c r="U1665" s="48">
        <f t="shared" si="119"/>
        <v>61600.000000000007</v>
      </c>
      <c r="V1665" s="126"/>
      <c r="W1665" s="38">
        <v>2017</v>
      </c>
      <c r="X1665" s="126"/>
      <c r="Y1665" s="303"/>
    </row>
    <row r="1666" spans="1:25" ht="50.1" customHeight="1">
      <c r="A1666" s="30" t="s">
        <v>5427</v>
      </c>
      <c r="B1666" s="71" t="s">
        <v>32</v>
      </c>
      <c r="C1666" s="56" t="s">
        <v>2977</v>
      </c>
      <c r="D1666" s="310" t="s">
        <v>2920</v>
      </c>
      <c r="E1666" s="56" t="s">
        <v>2978</v>
      </c>
      <c r="F1666" s="44" t="s">
        <v>5428</v>
      </c>
      <c r="G1666" s="31" t="s">
        <v>89</v>
      </c>
      <c r="H1666" s="43">
        <v>0</v>
      </c>
      <c r="I1666" s="81">
        <v>590000000</v>
      </c>
      <c r="J1666" s="45" t="s">
        <v>300</v>
      </c>
      <c r="K1666" s="43" t="s">
        <v>211</v>
      </c>
      <c r="L1666" s="43" t="s">
        <v>302</v>
      </c>
      <c r="M1666" s="43" t="s">
        <v>2897</v>
      </c>
      <c r="N1666" s="43" t="s">
        <v>140</v>
      </c>
      <c r="O1666" s="43" t="s">
        <v>276</v>
      </c>
      <c r="P1666" s="43">
        <v>796</v>
      </c>
      <c r="Q1666" s="43" t="s">
        <v>43</v>
      </c>
      <c r="R1666" s="47">
        <v>18</v>
      </c>
      <c r="S1666" s="64">
        <v>2000</v>
      </c>
      <c r="T1666" s="48">
        <f t="shared" si="118"/>
        <v>36000</v>
      </c>
      <c r="U1666" s="48">
        <f t="shared" si="119"/>
        <v>40320.000000000007</v>
      </c>
      <c r="V1666" s="126"/>
      <c r="W1666" s="38">
        <v>2017</v>
      </c>
      <c r="X1666" s="126"/>
      <c r="Y1666" s="303"/>
    </row>
    <row r="1667" spans="1:25" ht="50.1" customHeight="1">
      <c r="A1667" s="30" t="s">
        <v>5429</v>
      </c>
      <c r="B1667" s="71" t="s">
        <v>32</v>
      </c>
      <c r="C1667" s="56" t="s">
        <v>2977</v>
      </c>
      <c r="D1667" s="310" t="s">
        <v>2920</v>
      </c>
      <c r="E1667" s="56" t="s">
        <v>2978</v>
      </c>
      <c r="F1667" s="44" t="s">
        <v>5430</v>
      </c>
      <c r="G1667" s="31" t="s">
        <v>89</v>
      </c>
      <c r="H1667" s="43">
        <v>0</v>
      </c>
      <c r="I1667" s="81">
        <v>590000000</v>
      </c>
      <c r="J1667" s="45" t="s">
        <v>300</v>
      </c>
      <c r="K1667" s="43" t="s">
        <v>211</v>
      </c>
      <c r="L1667" s="43" t="s">
        <v>302</v>
      </c>
      <c r="M1667" s="43" t="s">
        <v>2897</v>
      </c>
      <c r="N1667" s="43" t="s">
        <v>140</v>
      </c>
      <c r="O1667" s="43" t="s">
        <v>276</v>
      </c>
      <c r="P1667" s="43">
        <v>796</v>
      </c>
      <c r="Q1667" s="43" t="s">
        <v>43</v>
      </c>
      <c r="R1667" s="47">
        <v>12</v>
      </c>
      <c r="S1667" s="64">
        <v>19000</v>
      </c>
      <c r="T1667" s="48">
        <f t="shared" si="118"/>
        <v>228000</v>
      </c>
      <c r="U1667" s="48">
        <f t="shared" si="119"/>
        <v>255360.00000000003</v>
      </c>
      <c r="V1667" s="126"/>
      <c r="W1667" s="38">
        <v>2017</v>
      </c>
      <c r="X1667" s="126"/>
      <c r="Y1667" s="303"/>
    </row>
    <row r="1668" spans="1:25" ht="50.1" customHeight="1">
      <c r="A1668" s="30" t="s">
        <v>5431</v>
      </c>
      <c r="B1668" s="71" t="s">
        <v>32</v>
      </c>
      <c r="C1668" s="56" t="s">
        <v>2977</v>
      </c>
      <c r="D1668" s="310" t="s">
        <v>2920</v>
      </c>
      <c r="E1668" s="56" t="s">
        <v>2978</v>
      </c>
      <c r="F1668" s="44" t="s">
        <v>5432</v>
      </c>
      <c r="G1668" s="31" t="s">
        <v>89</v>
      </c>
      <c r="H1668" s="43">
        <v>0</v>
      </c>
      <c r="I1668" s="81">
        <v>590000000</v>
      </c>
      <c r="J1668" s="45" t="s">
        <v>300</v>
      </c>
      <c r="K1668" s="43" t="s">
        <v>211</v>
      </c>
      <c r="L1668" s="43" t="s">
        <v>302</v>
      </c>
      <c r="M1668" s="43" t="s">
        <v>2897</v>
      </c>
      <c r="N1668" s="43" t="s">
        <v>140</v>
      </c>
      <c r="O1668" s="43" t="s">
        <v>276</v>
      </c>
      <c r="P1668" s="43">
        <v>796</v>
      </c>
      <c r="Q1668" s="43" t="s">
        <v>43</v>
      </c>
      <c r="R1668" s="47">
        <v>8</v>
      </c>
      <c r="S1668" s="64">
        <v>350</v>
      </c>
      <c r="T1668" s="48">
        <f t="shared" si="118"/>
        <v>2800</v>
      </c>
      <c r="U1668" s="48">
        <f t="shared" si="119"/>
        <v>3136.0000000000005</v>
      </c>
      <c r="V1668" s="126"/>
      <c r="W1668" s="38">
        <v>2017</v>
      </c>
      <c r="X1668" s="126"/>
      <c r="Y1668" s="303"/>
    </row>
    <row r="1669" spans="1:25" ht="50.1" customHeight="1">
      <c r="A1669" s="30" t="s">
        <v>5433</v>
      </c>
      <c r="B1669" s="71" t="s">
        <v>32</v>
      </c>
      <c r="C1669" s="56" t="s">
        <v>2977</v>
      </c>
      <c r="D1669" s="310" t="s">
        <v>2920</v>
      </c>
      <c r="E1669" s="56" t="s">
        <v>2978</v>
      </c>
      <c r="F1669" s="44" t="s">
        <v>5434</v>
      </c>
      <c r="G1669" s="31" t="s">
        <v>89</v>
      </c>
      <c r="H1669" s="43">
        <v>0</v>
      </c>
      <c r="I1669" s="81">
        <v>590000000</v>
      </c>
      <c r="J1669" s="45" t="s">
        <v>300</v>
      </c>
      <c r="K1669" s="43" t="s">
        <v>211</v>
      </c>
      <c r="L1669" s="43" t="s">
        <v>302</v>
      </c>
      <c r="M1669" s="43" t="s">
        <v>2897</v>
      </c>
      <c r="N1669" s="43" t="s">
        <v>140</v>
      </c>
      <c r="O1669" s="43" t="s">
        <v>276</v>
      </c>
      <c r="P1669" s="43">
        <v>796</v>
      </c>
      <c r="Q1669" s="43" t="s">
        <v>43</v>
      </c>
      <c r="R1669" s="47">
        <v>64</v>
      </c>
      <c r="S1669" s="64">
        <v>200</v>
      </c>
      <c r="T1669" s="48">
        <f t="shared" si="118"/>
        <v>12800</v>
      </c>
      <c r="U1669" s="48">
        <f t="shared" si="119"/>
        <v>14336.000000000002</v>
      </c>
      <c r="V1669" s="126"/>
      <c r="W1669" s="38">
        <v>2017</v>
      </c>
      <c r="X1669" s="126"/>
      <c r="Y1669" s="303"/>
    </row>
    <row r="1670" spans="1:25" ht="50.1" customHeight="1">
      <c r="A1670" s="30" t="s">
        <v>5435</v>
      </c>
      <c r="B1670" s="71" t="s">
        <v>32</v>
      </c>
      <c r="C1670" s="44" t="s">
        <v>2938</v>
      </c>
      <c r="D1670" s="310" t="s">
        <v>2920</v>
      </c>
      <c r="E1670" s="44" t="s">
        <v>2939</v>
      </c>
      <c r="F1670" s="44" t="s">
        <v>5436</v>
      </c>
      <c r="G1670" s="31" t="s">
        <v>89</v>
      </c>
      <c r="H1670" s="43">
        <v>0</v>
      </c>
      <c r="I1670" s="81">
        <v>590000000</v>
      </c>
      <c r="J1670" s="45" t="s">
        <v>300</v>
      </c>
      <c r="K1670" s="43" t="s">
        <v>211</v>
      </c>
      <c r="L1670" s="43" t="s">
        <v>302</v>
      </c>
      <c r="M1670" s="43" t="s">
        <v>2897</v>
      </c>
      <c r="N1670" s="43" t="s">
        <v>140</v>
      </c>
      <c r="O1670" s="43" t="s">
        <v>276</v>
      </c>
      <c r="P1670" s="43">
        <v>796</v>
      </c>
      <c r="Q1670" s="43" t="s">
        <v>43</v>
      </c>
      <c r="R1670" s="47">
        <v>3</v>
      </c>
      <c r="S1670" s="64">
        <v>15280</v>
      </c>
      <c r="T1670" s="48">
        <f t="shared" si="118"/>
        <v>45840</v>
      </c>
      <c r="U1670" s="48">
        <f t="shared" si="119"/>
        <v>51340.800000000003</v>
      </c>
      <c r="V1670" s="126"/>
      <c r="W1670" s="38">
        <v>2017</v>
      </c>
      <c r="X1670" s="126"/>
      <c r="Y1670" s="303"/>
    </row>
    <row r="1671" spans="1:25" ht="50.1" customHeight="1">
      <c r="A1671" s="30" t="s">
        <v>5437</v>
      </c>
      <c r="B1671" s="71" t="s">
        <v>32</v>
      </c>
      <c r="C1671" s="44" t="s">
        <v>2938</v>
      </c>
      <c r="D1671" s="310" t="s">
        <v>2920</v>
      </c>
      <c r="E1671" s="44" t="s">
        <v>2939</v>
      </c>
      <c r="F1671" s="44" t="s">
        <v>5438</v>
      </c>
      <c r="G1671" s="31" t="s">
        <v>89</v>
      </c>
      <c r="H1671" s="43">
        <v>0</v>
      </c>
      <c r="I1671" s="81">
        <v>590000000</v>
      </c>
      <c r="J1671" s="45" t="s">
        <v>300</v>
      </c>
      <c r="K1671" s="43" t="s">
        <v>211</v>
      </c>
      <c r="L1671" s="43" t="s">
        <v>302</v>
      </c>
      <c r="M1671" s="43" t="s">
        <v>2897</v>
      </c>
      <c r="N1671" s="43" t="s">
        <v>140</v>
      </c>
      <c r="O1671" s="43" t="s">
        <v>276</v>
      </c>
      <c r="P1671" s="43">
        <v>796</v>
      </c>
      <c r="Q1671" s="43" t="s">
        <v>43</v>
      </c>
      <c r="R1671" s="47">
        <v>3</v>
      </c>
      <c r="S1671" s="64">
        <v>2000</v>
      </c>
      <c r="T1671" s="48">
        <f t="shared" si="118"/>
        <v>6000</v>
      </c>
      <c r="U1671" s="48">
        <f t="shared" si="119"/>
        <v>6720.0000000000009</v>
      </c>
      <c r="V1671" s="126"/>
      <c r="W1671" s="38">
        <v>2017</v>
      </c>
      <c r="X1671" s="126"/>
      <c r="Y1671" s="303"/>
    </row>
    <row r="1672" spans="1:25" ht="50.1" customHeight="1">
      <c r="A1672" s="30" t="s">
        <v>5439</v>
      </c>
      <c r="B1672" s="71" t="s">
        <v>32</v>
      </c>
      <c r="C1672" s="44" t="s">
        <v>2960</v>
      </c>
      <c r="D1672" s="310" t="s">
        <v>2920</v>
      </c>
      <c r="E1672" s="44" t="s">
        <v>2961</v>
      </c>
      <c r="F1672" s="44" t="s">
        <v>5440</v>
      </c>
      <c r="G1672" s="31" t="s">
        <v>89</v>
      </c>
      <c r="H1672" s="43">
        <v>0</v>
      </c>
      <c r="I1672" s="81">
        <v>590000000</v>
      </c>
      <c r="J1672" s="45" t="s">
        <v>300</v>
      </c>
      <c r="K1672" s="43" t="s">
        <v>211</v>
      </c>
      <c r="L1672" s="43" t="s">
        <v>302</v>
      </c>
      <c r="M1672" s="43" t="s">
        <v>2897</v>
      </c>
      <c r="N1672" s="43" t="s">
        <v>140</v>
      </c>
      <c r="O1672" s="43" t="s">
        <v>276</v>
      </c>
      <c r="P1672" s="43">
        <v>796</v>
      </c>
      <c r="Q1672" s="43" t="s">
        <v>43</v>
      </c>
      <c r="R1672" s="47">
        <v>12</v>
      </c>
      <c r="S1672" s="64">
        <v>12300</v>
      </c>
      <c r="T1672" s="48">
        <f t="shared" si="118"/>
        <v>147600</v>
      </c>
      <c r="U1672" s="48">
        <f t="shared" si="119"/>
        <v>165312.00000000003</v>
      </c>
      <c r="V1672" s="126"/>
      <c r="W1672" s="38">
        <v>2017</v>
      </c>
      <c r="X1672" s="126"/>
      <c r="Y1672" s="303"/>
    </row>
    <row r="1673" spans="1:25" ht="50.1" customHeight="1">
      <c r="A1673" s="30" t="s">
        <v>5441</v>
      </c>
      <c r="B1673" s="71" t="s">
        <v>32</v>
      </c>
      <c r="C1673" s="44" t="s">
        <v>2960</v>
      </c>
      <c r="D1673" s="310" t="s">
        <v>2920</v>
      </c>
      <c r="E1673" s="44" t="s">
        <v>2961</v>
      </c>
      <c r="F1673" s="44" t="s">
        <v>5442</v>
      </c>
      <c r="G1673" s="31" t="s">
        <v>89</v>
      </c>
      <c r="H1673" s="43">
        <v>0</v>
      </c>
      <c r="I1673" s="81">
        <v>590000000</v>
      </c>
      <c r="J1673" s="45" t="s">
        <v>300</v>
      </c>
      <c r="K1673" s="43" t="s">
        <v>211</v>
      </c>
      <c r="L1673" s="43" t="s">
        <v>302</v>
      </c>
      <c r="M1673" s="43" t="s">
        <v>2897</v>
      </c>
      <c r="N1673" s="43" t="s">
        <v>140</v>
      </c>
      <c r="O1673" s="43" t="s">
        <v>276</v>
      </c>
      <c r="P1673" s="43">
        <v>796</v>
      </c>
      <c r="Q1673" s="43" t="s">
        <v>43</v>
      </c>
      <c r="R1673" s="47">
        <v>12</v>
      </c>
      <c r="S1673" s="64">
        <v>2050</v>
      </c>
      <c r="T1673" s="48">
        <f t="shared" si="118"/>
        <v>24600</v>
      </c>
      <c r="U1673" s="48">
        <f t="shared" si="119"/>
        <v>27552.000000000004</v>
      </c>
      <c r="V1673" s="126"/>
      <c r="W1673" s="38">
        <v>2017</v>
      </c>
      <c r="X1673" s="126"/>
      <c r="Y1673" s="303"/>
    </row>
    <row r="1674" spans="1:25" ht="50.1" customHeight="1">
      <c r="A1674" s="30" t="s">
        <v>5443</v>
      </c>
      <c r="B1674" s="71" t="s">
        <v>32</v>
      </c>
      <c r="C1674" s="44" t="s">
        <v>2960</v>
      </c>
      <c r="D1674" s="310" t="s">
        <v>2920</v>
      </c>
      <c r="E1674" s="44" t="s">
        <v>2961</v>
      </c>
      <c r="F1674" s="44" t="s">
        <v>5444</v>
      </c>
      <c r="G1674" s="31" t="s">
        <v>89</v>
      </c>
      <c r="H1674" s="43">
        <v>0</v>
      </c>
      <c r="I1674" s="81">
        <v>590000000</v>
      </c>
      <c r="J1674" s="45" t="s">
        <v>300</v>
      </c>
      <c r="K1674" s="43" t="s">
        <v>211</v>
      </c>
      <c r="L1674" s="43" t="s">
        <v>302</v>
      </c>
      <c r="M1674" s="43" t="s">
        <v>2897</v>
      </c>
      <c r="N1674" s="43" t="s">
        <v>140</v>
      </c>
      <c r="O1674" s="43" t="s">
        <v>276</v>
      </c>
      <c r="P1674" s="43">
        <v>796</v>
      </c>
      <c r="Q1674" s="43" t="s">
        <v>43</v>
      </c>
      <c r="R1674" s="47">
        <v>40</v>
      </c>
      <c r="S1674" s="64">
        <v>2200</v>
      </c>
      <c r="T1674" s="48">
        <f t="shared" si="118"/>
        <v>88000</v>
      </c>
      <c r="U1674" s="48">
        <f t="shared" si="119"/>
        <v>98560.000000000015</v>
      </c>
      <c r="V1674" s="126"/>
      <c r="W1674" s="38">
        <v>2017</v>
      </c>
      <c r="X1674" s="126"/>
      <c r="Y1674" s="303"/>
    </row>
    <row r="1675" spans="1:25" ht="50.1" customHeight="1">
      <c r="A1675" s="30" t="s">
        <v>5445</v>
      </c>
      <c r="B1675" s="71" t="s">
        <v>32</v>
      </c>
      <c r="C1675" s="44" t="s">
        <v>2960</v>
      </c>
      <c r="D1675" s="310" t="s">
        <v>2920</v>
      </c>
      <c r="E1675" s="44" t="s">
        <v>2961</v>
      </c>
      <c r="F1675" s="44" t="s">
        <v>5446</v>
      </c>
      <c r="G1675" s="31" t="s">
        <v>89</v>
      </c>
      <c r="H1675" s="43">
        <v>0</v>
      </c>
      <c r="I1675" s="81">
        <v>590000000</v>
      </c>
      <c r="J1675" s="45" t="s">
        <v>300</v>
      </c>
      <c r="K1675" s="43" t="s">
        <v>211</v>
      </c>
      <c r="L1675" s="43" t="s">
        <v>302</v>
      </c>
      <c r="M1675" s="43" t="s">
        <v>2897</v>
      </c>
      <c r="N1675" s="43" t="s">
        <v>140</v>
      </c>
      <c r="O1675" s="43" t="s">
        <v>276</v>
      </c>
      <c r="P1675" s="43">
        <v>796</v>
      </c>
      <c r="Q1675" s="43" t="s">
        <v>43</v>
      </c>
      <c r="R1675" s="47">
        <v>90</v>
      </c>
      <c r="S1675" s="64">
        <v>2600</v>
      </c>
      <c r="T1675" s="48">
        <f t="shared" si="118"/>
        <v>234000</v>
      </c>
      <c r="U1675" s="48">
        <f t="shared" si="119"/>
        <v>262080.00000000003</v>
      </c>
      <c r="V1675" s="126"/>
      <c r="W1675" s="38">
        <v>2017</v>
      </c>
      <c r="X1675" s="126"/>
      <c r="Y1675" s="303"/>
    </row>
    <row r="1676" spans="1:25" ht="50.1" customHeight="1">
      <c r="A1676" s="30" t="s">
        <v>5447</v>
      </c>
      <c r="B1676" s="71" t="s">
        <v>32</v>
      </c>
      <c r="C1676" s="44" t="s">
        <v>2960</v>
      </c>
      <c r="D1676" s="310" t="s">
        <v>2920</v>
      </c>
      <c r="E1676" s="44" t="s">
        <v>2961</v>
      </c>
      <c r="F1676" s="44" t="s">
        <v>5448</v>
      </c>
      <c r="G1676" s="31" t="s">
        <v>89</v>
      </c>
      <c r="H1676" s="43">
        <v>0</v>
      </c>
      <c r="I1676" s="81">
        <v>590000000</v>
      </c>
      <c r="J1676" s="45" t="s">
        <v>300</v>
      </c>
      <c r="K1676" s="43" t="s">
        <v>211</v>
      </c>
      <c r="L1676" s="43" t="s">
        <v>302</v>
      </c>
      <c r="M1676" s="43" t="s">
        <v>2897</v>
      </c>
      <c r="N1676" s="43" t="s">
        <v>140</v>
      </c>
      <c r="O1676" s="43" t="s">
        <v>276</v>
      </c>
      <c r="P1676" s="43">
        <v>796</v>
      </c>
      <c r="Q1676" s="43" t="s">
        <v>43</v>
      </c>
      <c r="R1676" s="47">
        <v>10</v>
      </c>
      <c r="S1676" s="64">
        <v>3700</v>
      </c>
      <c r="T1676" s="48">
        <f t="shared" si="118"/>
        <v>37000</v>
      </c>
      <c r="U1676" s="48">
        <f t="shared" si="119"/>
        <v>41440.000000000007</v>
      </c>
      <c r="V1676" s="126"/>
      <c r="W1676" s="38">
        <v>2017</v>
      </c>
      <c r="X1676" s="126"/>
      <c r="Y1676" s="303"/>
    </row>
    <row r="1677" spans="1:25" ht="50.1" customHeight="1">
      <c r="A1677" s="30" t="s">
        <v>5449</v>
      </c>
      <c r="B1677" s="71" t="s">
        <v>32</v>
      </c>
      <c r="C1677" s="44" t="s">
        <v>2960</v>
      </c>
      <c r="D1677" s="310" t="s">
        <v>2920</v>
      </c>
      <c r="E1677" s="44" t="s">
        <v>2961</v>
      </c>
      <c r="F1677" s="44" t="s">
        <v>5450</v>
      </c>
      <c r="G1677" s="31" t="s">
        <v>89</v>
      </c>
      <c r="H1677" s="43">
        <v>0</v>
      </c>
      <c r="I1677" s="81">
        <v>590000000</v>
      </c>
      <c r="J1677" s="45" t="s">
        <v>300</v>
      </c>
      <c r="K1677" s="43" t="s">
        <v>211</v>
      </c>
      <c r="L1677" s="43" t="s">
        <v>302</v>
      </c>
      <c r="M1677" s="43" t="s">
        <v>2897</v>
      </c>
      <c r="N1677" s="43" t="s">
        <v>140</v>
      </c>
      <c r="O1677" s="43" t="s">
        <v>276</v>
      </c>
      <c r="P1677" s="43">
        <v>796</v>
      </c>
      <c r="Q1677" s="43" t="s">
        <v>43</v>
      </c>
      <c r="R1677" s="47">
        <v>3</v>
      </c>
      <c r="S1677" s="64">
        <v>2600</v>
      </c>
      <c r="T1677" s="48">
        <f t="shared" si="118"/>
        <v>7800</v>
      </c>
      <c r="U1677" s="48">
        <f t="shared" si="119"/>
        <v>8736</v>
      </c>
      <c r="V1677" s="126"/>
      <c r="W1677" s="38">
        <v>2017</v>
      </c>
      <c r="X1677" s="126"/>
      <c r="Y1677" s="303"/>
    </row>
    <row r="1678" spans="1:25" ht="50.1" customHeight="1">
      <c r="A1678" s="30" t="s">
        <v>5451</v>
      </c>
      <c r="B1678" s="71" t="s">
        <v>32</v>
      </c>
      <c r="C1678" s="44" t="s">
        <v>2960</v>
      </c>
      <c r="D1678" s="310" t="s">
        <v>2920</v>
      </c>
      <c r="E1678" s="44" t="s">
        <v>2961</v>
      </c>
      <c r="F1678" s="44" t="s">
        <v>5452</v>
      </c>
      <c r="G1678" s="31" t="s">
        <v>89</v>
      </c>
      <c r="H1678" s="43">
        <v>0</v>
      </c>
      <c r="I1678" s="81">
        <v>590000000</v>
      </c>
      <c r="J1678" s="45" t="s">
        <v>300</v>
      </c>
      <c r="K1678" s="43" t="s">
        <v>211</v>
      </c>
      <c r="L1678" s="43" t="s">
        <v>302</v>
      </c>
      <c r="M1678" s="43" t="s">
        <v>2897</v>
      </c>
      <c r="N1678" s="43" t="s">
        <v>140</v>
      </c>
      <c r="O1678" s="43" t="s">
        <v>276</v>
      </c>
      <c r="P1678" s="43">
        <v>796</v>
      </c>
      <c r="Q1678" s="43" t="s">
        <v>43</v>
      </c>
      <c r="R1678" s="47">
        <v>3</v>
      </c>
      <c r="S1678" s="64">
        <v>2350</v>
      </c>
      <c r="T1678" s="48">
        <f t="shared" si="118"/>
        <v>7050</v>
      </c>
      <c r="U1678" s="48">
        <f t="shared" si="119"/>
        <v>7896.0000000000009</v>
      </c>
      <c r="V1678" s="126"/>
      <c r="W1678" s="38">
        <v>2017</v>
      </c>
      <c r="X1678" s="126"/>
      <c r="Y1678" s="303"/>
    </row>
    <row r="1679" spans="1:25" ht="50.1" customHeight="1">
      <c r="A1679" s="30" t="s">
        <v>5453</v>
      </c>
      <c r="B1679" s="99" t="s">
        <v>32</v>
      </c>
      <c r="C1679" s="33" t="s">
        <v>2731</v>
      </c>
      <c r="D1679" s="313" t="s">
        <v>2688</v>
      </c>
      <c r="E1679" s="33" t="s">
        <v>2732</v>
      </c>
      <c r="F1679" s="37" t="s">
        <v>5454</v>
      </c>
      <c r="G1679" s="41" t="s">
        <v>188</v>
      </c>
      <c r="H1679" s="63">
        <v>0</v>
      </c>
      <c r="I1679" s="31">
        <v>590000000</v>
      </c>
      <c r="J1679" s="41" t="s">
        <v>37</v>
      </c>
      <c r="K1679" s="31" t="s">
        <v>105</v>
      </c>
      <c r="L1679" s="41" t="s">
        <v>37</v>
      </c>
      <c r="M1679" s="41" t="s">
        <v>58</v>
      </c>
      <c r="N1679" s="41" t="s">
        <v>2714</v>
      </c>
      <c r="O1679" s="31" t="s">
        <v>91</v>
      </c>
      <c r="P1679" s="45">
        <v>796</v>
      </c>
      <c r="Q1679" s="41" t="s">
        <v>43</v>
      </c>
      <c r="R1679" s="47">
        <v>15</v>
      </c>
      <c r="S1679" s="114">
        <v>26000</v>
      </c>
      <c r="T1679" s="48">
        <f>S1679*R1679</f>
        <v>390000</v>
      </c>
      <c r="U1679" s="48">
        <f>T1679*1.12</f>
        <v>436800.00000000006</v>
      </c>
      <c r="V1679" s="41"/>
      <c r="W1679" s="45">
        <v>2017</v>
      </c>
      <c r="X1679" s="41"/>
      <c r="Y1679" s="303"/>
    </row>
    <row r="1680" spans="1:25" ht="50.1" customHeight="1">
      <c r="A1680" s="30" t="s">
        <v>5455</v>
      </c>
      <c r="B1680" s="31" t="s">
        <v>32</v>
      </c>
      <c r="C1680" s="56" t="s">
        <v>238</v>
      </c>
      <c r="D1680" s="310" t="s">
        <v>232</v>
      </c>
      <c r="E1680" s="56" t="s">
        <v>239</v>
      </c>
      <c r="F1680" s="44" t="s">
        <v>5456</v>
      </c>
      <c r="G1680" s="43" t="s">
        <v>36</v>
      </c>
      <c r="H1680" s="162">
        <v>0</v>
      </c>
      <c r="I1680" s="81">
        <v>590000000</v>
      </c>
      <c r="J1680" s="45" t="s">
        <v>300</v>
      </c>
      <c r="K1680" s="43" t="s">
        <v>211</v>
      </c>
      <c r="L1680" s="43" t="s">
        <v>5186</v>
      </c>
      <c r="M1680" s="43" t="s">
        <v>81</v>
      </c>
      <c r="N1680" s="43" t="s">
        <v>289</v>
      </c>
      <c r="O1680" s="43" t="s">
        <v>476</v>
      </c>
      <c r="P1680" s="31">
        <v>796</v>
      </c>
      <c r="Q1680" s="31" t="s">
        <v>43</v>
      </c>
      <c r="R1680" s="47">
        <v>1</v>
      </c>
      <c r="S1680" s="64">
        <v>70000</v>
      </c>
      <c r="T1680" s="48">
        <f>R1680*S1680</f>
        <v>70000</v>
      </c>
      <c r="U1680" s="48">
        <f>T1680*1.12</f>
        <v>78400.000000000015</v>
      </c>
      <c r="V1680" s="170"/>
      <c r="W1680" s="45">
        <v>2017</v>
      </c>
      <c r="X1680" s="170"/>
      <c r="Y1680" s="303"/>
    </row>
    <row r="1681" spans="1:25" ht="50.1" customHeight="1">
      <c r="A1681" s="30" t="s">
        <v>5457</v>
      </c>
      <c r="B1681" s="31" t="s">
        <v>32</v>
      </c>
      <c r="C1681" s="44" t="s">
        <v>5458</v>
      </c>
      <c r="D1681" s="312" t="s">
        <v>5459</v>
      </c>
      <c r="E1681" s="44" t="s">
        <v>5460</v>
      </c>
      <c r="F1681" s="222"/>
      <c r="G1681" s="45" t="s">
        <v>36</v>
      </c>
      <c r="H1681" s="45">
        <v>0</v>
      </c>
      <c r="I1681" s="100">
        <v>590000000</v>
      </c>
      <c r="J1681" s="45" t="s">
        <v>50</v>
      </c>
      <c r="K1681" s="45" t="s">
        <v>1374</v>
      </c>
      <c r="L1681" s="45" t="s">
        <v>50</v>
      </c>
      <c r="M1681" s="45" t="s">
        <v>58</v>
      </c>
      <c r="N1681" s="43" t="s">
        <v>41</v>
      </c>
      <c r="O1681" s="43" t="s">
        <v>2489</v>
      </c>
      <c r="P1681" s="38">
        <v>796</v>
      </c>
      <c r="Q1681" s="38" t="s">
        <v>43</v>
      </c>
      <c r="R1681" s="172">
        <v>30</v>
      </c>
      <c r="S1681" s="64">
        <v>530</v>
      </c>
      <c r="T1681" s="174">
        <f>R1681*S1681</f>
        <v>15900</v>
      </c>
      <c r="U1681" s="174">
        <f>T1681*1.12</f>
        <v>17808</v>
      </c>
      <c r="V1681" s="115"/>
      <c r="W1681" s="31">
        <v>2017</v>
      </c>
      <c r="X1681" s="117"/>
      <c r="Y1681" s="303"/>
    </row>
    <row r="1682" spans="1:25" ht="50.1" customHeight="1">
      <c r="A1682" s="30" t="s">
        <v>5461</v>
      </c>
      <c r="B1682" s="31" t="s">
        <v>32</v>
      </c>
      <c r="C1682" s="44" t="s">
        <v>5462</v>
      </c>
      <c r="D1682" s="311" t="s">
        <v>5463</v>
      </c>
      <c r="E1682" s="44" t="s">
        <v>5464</v>
      </c>
      <c r="F1682" s="44"/>
      <c r="G1682" s="45" t="s">
        <v>36</v>
      </c>
      <c r="H1682" s="45">
        <v>0</v>
      </c>
      <c r="I1682" s="100">
        <v>590000000</v>
      </c>
      <c r="J1682" s="45" t="s">
        <v>50</v>
      </c>
      <c r="K1682" s="45" t="s">
        <v>1374</v>
      </c>
      <c r="L1682" s="45" t="s">
        <v>50</v>
      </c>
      <c r="M1682" s="45" t="s">
        <v>58</v>
      </c>
      <c r="N1682" s="43" t="s">
        <v>41</v>
      </c>
      <c r="O1682" s="43" t="s">
        <v>476</v>
      </c>
      <c r="P1682" s="31">
        <v>796</v>
      </c>
      <c r="Q1682" s="43" t="s">
        <v>43</v>
      </c>
      <c r="R1682" s="47">
        <v>1</v>
      </c>
      <c r="S1682" s="64">
        <v>7000</v>
      </c>
      <c r="T1682" s="48">
        <f>S1682*R1682</f>
        <v>7000</v>
      </c>
      <c r="U1682" s="65">
        <f>T1682*1.12</f>
        <v>7840.0000000000009</v>
      </c>
      <c r="V1682" s="115"/>
      <c r="W1682" s="31">
        <v>2017</v>
      </c>
      <c r="X1682" s="117"/>
      <c r="Y1682" s="303"/>
    </row>
    <row r="1683" spans="1:25" ht="50.1" customHeight="1">
      <c r="A1683" s="30" t="s">
        <v>5465</v>
      </c>
      <c r="B1683" s="43" t="s">
        <v>32</v>
      </c>
      <c r="C1683" s="44" t="s">
        <v>2590</v>
      </c>
      <c r="D1683" s="312" t="s">
        <v>2579</v>
      </c>
      <c r="E1683" s="44" t="s">
        <v>2591</v>
      </c>
      <c r="F1683" s="44" t="s">
        <v>2594</v>
      </c>
      <c r="G1683" s="31" t="s">
        <v>36</v>
      </c>
      <c r="H1683" s="43">
        <v>50</v>
      </c>
      <c r="I1683" s="46">
        <v>590000000</v>
      </c>
      <c r="J1683" s="31" t="s">
        <v>50</v>
      </c>
      <c r="K1683" s="31" t="s">
        <v>211</v>
      </c>
      <c r="L1683" s="31" t="s">
        <v>39</v>
      </c>
      <c r="M1683" s="31" t="s">
        <v>81</v>
      </c>
      <c r="N1683" s="31" t="s">
        <v>5466</v>
      </c>
      <c r="O1683" s="31" t="s">
        <v>476</v>
      </c>
      <c r="P1683" s="31">
        <v>796</v>
      </c>
      <c r="Q1683" s="31" t="s">
        <v>43</v>
      </c>
      <c r="R1683" s="34">
        <v>100</v>
      </c>
      <c r="S1683" s="114">
        <v>123900</v>
      </c>
      <c r="T1683" s="35">
        <f t="shared" ref="T1683" si="120">R1683*S1683</f>
        <v>12390000</v>
      </c>
      <c r="U1683" s="36">
        <f t="shared" ref="U1683" si="121">T1683*1.12</f>
        <v>13876800.000000002</v>
      </c>
      <c r="V1683" s="40" t="s">
        <v>44</v>
      </c>
      <c r="W1683" s="31">
        <v>2017</v>
      </c>
      <c r="X1683" s="66"/>
      <c r="Y1683" s="303"/>
    </row>
    <row r="1684" spans="1:25" ht="50.1" customHeight="1">
      <c r="A1684" s="30" t="s">
        <v>5467</v>
      </c>
      <c r="B1684" s="31" t="s">
        <v>32</v>
      </c>
      <c r="C1684" s="44" t="s">
        <v>5468</v>
      </c>
      <c r="D1684" s="312" t="s">
        <v>5459</v>
      </c>
      <c r="E1684" s="44" t="s">
        <v>5469</v>
      </c>
      <c r="F1684" s="44" t="s">
        <v>5470</v>
      </c>
      <c r="G1684" s="205" t="s">
        <v>36</v>
      </c>
      <c r="H1684" s="31">
        <v>0</v>
      </c>
      <c r="I1684" s="31">
        <v>590000000</v>
      </c>
      <c r="J1684" s="31" t="s">
        <v>50</v>
      </c>
      <c r="K1684" s="45" t="s">
        <v>211</v>
      </c>
      <c r="L1684" s="31" t="s">
        <v>39</v>
      </c>
      <c r="M1684" s="45" t="s">
        <v>40</v>
      </c>
      <c r="N1684" s="45" t="s">
        <v>2576</v>
      </c>
      <c r="O1684" s="31" t="s">
        <v>5123</v>
      </c>
      <c r="P1684" s="31">
        <v>796</v>
      </c>
      <c r="Q1684" s="31" t="s">
        <v>43</v>
      </c>
      <c r="R1684" s="47">
        <v>2</v>
      </c>
      <c r="S1684" s="223">
        <v>4669.6428571400002</v>
      </c>
      <c r="T1684" s="58">
        <f>S1684*R1684</f>
        <v>9339.2857142800003</v>
      </c>
      <c r="U1684" s="58">
        <f>T1684*1.12</f>
        <v>10459.999999993601</v>
      </c>
      <c r="V1684" s="31"/>
      <c r="W1684" s="31">
        <v>2017</v>
      </c>
      <c r="X1684" s="170"/>
      <c r="Y1684" s="303"/>
    </row>
    <row r="1685" spans="1:25" ht="50.1" customHeight="1">
      <c r="A1685" s="30" t="s">
        <v>5471</v>
      </c>
      <c r="B1685" s="43" t="s">
        <v>32</v>
      </c>
      <c r="C1685" s="44" t="s">
        <v>5472</v>
      </c>
      <c r="D1685" s="312" t="s">
        <v>5473</v>
      </c>
      <c r="E1685" s="44" t="s">
        <v>5474</v>
      </c>
      <c r="F1685" s="44" t="s">
        <v>5475</v>
      </c>
      <c r="G1685" s="205" t="s">
        <v>36</v>
      </c>
      <c r="H1685" s="63">
        <v>0</v>
      </c>
      <c r="I1685" s="46">
        <v>590000000</v>
      </c>
      <c r="J1685" s="31" t="s">
        <v>50</v>
      </c>
      <c r="K1685" s="197" t="s">
        <v>1374</v>
      </c>
      <c r="L1685" s="31" t="s">
        <v>39</v>
      </c>
      <c r="M1685" s="224" t="s">
        <v>40</v>
      </c>
      <c r="N1685" s="31" t="s">
        <v>72</v>
      </c>
      <c r="O1685" s="31" t="s">
        <v>5260</v>
      </c>
      <c r="P1685" s="31">
        <v>796</v>
      </c>
      <c r="Q1685" s="31" t="s">
        <v>43</v>
      </c>
      <c r="R1685" s="47">
        <v>2</v>
      </c>
      <c r="S1685" s="225">
        <v>5357.1428571400002</v>
      </c>
      <c r="T1685" s="226">
        <f>S1685*R1685</f>
        <v>10714.28571428</v>
      </c>
      <c r="U1685" s="227">
        <f t="shared" ref="U1685:U1695" si="122">T1685*1.12</f>
        <v>11999.999999993601</v>
      </c>
      <c r="V1685" s="228"/>
      <c r="W1685" s="229">
        <v>2017</v>
      </c>
      <c r="X1685" s="230"/>
      <c r="Y1685" s="303"/>
    </row>
    <row r="1686" spans="1:25" ht="50.1" customHeight="1">
      <c r="A1686" s="30" t="s">
        <v>5476</v>
      </c>
      <c r="B1686" s="43" t="s">
        <v>32</v>
      </c>
      <c r="C1686" s="44" t="s">
        <v>5477</v>
      </c>
      <c r="D1686" s="312" t="s">
        <v>5478</v>
      </c>
      <c r="E1686" s="44" t="s">
        <v>5479</v>
      </c>
      <c r="F1686" s="44" t="s">
        <v>5480</v>
      </c>
      <c r="G1686" s="31" t="s">
        <v>36</v>
      </c>
      <c r="H1686" s="63">
        <v>0</v>
      </c>
      <c r="I1686" s="46">
        <v>590000000</v>
      </c>
      <c r="J1686" s="31" t="s">
        <v>50</v>
      </c>
      <c r="K1686" s="197" t="s">
        <v>1374</v>
      </c>
      <c r="L1686" s="31" t="s">
        <v>39</v>
      </c>
      <c r="M1686" s="224" t="s">
        <v>40</v>
      </c>
      <c r="N1686" s="31" t="s">
        <v>72</v>
      </c>
      <c r="O1686" s="31" t="s">
        <v>5260</v>
      </c>
      <c r="P1686" s="31">
        <v>796</v>
      </c>
      <c r="Q1686" s="31" t="s">
        <v>43</v>
      </c>
      <c r="R1686" s="47">
        <v>1</v>
      </c>
      <c r="S1686" s="225">
        <v>23214.285714199999</v>
      </c>
      <c r="T1686" s="226">
        <f>R1686*S1686</f>
        <v>23214.285714199999</v>
      </c>
      <c r="U1686" s="227">
        <f t="shared" si="122"/>
        <v>25999.999999904001</v>
      </c>
      <c r="V1686" s="228"/>
      <c r="W1686" s="229">
        <v>2017</v>
      </c>
      <c r="X1686" s="230"/>
      <c r="Y1686" s="303"/>
    </row>
    <row r="1687" spans="1:25" ht="50.1" customHeight="1">
      <c r="A1687" s="30" t="s">
        <v>5481</v>
      </c>
      <c r="B1687" s="43" t="s">
        <v>32</v>
      </c>
      <c r="C1687" s="44" t="s">
        <v>5482</v>
      </c>
      <c r="D1687" s="312" t="s">
        <v>5483</v>
      </c>
      <c r="E1687" s="44" t="s">
        <v>5484</v>
      </c>
      <c r="F1687" s="44" t="s">
        <v>5485</v>
      </c>
      <c r="G1687" s="205" t="s">
        <v>36</v>
      </c>
      <c r="H1687" s="63">
        <v>0</v>
      </c>
      <c r="I1687" s="46">
        <v>590000000</v>
      </c>
      <c r="J1687" s="31" t="s">
        <v>50</v>
      </c>
      <c r="K1687" s="197" t="s">
        <v>1374</v>
      </c>
      <c r="L1687" s="31" t="s">
        <v>39</v>
      </c>
      <c r="M1687" s="224" t="s">
        <v>40</v>
      </c>
      <c r="N1687" s="31" t="s">
        <v>72</v>
      </c>
      <c r="O1687" s="31" t="s">
        <v>5260</v>
      </c>
      <c r="P1687" s="31">
        <v>796</v>
      </c>
      <c r="Q1687" s="31" t="s">
        <v>43</v>
      </c>
      <c r="R1687" s="47">
        <v>2</v>
      </c>
      <c r="S1687" s="225">
        <v>3392.8571428499999</v>
      </c>
      <c r="T1687" s="226">
        <f>R1687*S1687</f>
        <v>6785.7142856999999</v>
      </c>
      <c r="U1687" s="227">
        <f t="shared" si="122"/>
        <v>7599.9999999840002</v>
      </c>
      <c r="V1687" s="228"/>
      <c r="W1687" s="229">
        <v>2017</v>
      </c>
      <c r="X1687" s="230"/>
      <c r="Y1687" s="303"/>
    </row>
    <row r="1688" spans="1:25" ht="50.1" customHeight="1">
      <c r="A1688" s="30" t="s">
        <v>5486</v>
      </c>
      <c r="B1688" s="43" t="s">
        <v>32</v>
      </c>
      <c r="C1688" s="44" t="s">
        <v>5487</v>
      </c>
      <c r="D1688" s="312" t="s">
        <v>5488</v>
      </c>
      <c r="E1688" s="44" t="s">
        <v>5489</v>
      </c>
      <c r="F1688" s="44" t="s">
        <v>5490</v>
      </c>
      <c r="G1688" s="205" t="s">
        <v>36</v>
      </c>
      <c r="H1688" s="63">
        <v>0</v>
      </c>
      <c r="I1688" s="46">
        <v>590000000</v>
      </c>
      <c r="J1688" s="31" t="s">
        <v>50</v>
      </c>
      <c r="K1688" s="197" t="s">
        <v>1374</v>
      </c>
      <c r="L1688" s="31" t="s">
        <v>39</v>
      </c>
      <c r="M1688" s="224" t="s">
        <v>40</v>
      </c>
      <c r="N1688" s="31" t="s">
        <v>72</v>
      </c>
      <c r="O1688" s="31" t="s">
        <v>5260</v>
      </c>
      <c r="P1688" s="31">
        <v>796</v>
      </c>
      <c r="Q1688" s="31" t="s">
        <v>43</v>
      </c>
      <c r="R1688" s="47">
        <v>1</v>
      </c>
      <c r="S1688" s="225">
        <v>2142.8571428499999</v>
      </c>
      <c r="T1688" s="226">
        <f>S1688*R1688</f>
        <v>2142.8571428499999</v>
      </c>
      <c r="U1688" s="227">
        <f t="shared" si="122"/>
        <v>2399.9999999920001</v>
      </c>
      <c r="V1688" s="228"/>
      <c r="W1688" s="229">
        <v>2017</v>
      </c>
      <c r="X1688" s="230"/>
      <c r="Y1688" s="303"/>
    </row>
    <row r="1689" spans="1:25" ht="50.1" customHeight="1">
      <c r="A1689" s="30" t="s">
        <v>5491</v>
      </c>
      <c r="B1689" s="43" t="s">
        <v>32</v>
      </c>
      <c r="C1689" s="44" t="s">
        <v>5487</v>
      </c>
      <c r="D1689" s="312" t="s">
        <v>5488</v>
      </c>
      <c r="E1689" s="44" t="s">
        <v>5489</v>
      </c>
      <c r="F1689" s="44" t="s">
        <v>5492</v>
      </c>
      <c r="G1689" s="205" t="s">
        <v>36</v>
      </c>
      <c r="H1689" s="63">
        <v>0</v>
      </c>
      <c r="I1689" s="46">
        <v>590000000</v>
      </c>
      <c r="J1689" s="31" t="s">
        <v>50</v>
      </c>
      <c r="K1689" s="197" t="s">
        <v>1374</v>
      </c>
      <c r="L1689" s="31" t="s">
        <v>39</v>
      </c>
      <c r="M1689" s="224" t="s">
        <v>40</v>
      </c>
      <c r="N1689" s="31" t="s">
        <v>72</v>
      </c>
      <c r="O1689" s="31" t="s">
        <v>5260</v>
      </c>
      <c r="P1689" s="31">
        <v>796</v>
      </c>
      <c r="Q1689" s="31" t="s">
        <v>43</v>
      </c>
      <c r="R1689" s="47">
        <v>2</v>
      </c>
      <c r="S1689" s="225">
        <v>3571.42857142</v>
      </c>
      <c r="T1689" s="226">
        <f>S1689*R1689</f>
        <v>7142.8571428400001</v>
      </c>
      <c r="U1689" s="227">
        <f t="shared" si="122"/>
        <v>7999.9999999808006</v>
      </c>
      <c r="V1689" s="228"/>
      <c r="W1689" s="229">
        <v>2017</v>
      </c>
      <c r="X1689" s="230"/>
      <c r="Y1689" s="303"/>
    </row>
    <row r="1690" spans="1:25" ht="50.1" customHeight="1">
      <c r="A1690" s="30" t="s">
        <v>5493</v>
      </c>
      <c r="B1690" s="43" t="s">
        <v>32</v>
      </c>
      <c r="C1690" s="44" t="s">
        <v>5494</v>
      </c>
      <c r="D1690" s="312" t="s">
        <v>5495</v>
      </c>
      <c r="E1690" s="44" t="s">
        <v>5496</v>
      </c>
      <c r="F1690" s="44" t="s">
        <v>5497</v>
      </c>
      <c r="G1690" s="205" t="s">
        <v>36</v>
      </c>
      <c r="H1690" s="63">
        <v>0</v>
      </c>
      <c r="I1690" s="46">
        <v>590000000</v>
      </c>
      <c r="J1690" s="31" t="s">
        <v>50</v>
      </c>
      <c r="K1690" s="197" t="s">
        <v>1374</v>
      </c>
      <c r="L1690" s="31" t="s">
        <v>39</v>
      </c>
      <c r="M1690" s="224" t="s">
        <v>40</v>
      </c>
      <c r="N1690" s="31" t="s">
        <v>72</v>
      </c>
      <c r="O1690" s="31" t="s">
        <v>5260</v>
      </c>
      <c r="P1690" s="31">
        <v>839</v>
      </c>
      <c r="Q1690" s="31" t="s">
        <v>570</v>
      </c>
      <c r="R1690" s="48">
        <v>1</v>
      </c>
      <c r="S1690" s="231">
        <v>5000</v>
      </c>
      <c r="T1690" s="200">
        <f>R1690*S1690</f>
        <v>5000</v>
      </c>
      <c r="U1690" s="232">
        <f t="shared" si="122"/>
        <v>5600.0000000000009</v>
      </c>
      <c r="V1690" s="228"/>
      <c r="W1690" s="229">
        <v>2017</v>
      </c>
      <c r="X1690" s="230"/>
      <c r="Y1690" s="303"/>
    </row>
    <row r="1691" spans="1:25" ht="50.1" customHeight="1">
      <c r="A1691" s="30" t="s">
        <v>5498</v>
      </c>
      <c r="B1691" s="43" t="s">
        <v>32</v>
      </c>
      <c r="C1691" s="44" t="s">
        <v>5499</v>
      </c>
      <c r="D1691" s="312" t="s">
        <v>5500</v>
      </c>
      <c r="E1691" s="44" t="s">
        <v>5501</v>
      </c>
      <c r="F1691" s="44" t="s">
        <v>5502</v>
      </c>
      <c r="G1691" s="205" t="s">
        <v>36</v>
      </c>
      <c r="H1691" s="63">
        <v>0</v>
      </c>
      <c r="I1691" s="46">
        <v>590000000</v>
      </c>
      <c r="J1691" s="31" t="s">
        <v>50</v>
      </c>
      <c r="K1691" s="197" t="s">
        <v>1374</v>
      </c>
      <c r="L1691" s="31" t="s">
        <v>39</v>
      </c>
      <c r="M1691" s="224" t="s">
        <v>40</v>
      </c>
      <c r="N1691" s="31" t="s">
        <v>72</v>
      </c>
      <c r="O1691" s="31" t="s">
        <v>5260</v>
      </c>
      <c r="P1691" s="31">
        <v>796</v>
      </c>
      <c r="Q1691" s="31" t="s">
        <v>43</v>
      </c>
      <c r="R1691" s="47">
        <v>1</v>
      </c>
      <c r="S1691" s="225">
        <v>8035.7142857099998</v>
      </c>
      <c r="T1691" s="226">
        <f>R1691*S1691</f>
        <v>8035.7142857099998</v>
      </c>
      <c r="U1691" s="227">
        <f t="shared" si="122"/>
        <v>8999.9999999952015</v>
      </c>
      <c r="V1691" s="228"/>
      <c r="W1691" s="229">
        <v>2017</v>
      </c>
      <c r="X1691" s="230"/>
      <c r="Y1691" s="303"/>
    </row>
    <row r="1692" spans="1:25" ht="50.1" customHeight="1">
      <c r="A1692" s="30" t="s">
        <v>5503</v>
      </c>
      <c r="B1692" s="43" t="s">
        <v>32</v>
      </c>
      <c r="C1692" s="44" t="s">
        <v>5504</v>
      </c>
      <c r="D1692" s="312" t="s">
        <v>5478</v>
      </c>
      <c r="E1692" s="44" t="s">
        <v>5505</v>
      </c>
      <c r="F1692" s="44" t="s">
        <v>5506</v>
      </c>
      <c r="G1692" s="205" t="s">
        <v>36</v>
      </c>
      <c r="H1692" s="63">
        <v>0</v>
      </c>
      <c r="I1692" s="46">
        <v>590000000</v>
      </c>
      <c r="J1692" s="31" t="s">
        <v>50</v>
      </c>
      <c r="K1692" s="197" t="s">
        <v>1374</v>
      </c>
      <c r="L1692" s="31" t="s">
        <v>39</v>
      </c>
      <c r="M1692" s="224" t="s">
        <v>40</v>
      </c>
      <c r="N1692" s="31" t="s">
        <v>72</v>
      </c>
      <c r="O1692" s="31" t="s">
        <v>5260</v>
      </c>
      <c r="P1692" s="31">
        <v>796</v>
      </c>
      <c r="Q1692" s="31" t="s">
        <v>43</v>
      </c>
      <c r="R1692" s="47">
        <v>1</v>
      </c>
      <c r="S1692" s="225">
        <v>17857.1428571</v>
      </c>
      <c r="T1692" s="226">
        <f>R1692*S1692</f>
        <v>17857.1428571</v>
      </c>
      <c r="U1692" s="227">
        <f t="shared" si="122"/>
        <v>19999.999999952001</v>
      </c>
      <c r="V1692" s="228"/>
      <c r="W1692" s="229">
        <v>2017</v>
      </c>
      <c r="X1692" s="230"/>
      <c r="Y1692" s="303"/>
    </row>
    <row r="1693" spans="1:25" ht="50.1" customHeight="1">
      <c r="A1693" s="30" t="s">
        <v>5507</v>
      </c>
      <c r="B1693" s="43" t="s">
        <v>32</v>
      </c>
      <c r="C1693" s="44" t="s">
        <v>5508</v>
      </c>
      <c r="D1693" s="312" t="s">
        <v>5509</v>
      </c>
      <c r="E1693" s="44" t="s">
        <v>5510</v>
      </c>
      <c r="F1693" s="44" t="s">
        <v>5511</v>
      </c>
      <c r="G1693" s="31" t="s">
        <v>36</v>
      </c>
      <c r="H1693" s="63">
        <v>0</v>
      </c>
      <c r="I1693" s="46">
        <v>590000000</v>
      </c>
      <c r="J1693" s="31" t="s">
        <v>50</v>
      </c>
      <c r="K1693" s="43" t="s">
        <v>1374</v>
      </c>
      <c r="L1693" s="31" t="s">
        <v>39</v>
      </c>
      <c r="M1693" s="43" t="s">
        <v>40</v>
      </c>
      <c r="N1693" s="31" t="s">
        <v>72</v>
      </c>
      <c r="O1693" s="31" t="s">
        <v>5260</v>
      </c>
      <c r="P1693" s="31">
        <v>796</v>
      </c>
      <c r="Q1693" s="31" t="s">
        <v>43</v>
      </c>
      <c r="R1693" s="47">
        <v>1</v>
      </c>
      <c r="S1693" s="225">
        <v>26785.7142857</v>
      </c>
      <c r="T1693" s="226">
        <f>S1693*R1693</f>
        <v>26785.7142857</v>
      </c>
      <c r="U1693" s="227">
        <f t="shared" si="122"/>
        <v>29999.999999984004</v>
      </c>
      <c r="V1693" s="228"/>
      <c r="W1693" s="229">
        <v>2017</v>
      </c>
      <c r="X1693" s="230"/>
      <c r="Y1693" s="303"/>
    </row>
    <row r="1694" spans="1:25" ht="50.1" customHeight="1">
      <c r="A1694" s="30" t="s">
        <v>5512</v>
      </c>
      <c r="B1694" s="43" t="s">
        <v>32</v>
      </c>
      <c r="C1694" s="44" t="s">
        <v>5513</v>
      </c>
      <c r="D1694" s="312" t="s">
        <v>5473</v>
      </c>
      <c r="E1694" s="44" t="s">
        <v>5514</v>
      </c>
      <c r="F1694" s="44" t="s">
        <v>5515</v>
      </c>
      <c r="G1694" s="205" t="s">
        <v>36</v>
      </c>
      <c r="H1694" s="63">
        <v>0</v>
      </c>
      <c r="I1694" s="46">
        <v>590000000</v>
      </c>
      <c r="J1694" s="31" t="s">
        <v>50</v>
      </c>
      <c r="K1694" s="197" t="s">
        <v>1374</v>
      </c>
      <c r="L1694" s="31" t="s">
        <v>39</v>
      </c>
      <c r="M1694" s="224" t="s">
        <v>40</v>
      </c>
      <c r="N1694" s="31" t="s">
        <v>72</v>
      </c>
      <c r="O1694" s="31" t="s">
        <v>5260</v>
      </c>
      <c r="P1694" s="31">
        <v>796</v>
      </c>
      <c r="Q1694" s="31" t="s">
        <v>43</v>
      </c>
      <c r="R1694" s="47">
        <v>3</v>
      </c>
      <c r="S1694" s="223">
        <v>9821.4285714199996</v>
      </c>
      <c r="T1694" s="48">
        <f>S1694*R1694</f>
        <v>29464.285714259997</v>
      </c>
      <c r="U1694" s="65">
        <f t="shared" si="122"/>
        <v>32999.999999971202</v>
      </c>
      <c r="V1694" s="233" t="s">
        <v>44</v>
      </c>
      <c r="W1694" s="229">
        <v>2017</v>
      </c>
      <c r="X1694" s="66"/>
      <c r="Y1694" s="303"/>
    </row>
    <row r="1695" spans="1:25" ht="50.1" customHeight="1">
      <c r="A1695" s="30" t="s">
        <v>5516</v>
      </c>
      <c r="B1695" s="43" t="s">
        <v>32</v>
      </c>
      <c r="C1695" s="44" t="s">
        <v>5517</v>
      </c>
      <c r="D1695" s="312" t="s">
        <v>5518</v>
      </c>
      <c r="E1695" s="44" t="s">
        <v>5519</v>
      </c>
      <c r="F1695" s="44" t="s">
        <v>5520</v>
      </c>
      <c r="G1695" s="31" t="s">
        <v>36</v>
      </c>
      <c r="H1695" s="63">
        <v>0</v>
      </c>
      <c r="I1695" s="46">
        <v>590000000</v>
      </c>
      <c r="J1695" s="31" t="s">
        <v>50</v>
      </c>
      <c r="K1695" s="43" t="s">
        <v>1374</v>
      </c>
      <c r="L1695" s="31" t="s">
        <v>39</v>
      </c>
      <c r="M1695" s="221" t="s">
        <v>40</v>
      </c>
      <c r="N1695" s="31" t="s">
        <v>72</v>
      </c>
      <c r="O1695" s="31" t="s">
        <v>5260</v>
      </c>
      <c r="P1695" s="31">
        <v>796</v>
      </c>
      <c r="Q1695" s="31" t="s">
        <v>43</v>
      </c>
      <c r="R1695" s="47">
        <v>1</v>
      </c>
      <c r="S1695" s="64">
        <v>25000</v>
      </c>
      <c r="T1695" s="48">
        <f>S1695*R1695</f>
        <v>25000</v>
      </c>
      <c r="U1695" s="48">
        <f t="shared" si="122"/>
        <v>28000.000000000004</v>
      </c>
      <c r="V1695" s="151" t="s">
        <v>44</v>
      </c>
      <c r="W1695" s="38">
        <v>2017</v>
      </c>
      <c r="X1695" s="66" t="s">
        <v>44</v>
      </c>
      <c r="Y1695" s="303"/>
    </row>
    <row r="1696" spans="1:25" ht="50.1" customHeight="1">
      <c r="A1696" s="30" t="s">
        <v>5521</v>
      </c>
      <c r="B1696" s="43" t="s">
        <v>32</v>
      </c>
      <c r="C1696" s="44" t="s">
        <v>5522</v>
      </c>
      <c r="D1696" s="312" t="s">
        <v>5523</v>
      </c>
      <c r="E1696" s="44" t="s">
        <v>5524</v>
      </c>
      <c r="F1696" s="44" t="s">
        <v>5525</v>
      </c>
      <c r="G1696" s="43" t="s">
        <v>36</v>
      </c>
      <c r="H1696" s="43">
        <v>0</v>
      </c>
      <c r="I1696" s="31">
        <v>590000000</v>
      </c>
      <c r="J1696" s="31" t="s">
        <v>39</v>
      </c>
      <c r="K1696" s="43" t="s">
        <v>1374</v>
      </c>
      <c r="L1696" s="31" t="s">
        <v>4983</v>
      </c>
      <c r="M1696" s="43" t="s">
        <v>40</v>
      </c>
      <c r="N1696" s="43" t="s">
        <v>528</v>
      </c>
      <c r="O1696" s="43" t="s">
        <v>2489</v>
      </c>
      <c r="P1696" s="31">
        <v>796</v>
      </c>
      <c r="Q1696" s="43" t="s">
        <v>43</v>
      </c>
      <c r="R1696" s="47">
        <v>6</v>
      </c>
      <c r="S1696" s="220">
        <v>4598.22</v>
      </c>
      <c r="T1696" s="48">
        <f>R1696*S1696</f>
        <v>27589.32</v>
      </c>
      <c r="U1696" s="48">
        <f>T1696*1.12</f>
        <v>30900.038400000001</v>
      </c>
      <c r="V1696" s="234"/>
      <c r="W1696" s="31">
        <v>2017</v>
      </c>
      <c r="X1696" s="43"/>
      <c r="Y1696" s="303"/>
    </row>
    <row r="1697" spans="1:25" ht="50.1" customHeight="1">
      <c r="A1697" s="30" t="s">
        <v>5526</v>
      </c>
      <c r="B1697" s="43" t="s">
        <v>32</v>
      </c>
      <c r="C1697" s="44" t="s">
        <v>5527</v>
      </c>
      <c r="D1697" s="312" t="s">
        <v>4887</v>
      </c>
      <c r="E1697" s="44" t="s">
        <v>5528</v>
      </c>
      <c r="F1697" s="44" t="s">
        <v>5529</v>
      </c>
      <c r="G1697" s="43" t="s">
        <v>36</v>
      </c>
      <c r="H1697" s="43">
        <v>0</v>
      </c>
      <c r="I1697" s="31">
        <v>590000000</v>
      </c>
      <c r="J1697" s="31" t="s">
        <v>4983</v>
      </c>
      <c r="K1697" s="43" t="s">
        <v>1374</v>
      </c>
      <c r="L1697" s="31" t="s">
        <v>39</v>
      </c>
      <c r="M1697" s="43" t="s">
        <v>40</v>
      </c>
      <c r="N1697" s="43" t="s">
        <v>528</v>
      </c>
      <c r="O1697" s="43" t="s">
        <v>2489</v>
      </c>
      <c r="P1697" s="31">
        <v>166</v>
      </c>
      <c r="Q1697" s="43" t="s">
        <v>100</v>
      </c>
      <c r="R1697" s="135">
        <v>8.9649999999999999</v>
      </c>
      <c r="S1697" s="64">
        <v>1354.48</v>
      </c>
      <c r="T1697" s="48">
        <f t="shared" ref="T1697:T1698" si="123">R1697*S1697</f>
        <v>12142.913200000001</v>
      </c>
      <c r="U1697" s="48">
        <f t="shared" ref="U1697:U1698" si="124">T1697*1.12</f>
        <v>13600.062784000002</v>
      </c>
      <c r="V1697" s="234"/>
      <c r="W1697" s="31">
        <v>2017</v>
      </c>
      <c r="X1697" s="43"/>
      <c r="Y1697" s="303"/>
    </row>
    <row r="1698" spans="1:25" ht="50.1" customHeight="1">
      <c r="A1698" s="30" t="s">
        <v>5530</v>
      </c>
      <c r="B1698" s="43" t="s">
        <v>32</v>
      </c>
      <c r="C1698" s="44" t="s">
        <v>5531</v>
      </c>
      <c r="D1698" s="312" t="s">
        <v>4674</v>
      </c>
      <c r="E1698" s="44" t="s">
        <v>5532</v>
      </c>
      <c r="F1698" s="44" t="s">
        <v>5533</v>
      </c>
      <c r="G1698" s="43" t="s">
        <v>36</v>
      </c>
      <c r="H1698" s="43">
        <v>0</v>
      </c>
      <c r="I1698" s="31">
        <v>590000000</v>
      </c>
      <c r="J1698" s="31" t="s">
        <v>4983</v>
      </c>
      <c r="K1698" s="43" t="s">
        <v>1374</v>
      </c>
      <c r="L1698" s="31" t="s">
        <v>39</v>
      </c>
      <c r="M1698" s="43" t="s">
        <v>40</v>
      </c>
      <c r="N1698" s="43" t="s">
        <v>528</v>
      </c>
      <c r="O1698" s="43" t="s">
        <v>2489</v>
      </c>
      <c r="P1698" s="31">
        <v>796</v>
      </c>
      <c r="Q1698" s="43" t="s">
        <v>43</v>
      </c>
      <c r="R1698" s="47">
        <v>30</v>
      </c>
      <c r="S1698" s="64">
        <v>50.6</v>
      </c>
      <c r="T1698" s="48">
        <f t="shared" si="123"/>
        <v>1518</v>
      </c>
      <c r="U1698" s="48">
        <f t="shared" si="124"/>
        <v>1700.16</v>
      </c>
      <c r="V1698" s="234"/>
      <c r="W1698" s="31">
        <v>2017</v>
      </c>
      <c r="X1698" s="43"/>
      <c r="Y1698" s="303"/>
    </row>
    <row r="1699" spans="1:25" ht="50.1" customHeight="1">
      <c r="A1699" s="30" t="s">
        <v>5534</v>
      </c>
      <c r="B1699" s="31" t="s">
        <v>32</v>
      </c>
      <c r="C1699" s="56" t="s">
        <v>900</v>
      </c>
      <c r="D1699" s="310" t="s">
        <v>901</v>
      </c>
      <c r="E1699" s="56" t="s">
        <v>321</v>
      </c>
      <c r="F1699" s="56" t="s">
        <v>902</v>
      </c>
      <c r="G1699" s="43" t="s">
        <v>36</v>
      </c>
      <c r="H1699" s="162">
        <v>0</v>
      </c>
      <c r="I1699" s="81">
        <v>590000000</v>
      </c>
      <c r="J1699" s="45" t="s">
        <v>300</v>
      </c>
      <c r="K1699" s="43" t="s">
        <v>1374</v>
      </c>
      <c r="L1699" s="43" t="s">
        <v>5186</v>
      </c>
      <c r="M1699" s="43" t="s">
        <v>81</v>
      </c>
      <c r="N1699" s="43" t="s">
        <v>317</v>
      </c>
      <c r="O1699" s="43" t="s">
        <v>2489</v>
      </c>
      <c r="P1699" s="31">
        <v>796</v>
      </c>
      <c r="Q1699" s="31" t="s">
        <v>43</v>
      </c>
      <c r="R1699" s="47">
        <v>4</v>
      </c>
      <c r="S1699" s="145">
        <v>6500</v>
      </c>
      <c r="T1699" s="48">
        <f>R1699*S1699</f>
        <v>26000</v>
      </c>
      <c r="U1699" s="48">
        <f>T1699*1.12</f>
        <v>29120.000000000004</v>
      </c>
      <c r="V1699" s="170"/>
      <c r="W1699" s="45">
        <v>2017</v>
      </c>
      <c r="X1699" s="170"/>
      <c r="Y1699" s="303"/>
    </row>
    <row r="1700" spans="1:25" ht="50.1" customHeight="1">
      <c r="A1700" s="30" t="s">
        <v>5535</v>
      </c>
      <c r="B1700" s="31" t="s">
        <v>32</v>
      </c>
      <c r="C1700" s="56" t="s">
        <v>900</v>
      </c>
      <c r="D1700" s="310" t="s">
        <v>901</v>
      </c>
      <c r="E1700" s="56" t="s">
        <v>321</v>
      </c>
      <c r="F1700" s="44" t="s">
        <v>5536</v>
      </c>
      <c r="G1700" s="43" t="s">
        <v>36</v>
      </c>
      <c r="H1700" s="162">
        <v>0</v>
      </c>
      <c r="I1700" s="81">
        <v>590000000</v>
      </c>
      <c r="J1700" s="45" t="s">
        <v>300</v>
      </c>
      <c r="K1700" s="43" t="s">
        <v>1374</v>
      </c>
      <c r="L1700" s="43" t="s">
        <v>5186</v>
      </c>
      <c r="M1700" s="43" t="s">
        <v>81</v>
      </c>
      <c r="N1700" s="43" t="s">
        <v>317</v>
      </c>
      <c r="O1700" s="43" t="s">
        <v>2489</v>
      </c>
      <c r="P1700" s="31">
        <v>796</v>
      </c>
      <c r="Q1700" s="31" t="s">
        <v>43</v>
      </c>
      <c r="R1700" s="47">
        <v>6</v>
      </c>
      <c r="S1700" s="145">
        <v>6500</v>
      </c>
      <c r="T1700" s="48">
        <f>R1700*S1700</f>
        <v>39000</v>
      </c>
      <c r="U1700" s="48">
        <f>T1700*1.12</f>
        <v>43680.000000000007</v>
      </c>
      <c r="V1700" s="126"/>
      <c r="W1700" s="45">
        <v>2017</v>
      </c>
      <c r="X1700" s="126"/>
      <c r="Y1700" s="303"/>
    </row>
    <row r="1701" spans="1:25" ht="50.1" customHeight="1">
      <c r="A1701" s="30" t="s">
        <v>5537</v>
      </c>
      <c r="B1701" s="31" t="s">
        <v>32</v>
      </c>
      <c r="C1701" s="44" t="s">
        <v>5538</v>
      </c>
      <c r="D1701" s="312" t="s">
        <v>5539</v>
      </c>
      <c r="E1701" s="44" t="s">
        <v>5540</v>
      </c>
      <c r="F1701" s="44" t="s">
        <v>5541</v>
      </c>
      <c r="G1701" s="43" t="s">
        <v>36</v>
      </c>
      <c r="H1701" s="162">
        <v>0</v>
      </c>
      <c r="I1701" s="81">
        <v>590000000</v>
      </c>
      <c r="J1701" s="45" t="s">
        <v>300</v>
      </c>
      <c r="K1701" s="43" t="s">
        <v>1374</v>
      </c>
      <c r="L1701" s="43" t="s">
        <v>5186</v>
      </c>
      <c r="M1701" s="43" t="s">
        <v>81</v>
      </c>
      <c r="N1701" s="43" t="s">
        <v>317</v>
      </c>
      <c r="O1701" s="43" t="s">
        <v>2489</v>
      </c>
      <c r="P1701" s="31">
        <v>704</v>
      </c>
      <c r="Q1701" s="31" t="s">
        <v>2397</v>
      </c>
      <c r="R1701" s="47">
        <v>14</v>
      </c>
      <c r="S1701" s="145">
        <v>52000</v>
      </c>
      <c r="T1701" s="48">
        <f>R1701*S1701</f>
        <v>728000</v>
      </c>
      <c r="U1701" s="48">
        <f>T1701*1.12</f>
        <v>815360.00000000012</v>
      </c>
      <c r="V1701" s="126"/>
      <c r="W1701" s="45">
        <v>2017</v>
      </c>
      <c r="X1701" s="126"/>
      <c r="Y1701" s="303"/>
    </row>
    <row r="1702" spans="1:25" ht="50.1" customHeight="1">
      <c r="A1702" s="30" t="s">
        <v>5542</v>
      </c>
      <c r="B1702" s="43" t="s">
        <v>32</v>
      </c>
      <c r="C1702" s="44" t="s">
        <v>5543</v>
      </c>
      <c r="D1702" s="312" t="s">
        <v>4228</v>
      </c>
      <c r="E1702" s="44" t="s">
        <v>5544</v>
      </c>
      <c r="F1702" s="44" t="s">
        <v>5545</v>
      </c>
      <c r="G1702" s="43" t="s">
        <v>36</v>
      </c>
      <c r="H1702" s="43">
        <v>0</v>
      </c>
      <c r="I1702" s="46">
        <v>590000000</v>
      </c>
      <c r="J1702" s="31" t="s">
        <v>50</v>
      </c>
      <c r="K1702" s="167" t="s">
        <v>1374</v>
      </c>
      <c r="L1702" s="31" t="s">
        <v>50</v>
      </c>
      <c r="M1702" s="41" t="s">
        <v>40</v>
      </c>
      <c r="N1702" s="43" t="s">
        <v>41</v>
      </c>
      <c r="O1702" s="46" t="s">
        <v>476</v>
      </c>
      <c r="P1702" s="31">
        <v>166</v>
      </c>
      <c r="Q1702" s="41" t="s">
        <v>100</v>
      </c>
      <c r="R1702" s="48">
        <v>33.799999999999997</v>
      </c>
      <c r="S1702" s="64">
        <v>1875</v>
      </c>
      <c r="T1702" s="48">
        <f>R1702*S1702</f>
        <v>63374.999999999993</v>
      </c>
      <c r="U1702" s="48">
        <f>T1702*1.12</f>
        <v>70980</v>
      </c>
      <c r="V1702" s="43"/>
      <c r="W1702" s="43">
        <v>2017</v>
      </c>
      <c r="X1702" s="43"/>
      <c r="Y1702" s="303"/>
    </row>
    <row r="1703" spans="1:25" ht="50.1" customHeight="1">
      <c r="A1703" s="30" t="s">
        <v>5546</v>
      </c>
      <c r="B1703" s="43" t="s">
        <v>32</v>
      </c>
      <c r="C1703" s="44" t="s">
        <v>5543</v>
      </c>
      <c r="D1703" s="312" t="s">
        <v>4228</v>
      </c>
      <c r="E1703" s="44" t="s">
        <v>5544</v>
      </c>
      <c r="F1703" s="44" t="s">
        <v>5547</v>
      </c>
      <c r="G1703" s="43" t="s">
        <v>36</v>
      </c>
      <c r="H1703" s="43">
        <v>0</v>
      </c>
      <c r="I1703" s="46">
        <v>590000000</v>
      </c>
      <c r="J1703" s="31" t="s">
        <v>50</v>
      </c>
      <c r="K1703" s="167" t="s">
        <v>1374</v>
      </c>
      <c r="L1703" s="31" t="s">
        <v>50</v>
      </c>
      <c r="M1703" s="41" t="s">
        <v>40</v>
      </c>
      <c r="N1703" s="43" t="s">
        <v>41</v>
      </c>
      <c r="O1703" s="46" t="s">
        <v>476</v>
      </c>
      <c r="P1703" s="31">
        <v>166</v>
      </c>
      <c r="Q1703" s="41" t="s">
        <v>100</v>
      </c>
      <c r="R1703" s="48">
        <v>2.2999999999999998</v>
      </c>
      <c r="S1703" s="64">
        <v>1696.43</v>
      </c>
      <c r="T1703" s="48">
        <f>S1703*R1703</f>
        <v>3901.7889999999998</v>
      </c>
      <c r="U1703" s="48">
        <f>T1703*1.12</f>
        <v>4370.0036799999998</v>
      </c>
      <c r="V1703" s="41"/>
      <c r="W1703" s="31">
        <v>2017</v>
      </c>
      <c r="X1703" s="43"/>
      <c r="Y1703" s="303"/>
    </row>
    <row r="1704" spans="1:25" ht="50.1" customHeight="1">
      <c r="A1704" s="30" t="s">
        <v>5548</v>
      </c>
      <c r="B1704" s="31" t="s">
        <v>32</v>
      </c>
      <c r="C1704" s="79" t="s">
        <v>1802</v>
      </c>
      <c r="D1704" s="310" t="s">
        <v>1445</v>
      </c>
      <c r="E1704" s="79" t="s">
        <v>1803</v>
      </c>
      <c r="F1704" s="33"/>
      <c r="G1704" s="43" t="s">
        <v>36</v>
      </c>
      <c r="H1704" s="43">
        <v>0</v>
      </c>
      <c r="I1704" s="30">
        <v>590000000</v>
      </c>
      <c r="J1704" s="31" t="s">
        <v>50</v>
      </c>
      <c r="K1704" s="153" t="s">
        <v>1374</v>
      </c>
      <c r="L1704" s="31" t="s">
        <v>430</v>
      </c>
      <c r="M1704" s="43" t="s">
        <v>58</v>
      </c>
      <c r="N1704" s="43" t="s">
        <v>1366</v>
      </c>
      <c r="O1704" s="31" t="s">
        <v>5123</v>
      </c>
      <c r="P1704" s="43">
        <v>168</v>
      </c>
      <c r="Q1704" s="63" t="s">
        <v>114</v>
      </c>
      <c r="R1704" s="139">
        <v>1.46</v>
      </c>
      <c r="S1704" s="235">
        <v>370000</v>
      </c>
      <c r="T1704" s="58">
        <f t="shared" ref="T1704:T1711" si="125">S1704*R1704</f>
        <v>540200</v>
      </c>
      <c r="U1704" s="58">
        <f t="shared" ref="U1704:U1734" si="126">T1704*1.12</f>
        <v>605024</v>
      </c>
      <c r="V1704" s="236"/>
      <c r="W1704" s="30">
        <v>2017</v>
      </c>
      <c r="X1704" s="236"/>
      <c r="Y1704" s="303"/>
    </row>
    <row r="1705" spans="1:25" ht="50.1" customHeight="1">
      <c r="A1705" s="30" t="s">
        <v>5549</v>
      </c>
      <c r="B1705" s="41" t="s">
        <v>32</v>
      </c>
      <c r="C1705" s="42" t="s">
        <v>2094</v>
      </c>
      <c r="D1705" s="311" t="s">
        <v>1983</v>
      </c>
      <c r="E1705" s="33" t="s">
        <v>2095</v>
      </c>
      <c r="F1705" s="33" t="s">
        <v>44</v>
      </c>
      <c r="G1705" s="45" t="s">
        <v>36</v>
      </c>
      <c r="H1705" s="46">
        <v>0</v>
      </c>
      <c r="I1705" s="102">
        <v>590000000</v>
      </c>
      <c r="J1705" s="31" t="s">
        <v>37</v>
      </c>
      <c r="K1705" s="153" t="s">
        <v>1374</v>
      </c>
      <c r="L1705" s="31" t="s">
        <v>39</v>
      </c>
      <c r="M1705" s="41" t="s">
        <v>58</v>
      </c>
      <c r="N1705" s="43" t="s">
        <v>1366</v>
      </c>
      <c r="O1705" s="31" t="s">
        <v>5123</v>
      </c>
      <c r="P1705" s="30">
        <v>166</v>
      </c>
      <c r="Q1705" s="43" t="s">
        <v>100</v>
      </c>
      <c r="R1705" s="139">
        <v>37</v>
      </c>
      <c r="S1705" s="145">
        <v>2300</v>
      </c>
      <c r="T1705" s="58">
        <f t="shared" si="125"/>
        <v>85100</v>
      </c>
      <c r="U1705" s="36">
        <f t="shared" si="126"/>
        <v>95312.000000000015</v>
      </c>
      <c r="V1705" s="61" t="s">
        <v>44</v>
      </c>
      <c r="W1705" s="45">
        <v>2017</v>
      </c>
      <c r="X1705" s="37"/>
      <c r="Y1705" s="303"/>
    </row>
    <row r="1706" spans="1:25" ht="50.1" customHeight="1">
      <c r="A1706" s="30" t="s">
        <v>5550</v>
      </c>
      <c r="B1706" s="31" t="s">
        <v>32</v>
      </c>
      <c r="C1706" s="33" t="s">
        <v>4792</v>
      </c>
      <c r="D1706" s="312" t="s">
        <v>4788</v>
      </c>
      <c r="E1706" s="33" t="s">
        <v>4793</v>
      </c>
      <c r="F1706" s="169"/>
      <c r="G1706" s="43" t="s">
        <v>36</v>
      </c>
      <c r="H1706" s="43">
        <v>0</v>
      </c>
      <c r="I1706" s="30">
        <v>590000000</v>
      </c>
      <c r="J1706" s="31" t="s">
        <v>50</v>
      </c>
      <c r="K1706" s="153" t="s">
        <v>1374</v>
      </c>
      <c r="L1706" s="31" t="s">
        <v>430</v>
      </c>
      <c r="M1706" s="43" t="s">
        <v>58</v>
      </c>
      <c r="N1706" s="43" t="s">
        <v>1366</v>
      </c>
      <c r="O1706" s="31" t="s">
        <v>5123</v>
      </c>
      <c r="P1706" s="43">
        <v>168</v>
      </c>
      <c r="Q1706" s="63" t="s">
        <v>114</v>
      </c>
      <c r="R1706" s="139">
        <v>3.3000000000000002E-2</v>
      </c>
      <c r="S1706" s="235">
        <v>425000</v>
      </c>
      <c r="T1706" s="58">
        <f t="shared" si="125"/>
        <v>14025</v>
      </c>
      <c r="U1706" s="58">
        <f t="shared" si="126"/>
        <v>15708.000000000002</v>
      </c>
      <c r="V1706" s="236"/>
      <c r="W1706" s="30">
        <v>2017</v>
      </c>
      <c r="X1706" s="236"/>
      <c r="Y1706" s="303"/>
    </row>
    <row r="1707" spans="1:25" ht="50.1" customHeight="1">
      <c r="A1707" s="30" t="s">
        <v>5551</v>
      </c>
      <c r="B1707" s="31" t="s">
        <v>32</v>
      </c>
      <c r="C1707" s="33" t="s">
        <v>5552</v>
      </c>
      <c r="D1707" s="312" t="s">
        <v>4306</v>
      </c>
      <c r="E1707" s="33" t="s">
        <v>5553</v>
      </c>
      <c r="F1707" s="237"/>
      <c r="G1707" s="43" t="s">
        <v>36</v>
      </c>
      <c r="H1707" s="43">
        <v>0</v>
      </c>
      <c r="I1707" s="30">
        <v>590000000</v>
      </c>
      <c r="J1707" s="31" t="s">
        <v>50</v>
      </c>
      <c r="K1707" s="153" t="s">
        <v>1374</v>
      </c>
      <c r="L1707" s="31" t="s">
        <v>430</v>
      </c>
      <c r="M1707" s="43" t="s">
        <v>58</v>
      </c>
      <c r="N1707" s="43" t="s">
        <v>1366</v>
      </c>
      <c r="O1707" s="31" t="s">
        <v>5123</v>
      </c>
      <c r="P1707" s="43">
        <v>168</v>
      </c>
      <c r="Q1707" s="63" t="s">
        <v>114</v>
      </c>
      <c r="R1707" s="139">
        <v>0.52600000000000002</v>
      </c>
      <c r="S1707" s="235">
        <v>435000</v>
      </c>
      <c r="T1707" s="58">
        <f t="shared" si="125"/>
        <v>228810</v>
      </c>
      <c r="U1707" s="58">
        <f t="shared" si="126"/>
        <v>256267.2</v>
      </c>
      <c r="V1707" s="236"/>
      <c r="W1707" s="30">
        <v>2017</v>
      </c>
      <c r="X1707" s="236"/>
      <c r="Y1707" s="303"/>
    </row>
    <row r="1708" spans="1:25" ht="50.1" customHeight="1">
      <c r="A1708" s="30" t="s">
        <v>5554</v>
      </c>
      <c r="B1708" s="31" t="s">
        <v>32</v>
      </c>
      <c r="C1708" s="79" t="s">
        <v>1802</v>
      </c>
      <c r="D1708" s="310" t="s">
        <v>1445</v>
      </c>
      <c r="E1708" s="79" t="s">
        <v>1803</v>
      </c>
      <c r="F1708" s="237"/>
      <c r="G1708" s="43" t="s">
        <v>36</v>
      </c>
      <c r="H1708" s="43">
        <v>0</v>
      </c>
      <c r="I1708" s="30">
        <v>590000000</v>
      </c>
      <c r="J1708" s="31" t="s">
        <v>50</v>
      </c>
      <c r="K1708" s="153" t="s">
        <v>1374</v>
      </c>
      <c r="L1708" s="31" t="s">
        <v>430</v>
      </c>
      <c r="M1708" s="43" t="s">
        <v>58</v>
      </c>
      <c r="N1708" s="43" t="s">
        <v>1366</v>
      </c>
      <c r="O1708" s="31" t="s">
        <v>5123</v>
      </c>
      <c r="P1708" s="43">
        <v>168</v>
      </c>
      <c r="Q1708" s="63" t="s">
        <v>114</v>
      </c>
      <c r="R1708" s="139">
        <v>0.08</v>
      </c>
      <c r="S1708" s="235">
        <v>600000</v>
      </c>
      <c r="T1708" s="58">
        <f t="shared" si="125"/>
        <v>48000</v>
      </c>
      <c r="U1708" s="58">
        <f t="shared" si="126"/>
        <v>53760.000000000007</v>
      </c>
      <c r="V1708" s="236"/>
      <c r="W1708" s="30">
        <v>2017</v>
      </c>
      <c r="X1708" s="236"/>
      <c r="Y1708" s="303"/>
    </row>
    <row r="1709" spans="1:25" ht="50.1" customHeight="1">
      <c r="A1709" s="30" t="s">
        <v>5555</v>
      </c>
      <c r="B1709" s="31" t="s">
        <v>32</v>
      </c>
      <c r="C1709" s="33" t="s">
        <v>5556</v>
      </c>
      <c r="D1709" s="312" t="s">
        <v>1983</v>
      </c>
      <c r="E1709" s="33" t="s">
        <v>5557</v>
      </c>
      <c r="F1709" s="237"/>
      <c r="G1709" s="43" t="s">
        <v>36</v>
      </c>
      <c r="H1709" s="43">
        <v>0</v>
      </c>
      <c r="I1709" s="30">
        <v>590000000</v>
      </c>
      <c r="J1709" s="31" t="s">
        <v>50</v>
      </c>
      <c r="K1709" s="153" t="s">
        <v>1374</v>
      </c>
      <c r="L1709" s="31" t="s">
        <v>430</v>
      </c>
      <c r="M1709" s="43" t="s">
        <v>58</v>
      </c>
      <c r="N1709" s="43" t="s">
        <v>1366</v>
      </c>
      <c r="O1709" s="31" t="s">
        <v>5123</v>
      </c>
      <c r="P1709" s="43">
        <v>168</v>
      </c>
      <c r="Q1709" s="63" t="s">
        <v>114</v>
      </c>
      <c r="R1709" s="139">
        <v>0.08</v>
      </c>
      <c r="S1709" s="235">
        <v>600000</v>
      </c>
      <c r="T1709" s="58">
        <f t="shared" si="125"/>
        <v>48000</v>
      </c>
      <c r="U1709" s="58">
        <f t="shared" si="126"/>
        <v>53760.000000000007</v>
      </c>
      <c r="V1709" s="236"/>
      <c r="W1709" s="30">
        <v>2017</v>
      </c>
      <c r="X1709" s="236"/>
      <c r="Y1709" s="303"/>
    </row>
    <row r="1710" spans="1:25" ht="50.1" customHeight="1">
      <c r="A1710" s="30" t="s">
        <v>5558</v>
      </c>
      <c r="B1710" s="31" t="s">
        <v>32</v>
      </c>
      <c r="C1710" s="33" t="s">
        <v>5559</v>
      </c>
      <c r="D1710" s="312" t="s">
        <v>1983</v>
      </c>
      <c r="E1710" s="33" t="s">
        <v>5560</v>
      </c>
      <c r="F1710" s="237"/>
      <c r="G1710" s="43" t="s">
        <v>36</v>
      </c>
      <c r="H1710" s="43">
        <v>0</v>
      </c>
      <c r="I1710" s="30">
        <v>590000000</v>
      </c>
      <c r="J1710" s="31" t="s">
        <v>50</v>
      </c>
      <c r="K1710" s="153" t="s">
        <v>1374</v>
      </c>
      <c r="L1710" s="31" t="s">
        <v>430</v>
      </c>
      <c r="M1710" s="43" t="s">
        <v>58</v>
      </c>
      <c r="N1710" s="43" t="s">
        <v>1366</v>
      </c>
      <c r="O1710" s="31" t="s">
        <v>5123</v>
      </c>
      <c r="P1710" s="43">
        <v>166</v>
      </c>
      <c r="Q1710" s="63" t="s">
        <v>100</v>
      </c>
      <c r="R1710" s="139">
        <v>32</v>
      </c>
      <c r="S1710" s="235">
        <v>1600</v>
      </c>
      <c r="T1710" s="58">
        <f t="shared" si="125"/>
        <v>51200</v>
      </c>
      <c r="U1710" s="58">
        <f t="shared" si="126"/>
        <v>57344.000000000007</v>
      </c>
      <c r="V1710" s="236"/>
      <c r="W1710" s="30">
        <v>2017</v>
      </c>
      <c r="X1710" s="236"/>
      <c r="Y1710" s="303"/>
    </row>
    <row r="1711" spans="1:25" ht="50.1" customHeight="1">
      <c r="A1711" s="30" t="s">
        <v>5561</v>
      </c>
      <c r="B1711" s="31" t="s">
        <v>32</v>
      </c>
      <c r="C1711" s="33" t="s">
        <v>5562</v>
      </c>
      <c r="D1711" s="312" t="s">
        <v>4754</v>
      </c>
      <c r="E1711" s="33" t="s">
        <v>5563</v>
      </c>
      <c r="F1711" s="237"/>
      <c r="G1711" s="43" t="s">
        <v>36</v>
      </c>
      <c r="H1711" s="43">
        <v>0</v>
      </c>
      <c r="I1711" s="30">
        <v>590000000</v>
      </c>
      <c r="J1711" s="31" t="s">
        <v>50</v>
      </c>
      <c r="K1711" s="153" t="s">
        <v>1374</v>
      </c>
      <c r="L1711" s="31" t="s">
        <v>430</v>
      </c>
      <c r="M1711" s="43" t="s">
        <v>58</v>
      </c>
      <c r="N1711" s="43" t="s">
        <v>1366</v>
      </c>
      <c r="O1711" s="31" t="s">
        <v>5123</v>
      </c>
      <c r="P1711" s="43">
        <v>168</v>
      </c>
      <c r="Q1711" s="63" t="s">
        <v>114</v>
      </c>
      <c r="R1711" s="139">
        <v>1.4</v>
      </c>
      <c r="S1711" s="235">
        <v>300000</v>
      </c>
      <c r="T1711" s="58">
        <f t="shared" si="125"/>
        <v>420000</v>
      </c>
      <c r="U1711" s="58">
        <f t="shared" si="126"/>
        <v>470400.00000000006</v>
      </c>
      <c r="V1711" s="236"/>
      <c r="W1711" s="30">
        <v>2017</v>
      </c>
      <c r="X1711" s="236"/>
      <c r="Y1711" s="303"/>
    </row>
    <row r="1712" spans="1:25" ht="50.1" customHeight="1">
      <c r="A1712" s="30" t="s">
        <v>5564</v>
      </c>
      <c r="B1712" s="31" t="s">
        <v>32</v>
      </c>
      <c r="C1712" s="44" t="s">
        <v>5565</v>
      </c>
      <c r="D1712" s="312" t="s">
        <v>5459</v>
      </c>
      <c r="E1712" s="44" t="s">
        <v>5566</v>
      </c>
      <c r="F1712" s="44" t="s">
        <v>5567</v>
      </c>
      <c r="G1712" s="45" t="s">
        <v>36</v>
      </c>
      <c r="H1712" s="45">
        <v>0</v>
      </c>
      <c r="I1712" s="100">
        <v>590000000</v>
      </c>
      <c r="J1712" s="45" t="s">
        <v>50</v>
      </c>
      <c r="K1712" s="45" t="s">
        <v>1374</v>
      </c>
      <c r="L1712" s="45" t="s">
        <v>50</v>
      </c>
      <c r="M1712" s="45" t="s">
        <v>58</v>
      </c>
      <c r="N1712" s="43" t="s">
        <v>41</v>
      </c>
      <c r="O1712" s="43" t="s">
        <v>2489</v>
      </c>
      <c r="P1712" s="38">
        <v>796</v>
      </c>
      <c r="Q1712" s="38" t="s">
        <v>43</v>
      </c>
      <c r="R1712" s="47">
        <v>1700</v>
      </c>
      <c r="S1712" s="64">
        <v>12</v>
      </c>
      <c r="T1712" s="35">
        <f t="shared" ref="T1712:T1734" si="127">R1712*S1712</f>
        <v>20400</v>
      </c>
      <c r="U1712" s="35">
        <f t="shared" si="126"/>
        <v>22848.000000000004</v>
      </c>
      <c r="V1712" s="179"/>
      <c r="W1712" s="31">
        <v>2017</v>
      </c>
      <c r="X1712" s="117"/>
      <c r="Y1712" s="303"/>
    </row>
    <row r="1713" spans="1:25" ht="50.1" customHeight="1">
      <c r="A1713" s="30" t="s">
        <v>5568</v>
      </c>
      <c r="B1713" s="31" t="s">
        <v>32</v>
      </c>
      <c r="C1713" s="44" t="s">
        <v>5569</v>
      </c>
      <c r="D1713" s="312" t="s">
        <v>5570</v>
      </c>
      <c r="E1713" s="44" t="s">
        <v>5571</v>
      </c>
      <c r="F1713" s="155" t="s">
        <v>5572</v>
      </c>
      <c r="G1713" s="45" t="s">
        <v>36</v>
      </c>
      <c r="H1713" s="45">
        <v>0</v>
      </c>
      <c r="I1713" s="100">
        <v>590000000</v>
      </c>
      <c r="J1713" s="45" t="s">
        <v>50</v>
      </c>
      <c r="K1713" s="45" t="s">
        <v>1374</v>
      </c>
      <c r="L1713" s="45" t="s">
        <v>50</v>
      </c>
      <c r="M1713" s="45" t="s">
        <v>58</v>
      </c>
      <c r="N1713" s="43" t="s">
        <v>41</v>
      </c>
      <c r="O1713" s="43" t="s">
        <v>2489</v>
      </c>
      <c r="P1713" s="38">
        <v>778</v>
      </c>
      <c r="Q1713" s="38" t="s">
        <v>1037</v>
      </c>
      <c r="R1713" s="47">
        <v>34</v>
      </c>
      <c r="S1713" s="64">
        <v>46.429000000000002</v>
      </c>
      <c r="T1713" s="35">
        <f t="shared" si="127"/>
        <v>1578.586</v>
      </c>
      <c r="U1713" s="35">
        <f t="shared" si="126"/>
        <v>1768.0163200000002</v>
      </c>
      <c r="V1713" s="179"/>
      <c r="W1713" s="31">
        <v>2017</v>
      </c>
      <c r="X1713" s="117"/>
      <c r="Y1713" s="303"/>
    </row>
    <row r="1714" spans="1:25" ht="50.1" customHeight="1">
      <c r="A1714" s="30" t="s">
        <v>5573</v>
      </c>
      <c r="B1714" s="31" t="s">
        <v>32</v>
      </c>
      <c r="C1714" s="238" t="s">
        <v>5574</v>
      </c>
      <c r="D1714" s="328" t="s">
        <v>5575</v>
      </c>
      <c r="E1714" s="238" t="s">
        <v>5576</v>
      </c>
      <c r="F1714" s="44" t="s">
        <v>5577</v>
      </c>
      <c r="G1714" s="45" t="s">
        <v>36</v>
      </c>
      <c r="H1714" s="45">
        <v>0</v>
      </c>
      <c r="I1714" s="100">
        <v>590000000</v>
      </c>
      <c r="J1714" s="45" t="s">
        <v>50</v>
      </c>
      <c r="K1714" s="45" t="s">
        <v>1374</v>
      </c>
      <c r="L1714" s="45" t="s">
        <v>50</v>
      </c>
      <c r="M1714" s="45" t="s">
        <v>58</v>
      </c>
      <c r="N1714" s="43" t="s">
        <v>41</v>
      </c>
      <c r="O1714" s="43" t="s">
        <v>2489</v>
      </c>
      <c r="P1714" s="38">
        <v>796</v>
      </c>
      <c r="Q1714" s="38" t="s">
        <v>43</v>
      </c>
      <c r="R1714" s="47">
        <v>250</v>
      </c>
      <c r="S1714" s="64">
        <v>50</v>
      </c>
      <c r="T1714" s="35">
        <f t="shared" si="127"/>
        <v>12500</v>
      </c>
      <c r="U1714" s="35">
        <f t="shared" si="126"/>
        <v>14000.000000000002</v>
      </c>
      <c r="V1714" s="179"/>
      <c r="W1714" s="31">
        <v>2017</v>
      </c>
      <c r="X1714" s="117"/>
      <c r="Y1714" s="303"/>
    </row>
    <row r="1715" spans="1:25" ht="50.1" customHeight="1">
      <c r="A1715" s="30" t="s">
        <v>5578</v>
      </c>
      <c r="B1715" s="31" t="s">
        <v>32</v>
      </c>
      <c r="C1715" s="44" t="s">
        <v>5579</v>
      </c>
      <c r="D1715" s="312" t="s">
        <v>5580</v>
      </c>
      <c r="E1715" s="44" t="s">
        <v>5581</v>
      </c>
      <c r="F1715" s="44" t="s">
        <v>5582</v>
      </c>
      <c r="G1715" s="45" t="s">
        <v>36</v>
      </c>
      <c r="H1715" s="45">
        <v>0</v>
      </c>
      <c r="I1715" s="100">
        <v>590000000</v>
      </c>
      <c r="J1715" s="45" t="s">
        <v>50</v>
      </c>
      <c r="K1715" s="45" t="s">
        <v>1374</v>
      </c>
      <c r="L1715" s="45" t="s">
        <v>50</v>
      </c>
      <c r="M1715" s="45" t="s">
        <v>58</v>
      </c>
      <c r="N1715" s="43" t="s">
        <v>41</v>
      </c>
      <c r="O1715" s="43" t="s">
        <v>2489</v>
      </c>
      <c r="P1715" s="38">
        <v>796</v>
      </c>
      <c r="Q1715" s="38" t="s">
        <v>43</v>
      </c>
      <c r="R1715" s="47">
        <v>18</v>
      </c>
      <c r="S1715" s="64">
        <v>142.857</v>
      </c>
      <c r="T1715" s="35">
        <f t="shared" si="127"/>
        <v>2571.4259999999999</v>
      </c>
      <c r="U1715" s="35">
        <f t="shared" si="126"/>
        <v>2879.99712</v>
      </c>
      <c r="V1715" s="179"/>
      <c r="W1715" s="31">
        <v>2017</v>
      </c>
      <c r="X1715" s="117"/>
      <c r="Y1715" s="303"/>
    </row>
    <row r="1716" spans="1:25" ht="50.1" customHeight="1">
      <c r="A1716" s="30" t="s">
        <v>5583</v>
      </c>
      <c r="B1716" s="31" t="s">
        <v>32</v>
      </c>
      <c r="C1716" s="44" t="s">
        <v>5579</v>
      </c>
      <c r="D1716" s="312" t="s">
        <v>5580</v>
      </c>
      <c r="E1716" s="44" t="s">
        <v>5581</v>
      </c>
      <c r="F1716" s="44" t="s">
        <v>5584</v>
      </c>
      <c r="G1716" s="45" t="s">
        <v>36</v>
      </c>
      <c r="H1716" s="45">
        <v>0</v>
      </c>
      <c r="I1716" s="100">
        <v>590000000</v>
      </c>
      <c r="J1716" s="45" t="s">
        <v>50</v>
      </c>
      <c r="K1716" s="45" t="s">
        <v>1374</v>
      </c>
      <c r="L1716" s="45" t="s">
        <v>50</v>
      </c>
      <c r="M1716" s="45" t="s">
        <v>58</v>
      </c>
      <c r="N1716" s="43" t="s">
        <v>41</v>
      </c>
      <c r="O1716" s="43" t="s">
        <v>2489</v>
      </c>
      <c r="P1716" s="38">
        <v>796</v>
      </c>
      <c r="Q1716" s="38" t="s">
        <v>43</v>
      </c>
      <c r="R1716" s="47">
        <v>12</v>
      </c>
      <c r="S1716" s="64">
        <v>142.857</v>
      </c>
      <c r="T1716" s="35">
        <f t="shared" si="127"/>
        <v>1714.2840000000001</v>
      </c>
      <c r="U1716" s="35">
        <f t="shared" si="126"/>
        <v>1919.9980800000003</v>
      </c>
      <c r="V1716" s="179"/>
      <c r="W1716" s="31">
        <v>2017</v>
      </c>
      <c r="X1716" s="117"/>
      <c r="Y1716" s="303"/>
    </row>
    <row r="1717" spans="1:25" ht="50.1" customHeight="1">
      <c r="A1717" s="30" t="s">
        <v>5585</v>
      </c>
      <c r="B1717" s="31" t="s">
        <v>32</v>
      </c>
      <c r="C1717" s="44" t="s">
        <v>5586</v>
      </c>
      <c r="D1717" s="312" t="s">
        <v>728</v>
      </c>
      <c r="E1717" s="44" t="s">
        <v>5587</v>
      </c>
      <c r="F1717" s="44" t="s">
        <v>5588</v>
      </c>
      <c r="G1717" s="45" t="s">
        <v>36</v>
      </c>
      <c r="H1717" s="45">
        <v>0</v>
      </c>
      <c r="I1717" s="100">
        <v>590000000</v>
      </c>
      <c r="J1717" s="45" t="s">
        <v>50</v>
      </c>
      <c r="K1717" s="45" t="s">
        <v>1374</v>
      </c>
      <c r="L1717" s="45" t="s">
        <v>50</v>
      </c>
      <c r="M1717" s="45" t="s">
        <v>58</v>
      </c>
      <c r="N1717" s="43" t="s">
        <v>41</v>
      </c>
      <c r="O1717" s="43" t="s">
        <v>2489</v>
      </c>
      <c r="P1717" s="38">
        <v>796</v>
      </c>
      <c r="Q1717" s="38" t="s">
        <v>43</v>
      </c>
      <c r="R1717" s="47">
        <v>396</v>
      </c>
      <c r="S1717" s="64">
        <v>20</v>
      </c>
      <c r="T1717" s="35">
        <f t="shared" si="127"/>
        <v>7920</v>
      </c>
      <c r="U1717" s="35">
        <f t="shared" si="126"/>
        <v>8870.4000000000015</v>
      </c>
      <c r="V1717" s="179"/>
      <c r="W1717" s="31">
        <v>2017</v>
      </c>
      <c r="X1717" s="117"/>
      <c r="Y1717" s="303"/>
    </row>
    <row r="1718" spans="1:25" ht="50.1" customHeight="1">
      <c r="A1718" s="30" t="s">
        <v>5589</v>
      </c>
      <c r="B1718" s="31" t="s">
        <v>32</v>
      </c>
      <c r="C1718" s="44" t="s">
        <v>5590</v>
      </c>
      <c r="D1718" s="312" t="s">
        <v>728</v>
      </c>
      <c r="E1718" s="44" t="s">
        <v>5591</v>
      </c>
      <c r="F1718" s="44" t="s">
        <v>5592</v>
      </c>
      <c r="G1718" s="45" t="s">
        <v>36</v>
      </c>
      <c r="H1718" s="45">
        <v>0</v>
      </c>
      <c r="I1718" s="100">
        <v>590000000</v>
      </c>
      <c r="J1718" s="45" t="s">
        <v>50</v>
      </c>
      <c r="K1718" s="45" t="s">
        <v>1374</v>
      </c>
      <c r="L1718" s="45" t="s">
        <v>50</v>
      </c>
      <c r="M1718" s="45" t="s">
        <v>58</v>
      </c>
      <c r="N1718" s="43" t="s">
        <v>41</v>
      </c>
      <c r="O1718" s="43" t="s">
        <v>2489</v>
      </c>
      <c r="P1718" s="38">
        <v>796</v>
      </c>
      <c r="Q1718" s="38" t="s">
        <v>43</v>
      </c>
      <c r="R1718" s="47">
        <v>396</v>
      </c>
      <c r="S1718" s="64">
        <v>25</v>
      </c>
      <c r="T1718" s="35">
        <f t="shared" si="127"/>
        <v>9900</v>
      </c>
      <c r="U1718" s="35">
        <f t="shared" si="126"/>
        <v>11088.000000000002</v>
      </c>
      <c r="V1718" s="179"/>
      <c r="W1718" s="31">
        <v>2017</v>
      </c>
      <c r="X1718" s="117"/>
      <c r="Y1718" s="303"/>
    </row>
    <row r="1719" spans="1:25" ht="50.1" customHeight="1">
      <c r="A1719" s="30" t="s">
        <v>5593</v>
      </c>
      <c r="B1719" s="31" t="s">
        <v>32</v>
      </c>
      <c r="C1719" s="44" t="s">
        <v>5594</v>
      </c>
      <c r="D1719" s="312" t="s">
        <v>5595</v>
      </c>
      <c r="E1719" s="44" t="s">
        <v>5596</v>
      </c>
      <c r="F1719" s="44" t="s">
        <v>5597</v>
      </c>
      <c r="G1719" s="45" t="s">
        <v>36</v>
      </c>
      <c r="H1719" s="45">
        <v>0</v>
      </c>
      <c r="I1719" s="100">
        <v>590000000</v>
      </c>
      <c r="J1719" s="45" t="s">
        <v>50</v>
      </c>
      <c r="K1719" s="45" t="s">
        <v>1374</v>
      </c>
      <c r="L1719" s="45" t="s">
        <v>50</v>
      </c>
      <c r="M1719" s="45" t="s">
        <v>58</v>
      </c>
      <c r="N1719" s="43" t="s">
        <v>41</v>
      </c>
      <c r="O1719" s="43" t="s">
        <v>2489</v>
      </c>
      <c r="P1719" s="38">
        <v>796</v>
      </c>
      <c r="Q1719" s="38" t="s">
        <v>43</v>
      </c>
      <c r="R1719" s="47">
        <v>25</v>
      </c>
      <c r="S1719" s="64">
        <v>125</v>
      </c>
      <c r="T1719" s="35">
        <f t="shared" si="127"/>
        <v>3125</v>
      </c>
      <c r="U1719" s="35">
        <f t="shared" si="126"/>
        <v>3500.0000000000005</v>
      </c>
      <c r="V1719" s="179"/>
      <c r="W1719" s="31">
        <v>2017</v>
      </c>
      <c r="X1719" s="117"/>
      <c r="Y1719" s="303"/>
    </row>
    <row r="1720" spans="1:25" ht="50.1" customHeight="1">
      <c r="A1720" s="30" t="s">
        <v>5598</v>
      </c>
      <c r="B1720" s="31" t="s">
        <v>32</v>
      </c>
      <c r="C1720" s="44" t="s">
        <v>5599</v>
      </c>
      <c r="D1720" s="312" t="s">
        <v>5600</v>
      </c>
      <c r="E1720" s="44" t="s">
        <v>5601</v>
      </c>
      <c r="F1720" s="44" t="s">
        <v>5602</v>
      </c>
      <c r="G1720" s="45" t="s">
        <v>36</v>
      </c>
      <c r="H1720" s="45">
        <v>0</v>
      </c>
      <c r="I1720" s="100">
        <v>590000000</v>
      </c>
      <c r="J1720" s="45" t="s">
        <v>50</v>
      </c>
      <c r="K1720" s="45" t="s">
        <v>1374</v>
      </c>
      <c r="L1720" s="45" t="s">
        <v>50</v>
      </c>
      <c r="M1720" s="45" t="s">
        <v>58</v>
      </c>
      <c r="N1720" s="43" t="s">
        <v>41</v>
      </c>
      <c r="O1720" s="43" t="s">
        <v>2489</v>
      </c>
      <c r="P1720" s="38">
        <v>778</v>
      </c>
      <c r="Q1720" s="38" t="s">
        <v>1037</v>
      </c>
      <c r="R1720" s="47">
        <v>34</v>
      </c>
      <c r="S1720" s="64">
        <v>71.430000000000007</v>
      </c>
      <c r="T1720" s="35">
        <f t="shared" si="127"/>
        <v>2428.6200000000003</v>
      </c>
      <c r="U1720" s="35">
        <f t="shared" si="126"/>
        <v>2720.0544000000004</v>
      </c>
      <c r="V1720" s="179"/>
      <c r="W1720" s="31">
        <v>2017</v>
      </c>
      <c r="X1720" s="117"/>
      <c r="Y1720" s="303"/>
    </row>
    <row r="1721" spans="1:25" ht="50.1" customHeight="1">
      <c r="A1721" s="30" t="s">
        <v>5603</v>
      </c>
      <c r="B1721" s="31" t="s">
        <v>32</v>
      </c>
      <c r="C1721" s="44" t="s">
        <v>5604</v>
      </c>
      <c r="D1721" s="312" t="s">
        <v>5605</v>
      </c>
      <c r="E1721" s="44" t="s">
        <v>5606</v>
      </c>
      <c r="F1721" s="44" t="s">
        <v>5607</v>
      </c>
      <c r="G1721" s="45" t="s">
        <v>36</v>
      </c>
      <c r="H1721" s="45">
        <v>0</v>
      </c>
      <c r="I1721" s="100">
        <v>590000000</v>
      </c>
      <c r="J1721" s="45" t="s">
        <v>50</v>
      </c>
      <c r="K1721" s="45" t="s">
        <v>1374</v>
      </c>
      <c r="L1721" s="45" t="s">
        <v>50</v>
      </c>
      <c r="M1721" s="45" t="s">
        <v>58</v>
      </c>
      <c r="N1721" s="43" t="s">
        <v>41</v>
      </c>
      <c r="O1721" s="43" t="s">
        <v>2489</v>
      </c>
      <c r="P1721" s="38">
        <v>796</v>
      </c>
      <c r="Q1721" s="38" t="s">
        <v>43</v>
      </c>
      <c r="R1721" s="47">
        <v>25</v>
      </c>
      <c r="S1721" s="64">
        <v>150</v>
      </c>
      <c r="T1721" s="35">
        <f t="shared" si="127"/>
        <v>3750</v>
      </c>
      <c r="U1721" s="35">
        <f t="shared" si="126"/>
        <v>4200</v>
      </c>
      <c r="V1721" s="179"/>
      <c r="W1721" s="31">
        <v>2017</v>
      </c>
      <c r="X1721" s="117"/>
      <c r="Y1721" s="303"/>
    </row>
    <row r="1722" spans="1:25" ht="50.1" customHeight="1">
      <c r="A1722" s="30" t="s">
        <v>5608</v>
      </c>
      <c r="B1722" s="31" t="s">
        <v>32</v>
      </c>
      <c r="C1722" s="44" t="s">
        <v>5609</v>
      </c>
      <c r="D1722" s="312" t="s">
        <v>5610</v>
      </c>
      <c r="E1722" s="44" t="s">
        <v>5611</v>
      </c>
      <c r="F1722" s="44" t="s">
        <v>5612</v>
      </c>
      <c r="G1722" s="45" t="s">
        <v>36</v>
      </c>
      <c r="H1722" s="45">
        <v>0</v>
      </c>
      <c r="I1722" s="100">
        <v>590000000</v>
      </c>
      <c r="J1722" s="45" t="s">
        <v>50</v>
      </c>
      <c r="K1722" s="45" t="s">
        <v>1374</v>
      </c>
      <c r="L1722" s="45" t="s">
        <v>50</v>
      </c>
      <c r="M1722" s="45" t="s">
        <v>58</v>
      </c>
      <c r="N1722" s="43" t="s">
        <v>41</v>
      </c>
      <c r="O1722" s="43" t="s">
        <v>2489</v>
      </c>
      <c r="P1722" s="38">
        <v>796</v>
      </c>
      <c r="Q1722" s="38" t="s">
        <v>43</v>
      </c>
      <c r="R1722" s="47">
        <v>18</v>
      </c>
      <c r="S1722" s="64">
        <v>450</v>
      </c>
      <c r="T1722" s="35">
        <f t="shared" si="127"/>
        <v>8100</v>
      </c>
      <c r="U1722" s="35">
        <f t="shared" si="126"/>
        <v>9072</v>
      </c>
      <c r="V1722" s="179"/>
      <c r="W1722" s="31">
        <v>2017</v>
      </c>
      <c r="X1722" s="117"/>
      <c r="Y1722" s="303"/>
    </row>
    <row r="1723" spans="1:25" ht="50.1" customHeight="1">
      <c r="A1723" s="30" t="s">
        <v>5613</v>
      </c>
      <c r="B1723" s="31" t="s">
        <v>32</v>
      </c>
      <c r="C1723" s="44" t="s">
        <v>5614</v>
      </c>
      <c r="D1723" s="312" t="s">
        <v>1978</v>
      </c>
      <c r="E1723" s="44" t="s">
        <v>5615</v>
      </c>
      <c r="F1723" s="44" t="s">
        <v>5616</v>
      </c>
      <c r="G1723" s="45" t="s">
        <v>36</v>
      </c>
      <c r="H1723" s="45">
        <v>0</v>
      </c>
      <c r="I1723" s="100">
        <v>590000000</v>
      </c>
      <c r="J1723" s="45" t="s">
        <v>50</v>
      </c>
      <c r="K1723" s="45" t="s">
        <v>1374</v>
      </c>
      <c r="L1723" s="45" t="s">
        <v>50</v>
      </c>
      <c r="M1723" s="45" t="s">
        <v>58</v>
      </c>
      <c r="N1723" s="43" t="s">
        <v>41</v>
      </c>
      <c r="O1723" s="43" t="s">
        <v>2489</v>
      </c>
      <c r="P1723" s="38">
        <v>796</v>
      </c>
      <c r="Q1723" s="38" t="s">
        <v>43</v>
      </c>
      <c r="R1723" s="47">
        <v>1</v>
      </c>
      <c r="S1723" s="64">
        <v>84.82</v>
      </c>
      <c r="T1723" s="35">
        <f t="shared" si="127"/>
        <v>84.82</v>
      </c>
      <c r="U1723" s="35">
        <f t="shared" si="126"/>
        <v>94.998400000000004</v>
      </c>
      <c r="V1723" s="115"/>
      <c r="W1723" s="31">
        <v>2017</v>
      </c>
      <c r="X1723" s="117"/>
      <c r="Y1723" s="303"/>
    </row>
    <row r="1724" spans="1:25" ht="50.1" customHeight="1">
      <c r="A1724" s="30" t="s">
        <v>5617</v>
      </c>
      <c r="B1724" s="31" t="s">
        <v>32</v>
      </c>
      <c r="C1724" s="44" t="s">
        <v>5618</v>
      </c>
      <c r="D1724" s="312" t="s">
        <v>5459</v>
      </c>
      <c r="E1724" s="44" t="s">
        <v>5619</v>
      </c>
      <c r="F1724" s="44" t="s">
        <v>5620</v>
      </c>
      <c r="G1724" s="45" t="s">
        <v>36</v>
      </c>
      <c r="H1724" s="45">
        <v>0</v>
      </c>
      <c r="I1724" s="100">
        <v>590000000</v>
      </c>
      <c r="J1724" s="45" t="s">
        <v>50</v>
      </c>
      <c r="K1724" s="45" t="s">
        <v>1374</v>
      </c>
      <c r="L1724" s="45" t="s">
        <v>50</v>
      </c>
      <c r="M1724" s="45" t="s">
        <v>58</v>
      </c>
      <c r="N1724" s="43" t="s">
        <v>41</v>
      </c>
      <c r="O1724" s="43" t="s">
        <v>2489</v>
      </c>
      <c r="P1724" s="38">
        <v>796</v>
      </c>
      <c r="Q1724" s="38" t="s">
        <v>43</v>
      </c>
      <c r="R1724" s="47">
        <v>5</v>
      </c>
      <c r="S1724" s="64">
        <v>490</v>
      </c>
      <c r="T1724" s="35">
        <f t="shared" si="127"/>
        <v>2450</v>
      </c>
      <c r="U1724" s="35">
        <f t="shared" si="126"/>
        <v>2744.0000000000005</v>
      </c>
      <c r="V1724" s="115"/>
      <c r="W1724" s="31">
        <v>2017</v>
      </c>
      <c r="X1724" s="117"/>
      <c r="Y1724" s="303"/>
    </row>
    <row r="1725" spans="1:25" ht="50.1" customHeight="1">
      <c r="A1725" s="30" t="s">
        <v>5621</v>
      </c>
      <c r="B1725" s="31" t="s">
        <v>32</v>
      </c>
      <c r="C1725" s="44" t="s">
        <v>5622</v>
      </c>
      <c r="D1725" s="312" t="s">
        <v>5623</v>
      </c>
      <c r="E1725" s="44" t="s">
        <v>5624</v>
      </c>
      <c r="F1725" s="44" t="s">
        <v>5625</v>
      </c>
      <c r="G1725" s="45" t="s">
        <v>36</v>
      </c>
      <c r="H1725" s="45">
        <v>0</v>
      </c>
      <c r="I1725" s="100">
        <v>590000000</v>
      </c>
      <c r="J1725" s="45" t="s">
        <v>50</v>
      </c>
      <c r="K1725" s="45" t="s">
        <v>1374</v>
      </c>
      <c r="L1725" s="45" t="s">
        <v>50</v>
      </c>
      <c r="M1725" s="45" t="s">
        <v>58</v>
      </c>
      <c r="N1725" s="43" t="s">
        <v>41</v>
      </c>
      <c r="O1725" s="43" t="s">
        <v>2489</v>
      </c>
      <c r="P1725" s="38">
        <v>796</v>
      </c>
      <c r="Q1725" s="38" t="s">
        <v>43</v>
      </c>
      <c r="R1725" s="47">
        <v>16</v>
      </c>
      <c r="S1725" s="64">
        <v>496.42899999999997</v>
      </c>
      <c r="T1725" s="35">
        <f t="shared" si="127"/>
        <v>7942.8639999999996</v>
      </c>
      <c r="U1725" s="35">
        <f t="shared" si="126"/>
        <v>8896.0076800000006</v>
      </c>
      <c r="V1725" s="115"/>
      <c r="W1725" s="31">
        <v>2017</v>
      </c>
      <c r="X1725" s="117"/>
      <c r="Y1725" s="303"/>
    </row>
    <row r="1726" spans="1:25" ht="50.1" customHeight="1">
      <c r="A1726" s="30" t="s">
        <v>5626</v>
      </c>
      <c r="B1726" s="31" t="s">
        <v>32</v>
      </c>
      <c r="C1726" s="44" t="s">
        <v>5627</v>
      </c>
      <c r="D1726" s="312" t="s">
        <v>5628</v>
      </c>
      <c r="E1726" s="44" t="s">
        <v>5629</v>
      </c>
      <c r="F1726" s="44" t="s">
        <v>5630</v>
      </c>
      <c r="G1726" s="45" t="s">
        <v>36</v>
      </c>
      <c r="H1726" s="45">
        <v>0</v>
      </c>
      <c r="I1726" s="100">
        <v>590000000</v>
      </c>
      <c r="J1726" s="45" t="s">
        <v>50</v>
      </c>
      <c r="K1726" s="45" t="s">
        <v>1374</v>
      </c>
      <c r="L1726" s="45" t="s">
        <v>50</v>
      </c>
      <c r="M1726" s="45" t="s">
        <v>58</v>
      </c>
      <c r="N1726" s="43" t="s">
        <v>41</v>
      </c>
      <c r="O1726" s="43" t="s">
        <v>2489</v>
      </c>
      <c r="P1726" s="38">
        <v>796</v>
      </c>
      <c r="Q1726" s="38" t="s">
        <v>43</v>
      </c>
      <c r="R1726" s="47">
        <v>43</v>
      </c>
      <c r="S1726" s="64">
        <v>165.179</v>
      </c>
      <c r="T1726" s="35">
        <f t="shared" si="127"/>
        <v>7102.6970000000001</v>
      </c>
      <c r="U1726" s="35">
        <f t="shared" si="126"/>
        <v>7955.0206400000006</v>
      </c>
      <c r="V1726" s="115"/>
      <c r="W1726" s="31">
        <v>2017</v>
      </c>
      <c r="X1726" s="117"/>
      <c r="Y1726" s="303"/>
    </row>
    <row r="1727" spans="1:25" ht="50.1" customHeight="1">
      <c r="A1727" s="30" t="s">
        <v>5631</v>
      </c>
      <c r="B1727" s="71" t="s">
        <v>32</v>
      </c>
      <c r="C1727" s="210" t="s">
        <v>5632</v>
      </c>
      <c r="D1727" s="327" t="s">
        <v>3698</v>
      </c>
      <c r="E1727" s="210" t="s">
        <v>5633</v>
      </c>
      <c r="F1727" s="210" t="s">
        <v>5634</v>
      </c>
      <c r="G1727" s="45" t="s">
        <v>36</v>
      </c>
      <c r="H1727" s="31">
        <v>0</v>
      </c>
      <c r="I1727" s="100">
        <v>590000000</v>
      </c>
      <c r="J1727" s="45" t="s">
        <v>50</v>
      </c>
      <c r="K1727" s="167" t="s">
        <v>1374</v>
      </c>
      <c r="L1727" s="45" t="s">
        <v>5186</v>
      </c>
      <c r="M1727" s="45" t="s">
        <v>58</v>
      </c>
      <c r="N1727" s="45" t="s">
        <v>273</v>
      </c>
      <c r="O1727" s="125" t="s">
        <v>2875</v>
      </c>
      <c r="P1727" s="45">
        <v>796</v>
      </c>
      <c r="Q1727" s="71" t="s">
        <v>43</v>
      </c>
      <c r="R1727" s="211">
        <v>1</v>
      </c>
      <c r="S1727" s="212">
        <v>23000</v>
      </c>
      <c r="T1727" s="163">
        <f t="shared" si="127"/>
        <v>23000</v>
      </c>
      <c r="U1727" s="163">
        <f t="shared" si="126"/>
        <v>25760.000000000004</v>
      </c>
      <c r="V1727" s="158"/>
      <c r="W1727" s="158">
        <v>2017</v>
      </c>
      <c r="X1727" s="214"/>
      <c r="Y1727" s="303"/>
    </row>
    <row r="1728" spans="1:25" ht="50.1" customHeight="1">
      <c r="A1728" s="30" t="s">
        <v>5635</v>
      </c>
      <c r="B1728" s="71" t="s">
        <v>32</v>
      </c>
      <c r="C1728" s="210" t="s">
        <v>5636</v>
      </c>
      <c r="D1728" s="327" t="s">
        <v>3820</v>
      </c>
      <c r="E1728" s="210" t="s">
        <v>5637</v>
      </c>
      <c r="F1728" s="210" t="s">
        <v>5634</v>
      </c>
      <c r="G1728" s="45" t="s">
        <v>36</v>
      </c>
      <c r="H1728" s="31">
        <v>0</v>
      </c>
      <c r="I1728" s="100">
        <v>590000000</v>
      </c>
      <c r="J1728" s="45" t="s">
        <v>50</v>
      </c>
      <c r="K1728" s="167" t="s">
        <v>1374</v>
      </c>
      <c r="L1728" s="45" t="s">
        <v>5186</v>
      </c>
      <c r="M1728" s="45" t="s">
        <v>58</v>
      </c>
      <c r="N1728" s="45" t="s">
        <v>273</v>
      </c>
      <c r="O1728" s="125" t="s">
        <v>2875</v>
      </c>
      <c r="P1728" s="45">
        <v>796</v>
      </c>
      <c r="Q1728" s="71" t="s">
        <v>43</v>
      </c>
      <c r="R1728" s="211">
        <v>2</v>
      </c>
      <c r="S1728" s="212">
        <v>15000</v>
      </c>
      <c r="T1728" s="163">
        <f t="shared" si="127"/>
        <v>30000</v>
      </c>
      <c r="U1728" s="163">
        <f t="shared" si="126"/>
        <v>33600</v>
      </c>
      <c r="V1728" s="158"/>
      <c r="W1728" s="239">
        <v>2017</v>
      </c>
      <c r="X1728" s="214"/>
      <c r="Y1728" s="303"/>
    </row>
    <row r="1729" spans="1:25" ht="50.1" customHeight="1">
      <c r="A1729" s="30" t="s">
        <v>5638</v>
      </c>
      <c r="B1729" s="71" t="s">
        <v>32</v>
      </c>
      <c r="C1729" s="210" t="s">
        <v>5639</v>
      </c>
      <c r="D1729" s="327" t="s">
        <v>5640</v>
      </c>
      <c r="E1729" s="210" t="s">
        <v>5641</v>
      </c>
      <c r="F1729" s="210" t="s">
        <v>5634</v>
      </c>
      <c r="G1729" s="45" t="s">
        <v>36</v>
      </c>
      <c r="H1729" s="31">
        <v>0</v>
      </c>
      <c r="I1729" s="100">
        <v>590000000</v>
      </c>
      <c r="J1729" s="45" t="s">
        <v>50</v>
      </c>
      <c r="K1729" s="167" t="s">
        <v>1374</v>
      </c>
      <c r="L1729" s="45" t="s">
        <v>5186</v>
      </c>
      <c r="M1729" s="45" t="s">
        <v>58</v>
      </c>
      <c r="N1729" s="45" t="s">
        <v>273</v>
      </c>
      <c r="O1729" s="125" t="s">
        <v>2875</v>
      </c>
      <c r="P1729" s="45">
        <v>796</v>
      </c>
      <c r="Q1729" s="71" t="s">
        <v>43</v>
      </c>
      <c r="R1729" s="211">
        <v>1</v>
      </c>
      <c r="S1729" s="212">
        <v>28000</v>
      </c>
      <c r="T1729" s="163">
        <f t="shared" si="127"/>
        <v>28000</v>
      </c>
      <c r="U1729" s="163">
        <f t="shared" si="126"/>
        <v>31360.000000000004</v>
      </c>
      <c r="V1729" s="158"/>
      <c r="W1729" s="239">
        <v>2017</v>
      </c>
      <c r="X1729" s="214"/>
      <c r="Y1729" s="303"/>
    </row>
    <row r="1730" spans="1:25" ht="50.1" customHeight="1">
      <c r="A1730" s="30" t="s">
        <v>5642</v>
      </c>
      <c r="B1730" s="71" t="s">
        <v>32</v>
      </c>
      <c r="C1730" s="210" t="s">
        <v>5643</v>
      </c>
      <c r="D1730" s="327" t="s">
        <v>3820</v>
      </c>
      <c r="E1730" s="210" t="s">
        <v>5644</v>
      </c>
      <c r="F1730" s="210" t="s">
        <v>5634</v>
      </c>
      <c r="G1730" s="45" t="s">
        <v>36</v>
      </c>
      <c r="H1730" s="31">
        <v>0</v>
      </c>
      <c r="I1730" s="100">
        <v>590000000</v>
      </c>
      <c r="J1730" s="45" t="s">
        <v>50</v>
      </c>
      <c r="K1730" s="167" t="s">
        <v>1374</v>
      </c>
      <c r="L1730" s="45" t="s">
        <v>5186</v>
      </c>
      <c r="M1730" s="45" t="s">
        <v>58</v>
      </c>
      <c r="N1730" s="45" t="s">
        <v>273</v>
      </c>
      <c r="O1730" s="125" t="s">
        <v>2875</v>
      </c>
      <c r="P1730" s="45">
        <v>796</v>
      </c>
      <c r="Q1730" s="71" t="s">
        <v>43</v>
      </c>
      <c r="R1730" s="211">
        <v>1</v>
      </c>
      <c r="S1730" s="212">
        <v>17500</v>
      </c>
      <c r="T1730" s="163">
        <f t="shared" si="127"/>
        <v>17500</v>
      </c>
      <c r="U1730" s="163">
        <f t="shared" si="126"/>
        <v>19600.000000000004</v>
      </c>
      <c r="V1730" s="158"/>
      <c r="W1730" s="239">
        <v>2017</v>
      </c>
      <c r="X1730" s="214"/>
      <c r="Y1730" s="303"/>
    </row>
    <row r="1731" spans="1:25" ht="50.1" customHeight="1">
      <c r="A1731" s="30" t="s">
        <v>5645</v>
      </c>
      <c r="B1731" s="71" t="s">
        <v>32</v>
      </c>
      <c r="C1731" s="210" t="s">
        <v>5646</v>
      </c>
      <c r="D1731" s="327" t="s">
        <v>5647</v>
      </c>
      <c r="E1731" s="210" t="s">
        <v>5648</v>
      </c>
      <c r="F1731" s="210" t="s">
        <v>5634</v>
      </c>
      <c r="G1731" s="45" t="s">
        <v>36</v>
      </c>
      <c r="H1731" s="31">
        <v>0</v>
      </c>
      <c r="I1731" s="100">
        <v>590000000</v>
      </c>
      <c r="J1731" s="45" t="s">
        <v>50</v>
      </c>
      <c r="K1731" s="167" t="s">
        <v>1374</v>
      </c>
      <c r="L1731" s="45" t="s">
        <v>5186</v>
      </c>
      <c r="M1731" s="45" t="s">
        <v>58</v>
      </c>
      <c r="N1731" s="45" t="s">
        <v>273</v>
      </c>
      <c r="O1731" s="125" t="s">
        <v>2875</v>
      </c>
      <c r="P1731" s="45">
        <v>796</v>
      </c>
      <c r="Q1731" s="71" t="s">
        <v>43</v>
      </c>
      <c r="R1731" s="211">
        <v>1</v>
      </c>
      <c r="S1731" s="212">
        <v>47000</v>
      </c>
      <c r="T1731" s="163">
        <f t="shared" si="127"/>
        <v>47000</v>
      </c>
      <c r="U1731" s="163">
        <f t="shared" si="126"/>
        <v>52640.000000000007</v>
      </c>
      <c r="V1731" s="158"/>
      <c r="W1731" s="239">
        <v>2017</v>
      </c>
      <c r="X1731" s="214"/>
      <c r="Y1731" s="303"/>
    </row>
    <row r="1732" spans="1:25" ht="50.1" customHeight="1">
      <c r="A1732" s="30" t="s">
        <v>5649</v>
      </c>
      <c r="B1732" s="71" t="s">
        <v>32</v>
      </c>
      <c r="C1732" s="210" t="s">
        <v>5650</v>
      </c>
      <c r="D1732" s="327" t="s">
        <v>5651</v>
      </c>
      <c r="E1732" s="210" t="s">
        <v>5648</v>
      </c>
      <c r="F1732" s="210" t="s">
        <v>5652</v>
      </c>
      <c r="G1732" s="45" t="s">
        <v>36</v>
      </c>
      <c r="H1732" s="31">
        <v>0</v>
      </c>
      <c r="I1732" s="100">
        <v>590000000</v>
      </c>
      <c r="J1732" s="45" t="s">
        <v>50</v>
      </c>
      <c r="K1732" s="167" t="s">
        <v>1374</v>
      </c>
      <c r="L1732" s="45" t="s">
        <v>5186</v>
      </c>
      <c r="M1732" s="45" t="s">
        <v>58</v>
      </c>
      <c r="N1732" s="45" t="s">
        <v>273</v>
      </c>
      <c r="O1732" s="125" t="s">
        <v>2875</v>
      </c>
      <c r="P1732" s="45">
        <v>796</v>
      </c>
      <c r="Q1732" s="71" t="s">
        <v>43</v>
      </c>
      <c r="R1732" s="211">
        <v>1</v>
      </c>
      <c r="S1732" s="212">
        <v>71000</v>
      </c>
      <c r="T1732" s="163">
        <f t="shared" si="127"/>
        <v>71000</v>
      </c>
      <c r="U1732" s="163">
        <f t="shared" si="126"/>
        <v>79520.000000000015</v>
      </c>
      <c r="V1732" s="158"/>
      <c r="W1732" s="239">
        <v>2017</v>
      </c>
      <c r="X1732" s="214"/>
      <c r="Y1732" s="303"/>
    </row>
    <row r="1733" spans="1:25" ht="50.1" customHeight="1">
      <c r="A1733" s="30" t="s">
        <v>5653</v>
      </c>
      <c r="B1733" s="71" t="s">
        <v>32</v>
      </c>
      <c r="C1733" s="210" t="s">
        <v>5654</v>
      </c>
      <c r="D1733" s="327" t="s">
        <v>3698</v>
      </c>
      <c r="E1733" s="210" t="s">
        <v>5655</v>
      </c>
      <c r="F1733" s="210" t="s">
        <v>5634</v>
      </c>
      <c r="G1733" s="45" t="s">
        <v>36</v>
      </c>
      <c r="H1733" s="31">
        <v>0</v>
      </c>
      <c r="I1733" s="100">
        <v>590000000</v>
      </c>
      <c r="J1733" s="45" t="s">
        <v>50</v>
      </c>
      <c r="K1733" s="167" t="s">
        <v>1374</v>
      </c>
      <c r="L1733" s="45" t="s">
        <v>5186</v>
      </c>
      <c r="M1733" s="45" t="s">
        <v>58</v>
      </c>
      <c r="N1733" s="45" t="s">
        <v>273</v>
      </c>
      <c r="O1733" s="125" t="s">
        <v>2875</v>
      </c>
      <c r="P1733" s="45">
        <v>796</v>
      </c>
      <c r="Q1733" s="71" t="s">
        <v>43</v>
      </c>
      <c r="R1733" s="211">
        <v>1</v>
      </c>
      <c r="S1733" s="212">
        <v>14500</v>
      </c>
      <c r="T1733" s="163">
        <f t="shared" si="127"/>
        <v>14500</v>
      </c>
      <c r="U1733" s="163">
        <f t="shared" si="126"/>
        <v>16240.000000000002</v>
      </c>
      <c r="V1733" s="158"/>
      <c r="W1733" s="239">
        <v>2017</v>
      </c>
      <c r="X1733" s="214"/>
      <c r="Y1733" s="303"/>
    </row>
    <row r="1734" spans="1:25" ht="50.1" customHeight="1">
      <c r="A1734" s="30" t="s">
        <v>5656</v>
      </c>
      <c r="B1734" s="71" t="s">
        <v>32</v>
      </c>
      <c r="C1734" s="56" t="s">
        <v>670</v>
      </c>
      <c r="D1734" s="329" t="s">
        <v>671</v>
      </c>
      <c r="E1734" s="240" t="s">
        <v>672</v>
      </c>
      <c r="F1734" s="240" t="s">
        <v>5657</v>
      </c>
      <c r="G1734" s="45" t="s">
        <v>36</v>
      </c>
      <c r="H1734" s="31">
        <v>0</v>
      </c>
      <c r="I1734" s="100">
        <v>590000000</v>
      </c>
      <c r="J1734" s="45" t="s">
        <v>50</v>
      </c>
      <c r="K1734" s="167" t="s">
        <v>1374</v>
      </c>
      <c r="L1734" s="45" t="s">
        <v>5186</v>
      </c>
      <c r="M1734" s="45" t="s">
        <v>58</v>
      </c>
      <c r="N1734" s="45" t="s">
        <v>273</v>
      </c>
      <c r="O1734" s="125" t="s">
        <v>2875</v>
      </c>
      <c r="P1734" s="30">
        <v>112</v>
      </c>
      <c r="Q1734" s="241" t="s">
        <v>126</v>
      </c>
      <c r="R1734" s="213">
        <v>1</v>
      </c>
      <c r="S1734" s="212">
        <v>3500</v>
      </c>
      <c r="T1734" s="163">
        <f t="shared" si="127"/>
        <v>3500</v>
      </c>
      <c r="U1734" s="163">
        <f t="shared" si="126"/>
        <v>3920.0000000000005</v>
      </c>
      <c r="V1734" s="158"/>
      <c r="W1734" s="239">
        <v>2017</v>
      </c>
      <c r="X1734" s="214"/>
      <c r="Y1734" s="303"/>
    </row>
    <row r="1735" spans="1:25" ht="50.1" customHeight="1">
      <c r="A1735" s="30" t="s">
        <v>5658</v>
      </c>
      <c r="B1735" s="43" t="s">
        <v>32</v>
      </c>
      <c r="C1735" s="44" t="s">
        <v>5659</v>
      </c>
      <c r="D1735" s="312" t="s">
        <v>5660</v>
      </c>
      <c r="E1735" s="44" t="s">
        <v>5661</v>
      </c>
      <c r="F1735" s="44" t="s">
        <v>5662</v>
      </c>
      <c r="G1735" s="45" t="s">
        <v>36</v>
      </c>
      <c r="H1735" s="45">
        <v>0</v>
      </c>
      <c r="I1735" s="45">
        <v>590000000</v>
      </c>
      <c r="J1735" s="45" t="s">
        <v>50</v>
      </c>
      <c r="K1735" s="45" t="s">
        <v>1374</v>
      </c>
      <c r="L1735" s="45" t="s">
        <v>50</v>
      </c>
      <c r="M1735" s="43" t="s">
        <v>81</v>
      </c>
      <c r="N1735" s="43" t="s">
        <v>1366</v>
      </c>
      <c r="O1735" s="43" t="s">
        <v>220</v>
      </c>
      <c r="P1735" s="43">
        <v>736</v>
      </c>
      <c r="Q1735" s="43" t="s">
        <v>485</v>
      </c>
      <c r="R1735" s="47">
        <v>1</v>
      </c>
      <c r="S1735" s="64">
        <v>415000</v>
      </c>
      <c r="T1735" s="48">
        <f>R1735*S1735</f>
        <v>415000</v>
      </c>
      <c r="U1735" s="48">
        <f>T1735*1.12</f>
        <v>464800.00000000006</v>
      </c>
      <c r="V1735" s="43"/>
      <c r="W1735" s="43">
        <v>2017</v>
      </c>
      <c r="X1735" s="43"/>
      <c r="Y1735" s="303"/>
    </row>
    <row r="1736" spans="1:25" ht="50.1" customHeight="1">
      <c r="A1736" s="30" t="s">
        <v>5663</v>
      </c>
      <c r="B1736" s="31" t="s">
        <v>32</v>
      </c>
      <c r="C1736" s="56" t="s">
        <v>3459</v>
      </c>
      <c r="D1736" s="312" t="s">
        <v>3453</v>
      </c>
      <c r="E1736" s="44" t="s">
        <v>3460</v>
      </c>
      <c r="F1736" s="44" t="s">
        <v>5664</v>
      </c>
      <c r="G1736" s="43" t="s">
        <v>36</v>
      </c>
      <c r="H1736" s="43">
        <v>0</v>
      </c>
      <c r="I1736" s="66">
        <v>590000000</v>
      </c>
      <c r="J1736" s="31" t="s">
        <v>50</v>
      </c>
      <c r="K1736" s="31" t="s">
        <v>1374</v>
      </c>
      <c r="L1736" s="31" t="s">
        <v>430</v>
      </c>
      <c r="M1736" s="43" t="s">
        <v>58</v>
      </c>
      <c r="N1736" s="71" t="s">
        <v>3468</v>
      </c>
      <c r="O1736" s="31" t="s">
        <v>1550</v>
      </c>
      <c r="P1736" s="43">
        <v>168</v>
      </c>
      <c r="Q1736" s="63" t="s">
        <v>114</v>
      </c>
      <c r="R1736" s="135">
        <v>0.61199999999999999</v>
      </c>
      <c r="S1736" s="64">
        <v>2060000</v>
      </c>
      <c r="T1736" s="58">
        <f>S1736*R1736</f>
        <v>1260720</v>
      </c>
      <c r="U1736" s="58">
        <f t="shared" ref="U1736:U1759" si="128">T1736*1.12</f>
        <v>1412006.4000000001</v>
      </c>
      <c r="V1736" s="31"/>
      <c r="W1736" s="31">
        <v>2017</v>
      </c>
      <c r="X1736" s="38"/>
      <c r="Y1736" s="303"/>
    </row>
    <row r="1737" spans="1:25" ht="50.1" customHeight="1">
      <c r="A1737" s="30" t="s">
        <v>5665</v>
      </c>
      <c r="B1737" s="71" t="s">
        <v>32</v>
      </c>
      <c r="C1737" s="240" t="s">
        <v>5666</v>
      </c>
      <c r="D1737" s="329" t="s">
        <v>998</v>
      </c>
      <c r="E1737" s="240" t="s">
        <v>5667</v>
      </c>
      <c r="F1737" s="210" t="s">
        <v>5668</v>
      </c>
      <c r="G1737" s="45" t="s">
        <v>36</v>
      </c>
      <c r="H1737" s="31">
        <v>0</v>
      </c>
      <c r="I1737" s="100">
        <v>590000000</v>
      </c>
      <c r="J1737" s="45" t="s">
        <v>50</v>
      </c>
      <c r="K1737" s="167" t="s">
        <v>301</v>
      </c>
      <c r="L1737" s="45" t="s">
        <v>5186</v>
      </c>
      <c r="M1737" s="45" t="s">
        <v>58</v>
      </c>
      <c r="N1737" s="45" t="s">
        <v>273</v>
      </c>
      <c r="O1737" s="125" t="s">
        <v>220</v>
      </c>
      <c r="P1737" s="45">
        <v>796</v>
      </c>
      <c r="Q1737" s="71" t="s">
        <v>43</v>
      </c>
      <c r="R1737" s="211">
        <v>1</v>
      </c>
      <c r="S1737" s="212">
        <v>5500</v>
      </c>
      <c r="T1737" s="163">
        <f>R1737*S1737</f>
        <v>5500</v>
      </c>
      <c r="U1737" s="213">
        <f t="shared" si="128"/>
        <v>6160.0000000000009</v>
      </c>
      <c r="V1737" s="158"/>
      <c r="W1737" s="158">
        <v>2017</v>
      </c>
      <c r="X1737" s="214"/>
      <c r="Y1737" s="303"/>
    </row>
    <row r="1738" spans="1:25" ht="50.1" customHeight="1">
      <c r="A1738" s="30" t="s">
        <v>5669</v>
      </c>
      <c r="B1738" s="71" t="s">
        <v>32</v>
      </c>
      <c r="C1738" s="240" t="s">
        <v>5670</v>
      </c>
      <c r="D1738" s="329" t="s">
        <v>5671</v>
      </c>
      <c r="E1738" s="240" t="s">
        <v>5672</v>
      </c>
      <c r="F1738" s="210" t="s">
        <v>5668</v>
      </c>
      <c r="G1738" s="45" t="s">
        <v>36</v>
      </c>
      <c r="H1738" s="31">
        <v>0</v>
      </c>
      <c r="I1738" s="100">
        <v>590000000</v>
      </c>
      <c r="J1738" s="45" t="s">
        <v>50</v>
      </c>
      <c r="K1738" s="167" t="s">
        <v>301</v>
      </c>
      <c r="L1738" s="45" t="s">
        <v>5186</v>
      </c>
      <c r="M1738" s="45" t="s">
        <v>58</v>
      </c>
      <c r="N1738" s="45" t="s">
        <v>273</v>
      </c>
      <c r="O1738" s="125" t="s">
        <v>220</v>
      </c>
      <c r="P1738" s="45">
        <v>796</v>
      </c>
      <c r="Q1738" s="71" t="s">
        <v>43</v>
      </c>
      <c r="R1738" s="211">
        <v>1</v>
      </c>
      <c r="S1738" s="212">
        <v>19900</v>
      </c>
      <c r="T1738" s="163">
        <f>R1738*S1738</f>
        <v>19900</v>
      </c>
      <c r="U1738" s="213">
        <f t="shared" si="128"/>
        <v>22288.000000000004</v>
      </c>
      <c r="V1738" s="158"/>
      <c r="W1738" s="158">
        <v>2017</v>
      </c>
      <c r="X1738" s="214"/>
      <c r="Y1738" s="303"/>
    </row>
    <row r="1739" spans="1:25" ht="50.1" customHeight="1">
      <c r="A1739" s="30" t="s">
        <v>5673</v>
      </c>
      <c r="B1739" s="71" t="s">
        <v>32</v>
      </c>
      <c r="C1739" s="240" t="s">
        <v>5674</v>
      </c>
      <c r="D1739" s="327" t="s">
        <v>5675</v>
      </c>
      <c r="E1739" s="210" t="s">
        <v>5676</v>
      </c>
      <c r="F1739" s="210" t="s">
        <v>5677</v>
      </c>
      <c r="G1739" s="45" t="s">
        <v>36</v>
      </c>
      <c r="H1739" s="31">
        <v>0</v>
      </c>
      <c r="I1739" s="100">
        <v>590000000</v>
      </c>
      <c r="J1739" s="45" t="s">
        <v>50</v>
      </c>
      <c r="K1739" s="167" t="s">
        <v>301</v>
      </c>
      <c r="L1739" s="45" t="s">
        <v>5186</v>
      </c>
      <c r="M1739" s="45" t="s">
        <v>58</v>
      </c>
      <c r="N1739" s="45" t="s">
        <v>273</v>
      </c>
      <c r="O1739" s="125" t="s">
        <v>220</v>
      </c>
      <c r="P1739" s="45">
        <v>796</v>
      </c>
      <c r="Q1739" s="71" t="s">
        <v>43</v>
      </c>
      <c r="R1739" s="47">
        <v>2</v>
      </c>
      <c r="S1739" s="212">
        <v>15800</v>
      </c>
      <c r="T1739" s="48">
        <f>R1739*S1739</f>
        <v>31600</v>
      </c>
      <c r="U1739" s="48">
        <f t="shared" si="128"/>
        <v>35392</v>
      </c>
      <c r="V1739" s="158"/>
      <c r="W1739" s="158">
        <v>2017</v>
      </c>
      <c r="X1739" s="214"/>
      <c r="Y1739" s="303"/>
    </row>
    <row r="1740" spans="1:25" ht="50.1" customHeight="1">
      <c r="A1740" s="30" t="s">
        <v>5678</v>
      </c>
      <c r="B1740" s="71" t="s">
        <v>32</v>
      </c>
      <c r="C1740" s="240" t="s">
        <v>5679</v>
      </c>
      <c r="D1740" s="329" t="s">
        <v>4850</v>
      </c>
      <c r="E1740" s="240" t="s">
        <v>5680</v>
      </c>
      <c r="F1740" s="210" t="s">
        <v>5681</v>
      </c>
      <c r="G1740" s="45" t="s">
        <v>36</v>
      </c>
      <c r="H1740" s="31">
        <v>0</v>
      </c>
      <c r="I1740" s="100">
        <v>590000000</v>
      </c>
      <c r="J1740" s="45" t="s">
        <v>50</v>
      </c>
      <c r="K1740" s="167" t="s">
        <v>301</v>
      </c>
      <c r="L1740" s="45" t="s">
        <v>5186</v>
      </c>
      <c r="M1740" s="45" t="s">
        <v>58</v>
      </c>
      <c r="N1740" s="45" t="s">
        <v>273</v>
      </c>
      <c r="O1740" s="125" t="s">
        <v>220</v>
      </c>
      <c r="P1740" s="45">
        <v>796</v>
      </c>
      <c r="Q1740" s="71" t="s">
        <v>43</v>
      </c>
      <c r="R1740" s="211">
        <v>2</v>
      </c>
      <c r="S1740" s="212">
        <v>88000</v>
      </c>
      <c r="T1740" s="48">
        <f>R1740*S1740</f>
        <v>176000</v>
      </c>
      <c r="U1740" s="48">
        <f t="shared" si="128"/>
        <v>197120.00000000003</v>
      </c>
      <c r="V1740" s="158"/>
      <c r="W1740" s="158">
        <v>2017</v>
      </c>
      <c r="X1740" s="214"/>
      <c r="Y1740" s="303"/>
    </row>
    <row r="1741" spans="1:25" ht="50.1" customHeight="1">
      <c r="A1741" s="30" t="s">
        <v>5682</v>
      </c>
      <c r="B1741" s="99" t="s">
        <v>32</v>
      </c>
      <c r="C1741" s="44" t="s">
        <v>1511</v>
      </c>
      <c r="D1741" s="312" t="s">
        <v>1445</v>
      </c>
      <c r="E1741" s="44" t="s">
        <v>1512</v>
      </c>
      <c r="F1741" s="44" t="s">
        <v>5683</v>
      </c>
      <c r="G1741" s="41" t="s">
        <v>188</v>
      </c>
      <c r="H1741" s="63">
        <v>0</v>
      </c>
      <c r="I1741" s="31">
        <v>590000000</v>
      </c>
      <c r="J1741" s="41" t="s">
        <v>37</v>
      </c>
      <c r="K1741" s="41" t="s">
        <v>788</v>
      </c>
      <c r="L1741" s="41" t="s">
        <v>37</v>
      </c>
      <c r="M1741" s="41" t="s">
        <v>58</v>
      </c>
      <c r="N1741" s="41" t="s">
        <v>317</v>
      </c>
      <c r="O1741" s="41" t="s">
        <v>4746</v>
      </c>
      <c r="P1741" s="45">
        <v>796</v>
      </c>
      <c r="Q1741" s="41" t="s">
        <v>43</v>
      </c>
      <c r="R1741" s="47">
        <v>70</v>
      </c>
      <c r="S1741" s="145">
        <v>245</v>
      </c>
      <c r="T1741" s="48">
        <f>S1741*R1741</f>
        <v>17150</v>
      </c>
      <c r="U1741" s="48">
        <f t="shared" si="128"/>
        <v>19208.000000000004</v>
      </c>
      <c r="V1741" s="41"/>
      <c r="W1741" s="45">
        <v>2017</v>
      </c>
      <c r="X1741" s="41"/>
      <c r="Y1741" s="303"/>
    </row>
    <row r="1742" spans="1:25" ht="50.1" customHeight="1">
      <c r="A1742" s="30" t="s">
        <v>5684</v>
      </c>
      <c r="B1742" s="31" t="s">
        <v>32</v>
      </c>
      <c r="C1742" s="44" t="s">
        <v>5685</v>
      </c>
      <c r="D1742" s="310" t="s">
        <v>5686</v>
      </c>
      <c r="E1742" s="56" t="s">
        <v>5687</v>
      </c>
      <c r="F1742" s="44" t="s">
        <v>5688</v>
      </c>
      <c r="G1742" s="45" t="s">
        <v>36</v>
      </c>
      <c r="H1742" s="45">
        <v>0</v>
      </c>
      <c r="I1742" s="100">
        <v>590000000</v>
      </c>
      <c r="J1742" s="45" t="s">
        <v>50</v>
      </c>
      <c r="K1742" s="45" t="s">
        <v>301</v>
      </c>
      <c r="L1742" s="45" t="s">
        <v>50</v>
      </c>
      <c r="M1742" s="45" t="s">
        <v>40</v>
      </c>
      <c r="N1742" s="43" t="s">
        <v>82</v>
      </c>
      <c r="O1742" s="43" t="s">
        <v>2489</v>
      </c>
      <c r="P1742" s="31">
        <v>796</v>
      </c>
      <c r="Q1742" s="31" t="s">
        <v>43</v>
      </c>
      <c r="R1742" s="47">
        <v>50</v>
      </c>
      <c r="S1742" s="145">
        <v>90</v>
      </c>
      <c r="T1742" s="58">
        <f t="shared" ref="T1742:T1754" si="129">S1742*R1742</f>
        <v>4500</v>
      </c>
      <c r="U1742" s="174">
        <f t="shared" si="128"/>
        <v>5040.0000000000009</v>
      </c>
      <c r="V1742" s="115"/>
      <c r="W1742" s="31">
        <v>2017</v>
      </c>
      <c r="X1742" s="117"/>
      <c r="Y1742" s="303"/>
    </row>
    <row r="1743" spans="1:25" ht="50.1" customHeight="1">
      <c r="A1743" s="30" t="s">
        <v>5689</v>
      </c>
      <c r="B1743" s="31" t="s">
        <v>32</v>
      </c>
      <c r="C1743" s="44" t="s">
        <v>5690</v>
      </c>
      <c r="D1743" s="310" t="s">
        <v>5686</v>
      </c>
      <c r="E1743" s="44" t="s">
        <v>5691</v>
      </c>
      <c r="F1743" s="44" t="s">
        <v>5692</v>
      </c>
      <c r="G1743" s="45" t="s">
        <v>36</v>
      </c>
      <c r="H1743" s="45">
        <v>0</v>
      </c>
      <c r="I1743" s="100">
        <v>590000000</v>
      </c>
      <c r="J1743" s="45" t="s">
        <v>50</v>
      </c>
      <c r="K1743" s="45" t="s">
        <v>301</v>
      </c>
      <c r="L1743" s="45" t="s">
        <v>50</v>
      </c>
      <c r="M1743" s="45" t="s">
        <v>40</v>
      </c>
      <c r="N1743" s="43" t="s">
        <v>82</v>
      </c>
      <c r="O1743" s="43" t="s">
        <v>2489</v>
      </c>
      <c r="P1743" s="31">
        <v>796</v>
      </c>
      <c r="Q1743" s="31" t="s">
        <v>43</v>
      </c>
      <c r="R1743" s="47">
        <v>1500</v>
      </c>
      <c r="S1743" s="145">
        <v>75</v>
      </c>
      <c r="T1743" s="58">
        <f t="shared" si="129"/>
        <v>112500</v>
      </c>
      <c r="U1743" s="174">
        <f t="shared" si="128"/>
        <v>126000.00000000001</v>
      </c>
      <c r="V1743" s="115"/>
      <c r="W1743" s="31">
        <v>2017</v>
      </c>
      <c r="X1743" s="117"/>
      <c r="Y1743" s="303"/>
    </row>
    <row r="1744" spans="1:25" ht="50.1" customHeight="1">
      <c r="A1744" s="30" t="s">
        <v>5693</v>
      </c>
      <c r="B1744" s="31" t="s">
        <v>32</v>
      </c>
      <c r="C1744" s="44" t="s">
        <v>5694</v>
      </c>
      <c r="D1744" s="310" t="s">
        <v>5695</v>
      </c>
      <c r="E1744" s="56" t="s">
        <v>5696</v>
      </c>
      <c r="F1744" s="44" t="s">
        <v>5697</v>
      </c>
      <c r="G1744" s="45" t="s">
        <v>36</v>
      </c>
      <c r="H1744" s="45">
        <v>0</v>
      </c>
      <c r="I1744" s="100">
        <v>590000000</v>
      </c>
      <c r="J1744" s="45" t="s">
        <v>50</v>
      </c>
      <c r="K1744" s="45" t="s">
        <v>301</v>
      </c>
      <c r="L1744" s="45" t="s">
        <v>50</v>
      </c>
      <c r="M1744" s="45" t="s">
        <v>40</v>
      </c>
      <c r="N1744" s="43" t="s">
        <v>82</v>
      </c>
      <c r="O1744" s="43" t="s">
        <v>2489</v>
      </c>
      <c r="P1744" s="31">
        <v>5111</v>
      </c>
      <c r="Q1744" s="31" t="s">
        <v>203</v>
      </c>
      <c r="R1744" s="47">
        <v>50</v>
      </c>
      <c r="S1744" s="145">
        <v>200</v>
      </c>
      <c r="T1744" s="58">
        <f t="shared" si="129"/>
        <v>10000</v>
      </c>
      <c r="U1744" s="174">
        <f t="shared" si="128"/>
        <v>11200.000000000002</v>
      </c>
      <c r="V1744" s="115"/>
      <c r="W1744" s="31">
        <v>2017</v>
      </c>
      <c r="X1744" s="117"/>
      <c r="Y1744" s="303"/>
    </row>
    <row r="1745" spans="1:25" ht="50.1" customHeight="1">
      <c r="A1745" s="30" t="s">
        <v>5698</v>
      </c>
      <c r="B1745" s="31" t="s">
        <v>32</v>
      </c>
      <c r="C1745" s="44" t="s">
        <v>5699</v>
      </c>
      <c r="D1745" s="310" t="s">
        <v>5700</v>
      </c>
      <c r="E1745" s="44" t="s">
        <v>5701</v>
      </c>
      <c r="F1745" s="44" t="s">
        <v>5702</v>
      </c>
      <c r="G1745" s="45" t="s">
        <v>36</v>
      </c>
      <c r="H1745" s="45">
        <v>0</v>
      </c>
      <c r="I1745" s="100">
        <v>590000000</v>
      </c>
      <c r="J1745" s="45" t="s">
        <v>50</v>
      </c>
      <c r="K1745" s="45" t="s">
        <v>301</v>
      </c>
      <c r="L1745" s="45" t="s">
        <v>50</v>
      </c>
      <c r="M1745" s="45" t="s">
        <v>40</v>
      </c>
      <c r="N1745" s="43" t="s">
        <v>82</v>
      </c>
      <c r="O1745" s="43" t="s">
        <v>2489</v>
      </c>
      <c r="P1745" s="31">
        <v>868</v>
      </c>
      <c r="Q1745" s="31" t="s">
        <v>696</v>
      </c>
      <c r="R1745" s="47">
        <v>50</v>
      </c>
      <c r="S1745" s="145">
        <v>410</v>
      </c>
      <c r="T1745" s="58">
        <f t="shared" si="129"/>
        <v>20500</v>
      </c>
      <c r="U1745" s="174">
        <f t="shared" si="128"/>
        <v>22960.000000000004</v>
      </c>
      <c r="V1745" s="115"/>
      <c r="W1745" s="31">
        <v>2017</v>
      </c>
      <c r="X1745" s="117"/>
      <c r="Y1745" s="303"/>
    </row>
    <row r="1746" spans="1:25" ht="50.1" customHeight="1">
      <c r="A1746" s="30" t="s">
        <v>5703</v>
      </c>
      <c r="B1746" s="31" t="s">
        <v>32</v>
      </c>
      <c r="C1746" s="44" t="s">
        <v>5704</v>
      </c>
      <c r="D1746" s="310" t="s">
        <v>5700</v>
      </c>
      <c r="E1746" s="44" t="s">
        <v>5705</v>
      </c>
      <c r="F1746" s="44" t="s">
        <v>5706</v>
      </c>
      <c r="G1746" s="45" t="s">
        <v>36</v>
      </c>
      <c r="H1746" s="45">
        <v>0</v>
      </c>
      <c r="I1746" s="100">
        <v>590000000</v>
      </c>
      <c r="J1746" s="45" t="s">
        <v>50</v>
      </c>
      <c r="K1746" s="45" t="s">
        <v>301</v>
      </c>
      <c r="L1746" s="45" t="s">
        <v>50</v>
      </c>
      <c r="M1746" s="45" t="s">
        <v>40</v>
      </c>
      <c r="N1746" s="43" t="s">
        <v>82</v>
      </c>
      <c r="O1746" s="43" t="s">
        <v>2489</v>
      </c>
      <c r="P1746" s="31">
        <v>868</v>
      </c>
      <c r="Q1746" s="31" t="s">
        <v>696</v>
      </c>
      <c r="R1746" s="47">
        <v>100</v>
      </c>
      <c r="S1746" s="145">
        <v>375</v>
      </c>
      <c r="T1746" s="58">
        <f t="shared" si="129"/>
        <v>37500</v>
      </c>
      <c r="U1746" s="174">
        <f t="shared" si="128"/>
        <v>42000.000000000007</v>
      </c>
      <c r="V1746" s="115"/>
      <c r="W1746" s="31">
        <v>2017</v>
      </c>
      <c r="X1746" s="117"/>
      <c r="Y1746" s="303"/>
    </row>
    <row r="1747" spans="1:25" ht="50.1" customHeight="1">
      <c r="A1747" s="30" t="s">
        <v>5707</v>
      </c>
      <c r="B1747" s="31" t="s">
        <v>32</v>
      </c>
      <c r="C1747" s="44" t="s">
        <v>5708</v>
      </c>
      <c r="D1747" s="310" t="s">
        <v>5709</v>
      </c>
      <c r="E1747" s="44" t="s">
        <v>5710</v>
      </c>
      <c r="F1747" s="44" t="s">
        <v>5711</v>
      </c>
      <c r="G1747" s="45" t="s">
        <v>36</v>
      </c>
      <c r="H1747" s="45">
        <v>0</v>
      </c>
      <c r="I1747" s="100">
        <v>590000000</v>
      </c>
      <c r="J1747" s="45" t="s">
        <v>50</v>
      </c>
      <c r="K1747" s="45" t="s">
        <v>301</v>
      </c>
      <c r="L1747" s="45" t="s">
        <v>50</v>
      </c>
      <c r="M1747" s="45" t="s">
        <v>40</v>
      </c>
      <c r="N1747" s="43" t="s">
        <v>82</v>
      </c>
      <c r="O1747" s="43" t="s">
        <v>2489</v>
      </c>
      <c r="P1747" s="31">
        <v>796</v>
      </c>
      <c r="Q1747" s="31" t="s">
        <v>43</v>
      </c>
      <c r="R1747" s="47">
        <v>100</v>
      </c>
      <c r="S1747" s="145">
        <v>220</v>
      </c>
      <c r="T1747" s="58">
        <f t="shared" si="129"/>
        <v>22000</v>
      </c>
      <c r="U1747" s="174">
        <f t="shared" si="128"/>
        <v>24640.000000000004</v>
      </c>
      <c r="V1747" s="115"/>
      <c r="W1747" s="31">
        <v>2017</v>
      </c>
      <c r="X1747" s="117"/>
      <c r="Y1747" s="303"/>
    </row>
    <row r="1748" spans="1:25" ht="50.1" customHeight="1">
      <c r="A1748" s="30" t="s">
        <v>5712</v>
      </c>
      <c r="B1748" s="31" t="s">
        <v>32</v>
      </c>
      <c r="C1748" s="44" t="s">
        <v>5713</v>
      </c>
      <c r="D1748" s="310" t="s">
        <v>5714</v>
      </c>
      <c r="E1748" s="44" t="s">
        <v>5715</v>
      </c>
      <c r="F1748" s="44" t="s">
        <v>5716</v>
      </c>
      <c r="G1748" s="45" t="s">
        <v>36</v>
      </c>
      <c r="H1748" s="45">
        <v>0</v>
      </c>
      <c r="I1748" s="100">
        <v>590000000</v>
      </c>
      <c r="J1748" s="45" t="s">
        <v>50</v>
      </c>
      <c r="K1748" s="45" t="s">
        <v>301</v>
      </c>
      <c r="L1748" s="45" t="s">
        <v>50</v>
      </c>
      <c r="M1748" s="45" t="s">
        <v>40</v>
      </c>
      <c r="N1748" s="43" t="s">
        <v>82</v>
      </c>
      <c r="O1748" s="43" t="s">
        <v>2489</v>
      </c>
      <c r="P1748" s="31">
        <v>796</v>
      </c>
      <c r="Q1748" s="31" t="s">
        <v>43</v>
      </c>
      <c r="R1748" s="47">
        <v>10</v>
      </c>
      <c r="S1748" s="145">
        <v>275</v>
      </c>
      <c r="T1748" s="58">
        <f t="shared" si="129"/>
        <v>2750</v>
      </c>
      <c r="U1748" s="174">
        <f t="shared" si="128"/>
        <v>3080.0000000000005</v>
      </c>
      <c r="V1748" s="115"/>
      <c r="W1748" s="31">
        <v>2017</v>
      </c>
      <c r="X1748" s="117"/>
      <c r="Y1748" s="303"/>
    </row>
    <row r="1749" spans="1:25" ht="50.1" customHeight="1">
      <c r="A1749" s="30" t="s">
        <v>5717</v>
      </c>
      <c r="B1749" s="31" t="s">
        <v>32</v>
      </c>
      <c r="C1749" s="44" t="s">
        <v>5718</v>
      </c>
      <c r="D1749" s="310" t="s">
        <v>5700</v>
      </c>
      <c r="E1749" s="56" t="s">
        <v>5719</v>
      </c>
      <c r="F1749" s="44" t="s">
        <v>5720</v>
      </c>
      <c r="G1749" s="45" t="s">
        <v>36</v>
      </c>
      <c r="H1749" s="45">
        <v>0</v>
      </c>
      <c r="I1749" s="100">
        <v>590000000</v>
      </c>
      <c r="J1749" s="45" t="s">
        <v>50</v>
      </c>
      <c r="K1749" s="45" t="s">
        <v>301</v>
      </c>
      <c r="L1749" s="45" t="s">
        <v>50</v>
      </c>
      <c r="M1749" s="45" t="s">
        <v>40</v>
      </c>
      <c r="N1749" s="43" t="s">
        <v>82</v>
      </c>
      <c r="O1749" s="43" t="s">
        <v>2489</v>
      </c>
      <c r="P1749" s="31">
        <v>796</v>
      </c>
      <c r="Q1749" s="31" t="s">
        <v>43</v>
      </c>
      <c r="R1749" s="47">
        <v>20</v>
      </c>
      <c r="S1749" s="145">
        <v>310</v>
      </c>
      <c r="T1749" s="58">
        <f t="shared" si="129"/>
        <v>6200</v>
      </c>
      <c r="U1749" s="174">
        <f t="shared" si="128"/>
        <v>6944.0000000000009</v>
      </c>
      <c r="V1749" s="115"/>
      <c r="W1749" s="31">
        <v>2017</v>
      </c>
      <c r="X1749" s="117"/>
      <c r="Y1749" s="303"/>
    </row>
    <row r="1750" spans="1:25" ht="50.1" customHeight="1">
      <c r="A1750" s="30" t="s">
        <v>5721</v>
      </c>
      <c r="B1750" s="31" t="s">
        <v>32</v>
      </c>
      <c r="C1750" s="44" t="s">
        <v>5722</v>
      </c>
      <c r="D1750" s="310" t="s">
        <v>5723</v>
      </c>
      <c r="E1750" s="56" t="s">
        <v>5724</v>
      </c>
      <c r="F1750" s="44" t="s">
        <v>5725</v>
      </c>
      <c r="G1750" s="45" t="s">
        <v>36</v>
      </c>
      <c r="H1750" s="45">
        <v>0</v>
      </c>
      <c r="I1750" s="100">
        <v>590000000</v>
      </c>
      <c r="J1750" s="45" t="s">
        <v>50</v>
      </c>
      <c r="K1750" s="45" t="s">
        <v>301</v>
      </c>
      <c r="L1750" s="45" t="s">
        <v>50</v>
      </c>
      <c r="M1750" s="45" t="s">
        <v>40</v>
      </c>
      <c r="N1750" s="43" t="s">
        <v>82</v>
      </c>
      <c r="O1750" s="43" t="s">
        <v>2489</v>
      </c>
      <c r="P1750" s="31">
        <v>868</v>
      </c>
      <c r="Q1750" s="31" t="s">
        <v>696</v>
      </c>
      <c r="R1750" s="47">
        <v>200</v>
      </c>
      <c r="S1750" s="145">
        <v>120</v>
      </c>
      <c r="T1750" s="58">
        <f t="shared" si="129"/>
        <v>24000</v>
      </c>
      <c r="U1750" s="174">
        <f t="shared" si="128"/>
        <v>26880.000000000004</v>
      </c>
      <c r="V1750" s="115"/>
      <c r="W1750" s="31">
        <v>2017</v>
      </c>
      <c r="X1750" s="117"/>
      <c r="Y1750" s="303"/>
    </row>
    <row r="1751" spans="1:25" ht="50.1" customHeight="1">
      <c r="A1751" s="30" t="s">
        <v>5726</v>
      </c>
      <c r="B1751" s="31" t="s">
        <v>32</v>
      </c>
      <c r="C1751" s="44" t="s">
        <v>5727</v>
      </c>
      <c r="D1751" s="310" t="s">
        <v>198</v>
      </c>
      <c r="E1751" s="56" t="s">
        <v>5728</v>
      </c>
      <c r="F1751" s="44" t="s">
        <v>5729</v>
      </c>
      <c r="G1751" s="45" t="s">
        <v>36</v>
      </c>
      <c r="H1751" s="45">
        <v>0</v>
      </c>
      <c r="I1751" s="100">
        <v>590000000</v>
      </c>
      <c r="J1751" s="45" t="s">
        <v>50</v>
      </c>
      <c r="K1751" s="45" t="s">
        <v>301</v>
      </c>
      <c r="L1751" s="45" t="s">
        <v>50</v>
      </c>
      <c r="M1751" s="45" t="s">
        <v>40</v>
      </c>
      <c r="N1751" s="43" t="s">
        <v>82</v>
      </c>
      <c r="O1751" s="43" t="s">
        <v>2489</v>
      </c>
      <c r="P1751" s="31">
        <v>778</v>
      </c>
      <c r="Q1751" s="31" t="s">
        <v>1037</v>
      </c>
      <c r="R1751" s="47">
        <v>30</v>
      </c>
      <c r="S1751" s="145">
        <v>265</v>
      </c>
      <c r="T1751" s="58">
        <f t="shared" si="129"/>
        <v>7950</v>
      </c>
      <c r="U1751" s="174">
        <f t="shared" si="128"/>
        <v>8904</v>
      </c>
      <c r="V1751" s="115"/>
      <c r="W1751" s="31">
        <v>2017</v>
      </c>
      <c r="X1751" s="117"/>
      <c r="Y1751" s="303"/>
    </row>
    <row r="1752" spans="1:25" ht="50.1" customHeight="1">
      <c r="A1752" s="30" t="s">
        <v>5730</v>
      </c>
      <c r="B1752" s="31" t="s">
        <v>32</v>
      </c>
      <c r="C1752" s="44" t="s">
        <v>5731</v>
      </c>
      <c r="D1752" s="310" t="s">
        <v>5732</v>
      </c>
      <c r="E1752" s="56" t="s">
        <v>5733</v>
      </c>
      <c r="F1752" s="44" t="s">
        <v>5734</v>
      </c>
      <c r="G1752" s="45" t="s">
        <v>36</v>
      </c>
      <c r="H1752" s="45">
        <v>0</v>
      </c>
      <c r="I1752" s="100">
        <v>590000000</v>
      </c>
      <c r="J1752" s="45" t="s">
        <v>50</v>
      </c>
      <c r="K1752" s="45" t="s">
        <v>301</v>
      </c>
      <c r="L1752" s="45" t="s">
        <v>50</v>
      </c>
      <c r="M1752" s="45" t="s">
        <v>40</v>
      </c>
      <c r="N1752" s="43" t="s">
        <v>82</v>
      </c>
      <c r="O1752" s="43" t="s">
        <v>2489</v>
      </c>
      <c r="P1752" s="31">
        <v>778</v>
      </c>
      <c r="Q1752" s="31" t="s">
        <v>1037</v>
      </c>
      <c r="R1752" s="47">
        <v>20</v>
      </c>
      <c r="S1752" s="145">
        <v>315</v>
      </c>
      <c r="T1752" s="58">
        <f t="shared" si="129"/>
        <v>6300</v>
      </c>
      <c r="U1752" s="174">
        <f t="shared" si="128"/>
        <v>7056.0000000000009</v>
      </c>
      <c r="V1752" s="115"/>
      <c r="W1752" s="31">
        <v>2017</v>
      </c>
      <c r="X1752" s="117"/>
      <c r="Y1752" s="303"/>
    </row>
    <row r="1753" spans="1:25" ht="50.1" customHeight="1">
      <c r="A1753" s="30" t="s">
        <v>5735</v>
      </c>
      <c r="B1753" s="31" t="s">
        <v>32</v>
      </c>
      <c r="C1753" s="44" t="s">
        <v>5736</v>
      </c>
      <c r="D1753" s="310" t="s">
        <v>5700</v>
      </c>
      <c r="E1753" s="56" t="s">
        <v>5737</v>
      </c>
      <c r="F1753" s="44" t="s">
        <v>5738</v>
      </c>
      <c r="G1753" s="45" t="s">
        <v>36</v>
      </c>
      <c r="H1753" s="45">
        <v>0</v>
      </c>
      <c r="I1753" s="100">
        <v>590000000</v>
      </c>
      <c r="J1753" s="45" t="s">
        <v>50</v>
      </c>
      <c r="K1753" s="45" t="s">
        <v>301</v>
      </c>
      <c r="L1753" s="45" t="s">
        <v>50</v>
      </c>
      <c r="M1753" s="45" t="s">
        <v>40</v>
      </c>
      <c r="N1753" s="43" t="s">
        <v>82</v>
      </c>
      <c r="O1753" s="43" t="s">
        <v>2489</v>
      </c>
      <c r="P1753" s="31">
        <v>868</v>
      </c>
      <c r="Q1753" s="31" t="s">
        <v>696</v>
      </c>
      <c r="R1753" s="47">
        <v>50</v>
      </c>
      <c r="S1753" s="145">
        <v>300</v>
      </c>
      <c r="T1753" s="58">
        <f t="shared" si="129"/>
        <v>15000</v>
      </c>
      <c r="U1753" s="174">
        <f t="shared" si="128"/>
        <v>16800</v>
      </c>
      <c r="V1753" s="115"/>
      <c r="W1753" s="31">
        <v>2017</v>
      </c>
      <c r="X1753" s="117"/>
      <c r="Y1753" s="303"/>
    </row>
    <row r="1754" spans="1:25" ht="50.1" customHeight="1">
      <c r="A1754" s="30" t="s">
        <v>5739</v>
      </c>
      <c r="B1754" s="31" t="s">
        <v>32</v>
      </c>
      <c r="C1754" s="44" t="s">
        <v>5740</v>
      </c>
      <c r="D1754" s="310" t="s">
        <v>5686</v>
      </c>
      <c r="E1754" s="56" t="s">
        <v>5741</v>
      </c>
      <c r="F1754" s="44" t="s">
        <v>5742</v>
      </c>
      <c r="G1754" s="45" t="s">
        <v>36</v>
      </c>
      <c r="H1754" s="45">
        <v>0</v>
      </c>
      <c r="I1754" s="100">
        <v>590000000</v>
      </c>
      <c r="J1754" s="45" t="s">
        <v>50</v>
      </c>
      <c r="K1754" s="45" t="s">
        <v>301</v>
      </c>
      <c r="L1754" s="45" t="s">
        <v>50</v>
      </c>
      <c r="M1754" s="45" t="s">
        <v>40</v>
      </c>
      <c r="N1754" s="43" t="s">
        <v>82</v>
      </c>
      <c r="O1754" s="43" t="s">
        <v>2489</v>
      </c>
      <c r="P1754" s="31">
        <v>868</v>
      </c>
      <c r="Q1754" s="31" t="s">
        <v>696</v>
      </c>
      <c r="R1754" s="47">
        <v>10</v>
      </c>
      <c r="S1754" s="145">
        <v>400</v>
      </c>
      <c r="T1754" s="58">
        <f t="shared" si="129"/>
        <v>4000</v>
      </c>
      <c r="U1754" s="174">
        <f t="shared" si="128"/>
        <v>4480</v>
      </c>
      <c r="V1754" s="115"/>
      <c r="W1754" s="31">
        <v>2017</v>
      </c>
      <c r="X1754" s="117"/>
      <c r="Y1754" s="303"/>
    </row>
    <row r="1755" spans="1:25" ht="50.1" customHeight="1">
      <c r="A1755" s="30" t="s">
        <v>5743</v>
      </c>
      <c r="B1755" s="31" t="s">
        <v>32</v>
      </c>
      <c r="C1755" s="44" t="s">
        <v>5744</v>
      </c>
      <c r="D1755" s="312" t="s">
        <v>198</v>
      </c>
      <c r="E1755" s="44" t="s">
        <v>5745</v>
      </c>
      <c r="F1755" s="44" t="s">
        <v>5746</v>
      </c>
      <c r="G1755" s="45" t="s">
        <v>36</v>
      </c>
      <c r="H1755" s="45">
        <v>0</v>
      </c>
      <c r="I1755" s="100">
        <v>590000000</v>
      </c>
      <c r="J1755" s="45" t="s">
        <v>50</v>
      </c>
      <c r="K1755" s="45" t="s">
        <v>301</v>
      </c>
      <c r="L1755" s="45" t="s">
        <v>50</v>
      </c>
      <c r="M1755" s="45" t="s">
        <v>40</v>
      </c>
      <c r="N1755" s="43" t="s">
        <v>5747</v>
      </c>
      <c r="O1755" s="43" t="s">
        <v>476</v>
      </c>
      <c r="P1755" s="45">
        <v>5111</v>
      </c>
      <c r="Q1755" s="43" t="s">
        <v>203</v>
      </c>
      <c r="R1755" s="172">
        <v>500</v>
      </c>
      <c r="S1755" s="165">
        <v>892</v>
      </c>
      <c r="T1755" s="58">
        <f>S1755*R1755</f>
        <v>446000</v>
      </c>
      <c r="U1755" s="174">
        <f t="shared" si="128"/>
        <v>499520.00000000006</v>
      </c>
      <c r="V1755" s="115"/>
      <c r="W1755" s="31">
        <v>2017</v>
      </c>
      <c r="X1755" s="117"/>
      <c r="Y1755" s="303"/>
    </row>
    <row r="1756" spans="1:25" ht="50.1" customHeight="1">
      <c r="A1756" s="30" t="s">
        <v>5748</v>
      </c>
      <c r="B1756" s="43" t="s">
        <v>32</v>
      </c>
      <c r="C1756" s="44" t="s">
        <v>2578</v>
      </c>
      <c r="D1756" s="312" t="s">
        <v>2579</v>
      </c>
      <c r="E1756" s="44" t="s">
        <v>2580</v>
      </c>
      <c r="F1756" s="44" t="s">
        <v>2584</v>
      </c>
      <c r="G1756" s="31" t="s">
        <v>36</v>
      </c>
      <c r="H1756" s="43">
        <v>30</v>
      </c>
      <c r="I1756" s="46">
        <v>590000000</v>
      </c>
      <c r="J1756" s="31" t="s">
        <v>50</v>
      </c>
      <c r="K1756" s="31" t="s">
        <v>1374</v>
      </c>
      <c r="L1756" s="31" t="s">
        <v>39</v>
      </c>
      <c r="M1756" s="31" t="s">
        <v>81</v>
      </c>
      <c r="N1756" s="31" t="s">
        <v>2582</v>
      </c>
      <c r="O1756" s="31" t="s">
        <v>919</v>
      </c>
      <c r="P1756" s="31">
        <v>796</v>
      </c>
      <c r="Q1756" s="31" t="s">
        <v>43</v>
      </c>
      <c r="R1756" s="34">
        <v>11</v>
      </c>
      <c r="S1756" s="114">
        <v>190000</v>
      </c>
      <c r="T1756" s="35">
        <f t="shared" ref="T1756:T1759" si="130">R1756*S1756</f>
        <v>2090000</v>
      </c>
      <c r="U1756" s="36">
        <f t="shared" si="128"/>
        <v>2340800</v>
      </c>
      <c r="V1756" s="40" t="s">
        <v>44</v>
      </c>
      <c r="W1756" s="31">
        <v>2017</v>
      </c>
      <c r="X1756" s="66"/>
      <c r="Y1756" s="303"/>
    </row>
    <row r="1757" spans="1:25" ht="50.1" customHeight="1">
      <c r="A1757" s="30" t="s">
        <v>5749</v>
      </c>
      <c r="B1757" s="43" t="s">
        <v>32</v>
      </c>
      <c r="C1757" s="44" t="s">
        <v>2578</v>
      </c>
      <c r="D1757" s="312" t="s">
        <v>2579</v>
      </c>
      <c r="E1757" s="44" t="s">
        <v>2580</v>
      </c>
      <c r="F1757" s="44" t="s">
        <v>2586</v>
      </c>
      <c r="G1757" s="31" t="s">
        <v>36</v>
      </c>
      <c r="H1757" s="43">
        <v>30</v>
      </c>
      <c r="I1757" s="46">
        <v>590000000</v>
      </c>
      <c r="J1757" s="31" t="s">
        <v>50</v>
      </c>
      <c r="K1757" s="31" t="s">
        <v>1374</v>
      </c>
      <c r="L1757" s="31" t="s">
        <v>39</v>
      </c>
      <c r="M1757" s="31" t="s">
        <v>81</v>
      </c>
      <c r="N1757" s="31" t="s">
        <v>2582</v>
      </c>
      <c r="O1757" s="31" t="s">
        <v>919</v>
      </c>
      <c r="P1757" s="31">
        <v>796</v>
      </c>
      <c r="Q1757" s="31" t="s">
        <v>43</v>
      </c>
      <c r="R1757" s="34">
        <v>11</v>
      </c>
      <c r="S1757" s="114">
        <v>226000</v>
      </c>
      <c r="T1757" s="35">
        <f t="shared" si="130"/>
        <v>2486000</v>
      </c>
      <c r="U1757" s="36">
        <f t="shared" si="128"/>
        <v>2784320.0000000005</v>
      </c>
      <c r="V1757" s="40" t="s">
        <v>44</v>
      </c>
      <c r="W1757" s="31">
        <v>2017</v>
      </c>
      <c r="X1757" s="66"/>
      <c r="Y1757" s="303"/>
    </row>
    <row r="1758" spans="1:25" ht="50.1" customHeight="1">
      <c r="A1758" s="30" t="s">
        <v>5750</v>
      </c>
      <c r="B1758" s="43" t="s">
        <v>32</v>
      </c>
      <c r="C1758" s="44" t="s">
        <v>2578</v>
      </c>
      <c r="D1758" s="312" t="s">
        <v>2579</v>
      </c>
      <c r="E1758" s="44" t="s">
        <v>2580</v>
      </c>
      <c r="F1758" s="44" t="s">
        <v>2588</v>
      </c>
      <c r="G1758" s="31" t="s">
        <v>36</v>
      </c>
      <c r="H1758" s="43">
        <v>30</v>
      </c>
      <c r="I1758" s="46">
        <v>590000000</v>
      </c>
      <c r="J1758" s="31" t="s">
        <v>50</v>
      </c>
      <c r="K1758" s="31" t="s">
        <v>1374</v>
      </c>
      <c r="L1758" s="31" t="s">
        <v>39</v>
      </c>
      <c r="M1758" s="31" t="s">
        <v>81</v>
      </c>
      <c r="N1758" s="31" t="s">
        <v>2582</v>
      </c>
      <c r="O1758" s="31" t="s">
        <v>919</v>
      </c>
      <c r="P1758" s="31">
        <v>796</v>
      </c>
      <c r="Q1758" s="31" t="s">
        <v>43</v>
      </c>
      <c r="R1758" s="34">
        <v>11</v>
      </c>
      <c r="S1758" s="114">
        <v>253000</v>
      </c>
      <c r="T1758" s="35">
        <f t="shared" si="130"/>
        <v>2783000</v>
      </c>
      <c r="U1758" s="36">
        <f t="shared" si="128"/>
        <v>3116960.0000000005</v>
      </c>
      <c r="V1758" s="40" t="s">
        <v>44</v>
      </c>
      <c r="W1758" s="31">
        <v>2017</v>
      </c>
      <c r="X1758" s="66"/>
      <c r="Y1758" s="303"/>
    </row>
    <row r="1759" spans="1:25" ht="50.1" customHeight="1">
      <c r="A1759" s="30" t="s">
        <v>5751</v>
      </c>
      <c r="B1759" s="43" t="s">
        <v>32</v>
      </c>
      <c r="C1759" s="44" t="s">
        <v>2590</v>
      </c>
      <c r="D1759" s="312" t="s">
        <v>2579</v>
      </c>
      <c r="E1759" s="44" t="s">
        <v>2591</v>
      </c>
      <c r="F1759" s="44" t="s">
        <v>2592</v>
      </c>
      <c r="G1759" s="31" t="s">
        <v>36</v>
      </c>
      <c r="H1759" s="43">
        <v>30</v>
      </c>
      <c r="I1759" s="46">
        <v>590000000</v>
      </c>
      <c r="J1759" s="31" t="s">
        <v>50</v>
      </c>
      <c r="K1759" s="31" t="s">
        <v>1374</v>
      </c>
      <c r="L1759" s="31" t="s">
        <v>39</v>
      </c>
      <c r="M1759" s="31" t="s">
        <v>81</v>
      </c>
      <c r="N1759" s="31" t="s">
        <v>2582</v>
      </c>
      <c r="O1759" s="31" t="s">
        <v>919</v>
      </c>
      <c r="P1759" s="31">
        <v>796</v>
      </c>
      <c r="Q1759" s="31" t="s">
        <v>43</v>
      </c>
      <c r="R1759" s="34">
        <v>11</v>
      </c>
      <c r="S1759" s="114">
        <v>416000</v>
      </c>
      <c r="T1759" s="35">
        <f t="shared" si="130"/>
        <v>4576000</v>
      </c>
      <c r="U1759" s="36">
        <f t="shared" si="128"/>
        <v>5125120.0000000009</v>
      </c>
      <c r="V1759" s="40" t="s">
        <v>44</v>
      </c>
      <c r="W1759" s="31">
        <v>2017</v>
      </c>
      <c r="X1759" s="66"/>
      <c r="Y1759" s="303"/>
    </row>
    <row r="1760" spans="1:25" ht="50.1" customHeight="1">
      <c r="A1760" s="30" t="s">
        <v>5752</v>
      </c>
      <c r="B1760" s="43" t="s">
        <v>32</v>
      </c>
      <c r="C1760" s="182" t="s">
        <v>5753</v>
      </c>
      <c r="D1760" s="324" t="s">
        <v>5754</v>
      </c>
      <c r="E1760" s="182" t="s">
        <v>5755</v>
      </c>
      <c r="F1760" s="44" t="s">
        <v>5756</v>
      </c>
      <c r="G1760" s="31" t="s">
        <v>36</v>
      </c>
      <c r="H1760" s="31">
        <v>0</v>
      </c>
      <c r="I1760" s="31">
        <v>590000000</v>
      </c>
      <c r="J1760" s="31" t="s">
        <v>50</v>
      </c>
      <c r="K1760" s="31" t="s">
        <v>301</v>
      </c>
      <c r="L1760" s="31" t="s">
        <v>39</v>
      </c>
      <c r="M1760" s="45" t="s">
        <v>81</v>
      </c>
      <c r="N1760" s="31" t="s">
        <v>140</v>
      </c>
      <c r="O1760" s="31" t="s">
        <v>42</v>
      </c>
      <c r="P1760" s="31">
        <v>796</v>
      </c>
      <c r="Q1760" s="31" t="s">
        <v>43</v>
      </c>
      <c r="R1760" s="47">
        <v>1</v>
      </c>
      <c r="S1760" s="64">
        <v>263000</v>
      </c>
      <c r="T1760" s="58">
        <f>R1760*S1760</f>
        <v>263000</v>
      </c>
      <c r="U1760" s="58">
        <f>T1760*1.12</f>
        <v>294560</v>
      </c>
      <c r="V1760" s="31"/>
      <c r="W1760" s="31">
        <v>2017</v>
      </c>
      <c r="X1760" s="31"/>
      <c r="Y1760" s="303"/>
    </row>
    <row r="1761" spans="1:25" ht="50.1" customHeight="1">
      <c r="A1761" s="30" t="s">
        <v>5757</v>
      </c>
      <c r="B1761" s="71" t="s">
        <v>32</v>
      </c>
      <c r="C1761" s="33" t="s">
        <v>5758</v>
      </c>
      <c r="D1761" s="312" t="s">
        <v>5759</v>
      </c>
      <c r="E1761" s="33" t="s">
        <v>5760</v>
      </c>
      <c r="F1761" s="33" t="s">
        <v>5761</v>
      </c>
      <c r="G1761" s="43" t="s">
        <v>36</v>
      </c>
      <c r="H1761" s="162">
        <v>0</v>
      </c>
      <c r="I1761" s="81">
        <v>590000000</v>
      </c>
      <c r="J1761" s="45" t="s">
        <v>300</v>
      </c>
      <c r="K1761" s="43" t="s">
        <v>301</v>
      </c>
      <c r="L1761" s="43" t="s">
        <v>302</v>
      </c>
      <c r="M1761" s="43" t="s">
        <v>58</v>
      </c>
      <c r="N1761" s="43" t="s">
        <v>99</v>
      </c>
      <c r="O1761" s="43" t="s">
        <v>4746</v>
      </c>
      <c r="P1761" s="38">
        <v>796</v>
      </c>
      <c r="Q1761" s="43" t="s">
        <v>43</v>
      </c>
      <c r="R1761" s="47">
        <v>8</v>
      </c>
      <c r="S1761" s="64">
        <v>38750</v>
      </c>
      <c r="T1761" s="48">
        <f>R1761*S1761</f>
        <v>310000</v>
      </c>
      <c r="U1761" s="48">
        <f>T1761*1.12</f>
        <v>347200.00000000006</v>
      </c>
      <c r="V1761" s="126"/>
      <c r="W1761" s="45">
        <v>2017</v>
      </c>
      <c r="X1761" s="43"/>
      <c r="Y1761" s="303"/>
    </row>
    <row r="1762" spans="1:25" ht="50.1" customHeight="1">
      <c r="A1762" s="30" t="s">
        <v>5762</v>
      </c>
      <c r="B1762" s="71" t="s">
        <v>32</v>
      </c>
      <c r="C1762" s="33" t="s">
        <v>5763</v>
      </c>
      <c r="D1762" s="312" t="s">
        <v>5764</v>
      </c>
      <c r="E1762" s="33" t="s">
        <v>5765</v>
      </c>
      <c r="F1762" s="33" t="s">
        <v>5766</v>
      </c>
      <c r="G1762" s="43" t="s">
        <v>36</v>
      </c>
      <c r="H1762" s="80">
        <v>0</v>
      </c>
      <c r="I1762" s="81">
        <v>590000000</v>
      </c>
      <c r="J1762" s="45" t="s">
        <v>300</v>
      </c>
      <c r="K1762" s="43" t="s">
        <v>475</v>
      </c>
      <c r="L1762" s="43" t="s">
        <v>302</v>
      </c>
      <c r="M1762" s="43" t="s">
        <v>81</v>
      </c>
      <c r="N1762" s="43" t="s">
        <v>5767</v>
      </c>
      <c r="O1762" s="43" t="s">
        <v>2489</v>
      </c>
      <c r="P1762" s="43">
        <v>796</v>
      </c>
      <c r="Q1762" s="43" t="s">
        <v>43</v>
      </c>
      <c r="R1762" s="47">
        <v>2</v>
      </c>
      <c r="S1762" s="64">
        <v>1012000</v>
      </c>
      <c r="T1762" s="48">
        <f>R1762*S1762</f>
        <v>2024000</v>
      </c>
      <c r="U1762" s="48">
        <f>T1762*1.12</f>
        <v>2266880</v>
      </c>
      <c r="V1762" s="43"/>
      <c r="W1762" s="45">
        <v>2017</v>
      </c>
      <c r="X1762" s="62"/>
      <c r="Y1762" s="303"/>
    </row>
    <row r="1763" spans="1:25" ht="50.1" customHeight="1">
      <c r="A1763" s="30" t="s">
        <v>5768</v>
      </c>
      <c r="B1763" s="71" t="s">
        <v>32</v>
      </c>
      <c r="C1763" s="79" t="s">
        <v>469</v>
      </c>
      <c r="D1763" s="310" t="s">
        <v>470</v>
      </c>
      <c r="E1763" s="79" t="s">
        <v>321</v>
      </c>
      <c r="F1763" s="33" t="s">
        <v>5769</v>
      </c>
      <c r="G1763" s="43" t="s">
        <v>36</v>
      </c>
      <c r="H1763" s="80">
        <v>0</v>
      </c>
      <c r="I1763" s="81">
        <v>590000000</v>
      </c>
      <c r="J1763" s="45" t="s">
        <v>300</v>
      </c>
      <c r="K1763" s="43" t="s">
        <v>475</v>
      </c>
      <c r="L1763" s="43" t="s">
        <v>302</v>
      </c>
      <c r="M1763" s="43" t="s">
        <v>81</v>
      </c>
      <c r="N1763" s="43" t="s">
        <v>5767</v>
      </c>
      <c r="O1763" s="43" t="s">
        <v>476</v>
      </c>
      <c r="P1763" s="43">
        <v>796</v>
      </c>
      <c r="Q1763" s="43" t="s">
        <v>43</v>
      </c>
      <c r="R1763" s="47">
        <v>6</v>
      </c>
      <c r="S1763" s="64">
        <v>88000</v>
      </c>
      <c r="T1763" s="48">
        <f>R1763*S1763</f>
        <v>528000</v>
      </c>
      <c r="U1763" s="48">
        <f>T1763*1.12</f>
        <v>591360</v>
      </c>
      <c r="V1763" s="42"/>
      <c r="W1763" s="45">
        <v>2017</v>
      </c>
      <c r="X1763" s="43"/>
      <c r="Y1763" s="303"/>
    </row>
    <row r="1764" spans="1:25" ht="50.1" customHeight="1">
      <c r="A1764" s="30" t="s">
        <v>5770</v>
      </c>
      <c r="B1764" s="31" t="s">
        <v>32</v>
      </c>
      <c r="C1764" s="242" t="s">
        <v>5771</v>
      </c>
      <c r="D1764" s="330" t="s">
        <v>5772</v>
      </c>
      <c r="E1764" s="242" t="s">
        <v>5773</v>
      </c>
      <c r="F1764" s="242" t="s">
        <v>5774</v>
      </c>
      <c r="G1764" s="43" t="s">
        <v>36</v>
      </c>
      <c r="H1764" s="43">
        <v>0</v>
      </c>
      <c r="I1764" s="66">
        <v>590000000</v>
      </c>
      <c r="J1764" s="31" t="s">
        <v>50</v>
      </c>
      <c r="K1764" s="31" t="s">
        <v>301</v>
      </c>
      <c r="L1764" s="31" t="s">
        <v>430</v>
      </c>
      <c r="M1764" s="43" t="s">
        <v>58</v>
      </c>
      <c r="N1764" s="71" t="s">
        <v>1366</v>
      </c>
      <c r="O1764" s="31" t="s">
        <v>476</v>
      </c>
      <c r="P1764" s="63">
        <v>796</v>
      </c>
      <c r="Q1764" s="63" t="s">
        <v>43</v>
      </c>
      <c r="R1764" s="47">
        <v>3654</v>
      </c>
      <c r="S1764" s="64">
        <v>6.5</v>
      </c>
      <c r="T1764" s="58">
        <f>S1764*R1764</f>
        <v>23751</v>
      </c>
      <c r="U1764" s="58">
        <f t="shared" ref="U1764:U1766" si="131">T1764*1.12</f>
        <v>26601.120000000003</v>
      </c>
      <c r="V1764" s="63"/>
      <c r="W1764" s="31">
        <v>2017</v>
      </c>
      <c r="X1764" s="63"/>
      <c r="Y1764" s="303"/>
    </row>
    <row r="1765" spans="1:25" ht="50.1" customHeight="1">
      <c r="A1765" s="30" t="s">
        <v>5775</v>
      </c>
      <c r="B1765" s="170" t="s">
        <v>32</v>
      </c>
      <c r="C1765" s="243" t="s">
        <v>5776</v>
      </c>
      <c r="D1765" s="331" t="s">
        <v>5777</v>
      </c>
      <c r="E1765" s="243" t="s">
        <v>5778</v>
      </c>
      <c r="F1765" s="243"/>
      <c r="G1765" s="170" t="s">
        <v>36</v>
      </c>
      <c r="H1765" s="214">
        <v>0</v>
      </c>
      <c r="I1765" s="30">
        <v>590000000</v>
      </c>
      <c r="J1765" s="170" t="s">
        <v>50</v>
      </c>
      <c r="K1765" s="31" t="s">
        <v>301</v>
      </c>
      <c r="L1765" s="170" t="s">
        <v>430</v>
      </c>
      <c r="M1765" s="170" t="s">
        <v>58</v>
      </c>
      <c r="N1765" s="244" t="s">
        <v>1366</v>
      </c>
      <c r="O1765" s="31" t="s">
        <v>476</v>
      </c>
      <c r="P1765" s="31">
        <v>166</v>
      </c>
      <c r="Q1765" s="170" t="s">
        <v>100</v>
      </c>
      <c r="R1765" s="48">
        <v>7.7</v>
      </c>
      <c r="S1765" s="64">
        <v>1700</v>
      </c>
      <c r="T1765" s="58">
        <f>S1765*R1765</f>
        <v>13090</v>
      </c>
      <c r="U1765" s="58">
        <f t="shared" si="131"/>
        <v>14660.800000000001</v>
      </c>
      <c r="V1765" s="170"/>
      <c r="W1765" s="31">
        <v>2017</v>
      </c>
      <c r="X1765" s="170"/>
      <c r="Y1765" s="303"/>
    </row>
    <row r="1766" spans="1:25" ht="50.1" customHeight="1">
      <c r="A1766" s="30" t="s">
        <v>5779</v>
      </c>
      <c r="B1766" s="31" t="s">
        <v>32</v>
      </c>
      <c r="C1766" s="56" t="s">
        <v>5780</v>
      </c>
      <c r="D1766" s="312" t="s">
        <v>3453</v>
      </c>
      <c r="E1766" s="44" t="s">
        <v>5781</v>
      </c>
      <c r="F1766" s="44" t="s">
        <v>5782</v>
      </c>
      <c r="G1766" s="43" t="s">
        <v>36</v>
      </c>
      <c r="H1766" s="43">
        <v>0</v>
      </c>
      <c r="I1766" s="66">
        <v>590000000</v>
      </c>
      <c r="J1766" s="31" t="s">
        <v>50</v>
      </c>
      <c r="K1766" s="31" t="s">
        <v>301</v>
      </c>
      <c r="L1766" s="31" t="s">
        <v>430</v>
      </c>
      <c r="M1766" s="43" t="s">
        <v>58</v>
      </c>
      <c r="N1766" s="71" t="s">
        <v>1366</v>
      </c>
      <c r="O1766" s="31" t="s">
        <v>476</v>
      </c>
      <c r="P1766" s="43">
        <v>166</v>
      </c>
      <c r="Q1766" s="170" t="s">
        <v>100</v>
      </c>
      <c r="R1766" s="48">
        <v>100</v>
      </c>
      <c r="S1766" s="64">
        <v>5400</v>
      </c>
      <c r="T1766" s="58">
        <f>S1766*R1766</f>
        <v>540000</v>
      </c>
      <c r="U1766" s="58">
        <f t="shared" si="131"/>
        <v>604800</v>
      </c>
      <c r="V1766" s="31"/>
      <c r="W1766" s="31">
        <v>2017</v>
      </c>
      <c r="X1766" s="38"/>
      <c r="Y1766" s="303"/>
    </row>
    <row r="1767" spans="1:25" ht="50.1" customHeight="1">
      <c r="A1767" s="30" t="s">
        <v>5783</v>
      </c>
      <c r="B1767" s="31" t="s">
        <v>32</v>
      </c>
      <c r="C1767" s="245" t="s">
        <v>4622</v>
      </c>
      <c r="D1767" s="332" t="s">
        <v>4602</v>
      </c>
      <c r="E1767" s="245" t="s">
        <v>4623</v>
      </c>
      <c r="F1767" s="245" t="s">
        <v>4630</v>
      </c>
      <c r="G1767" s="43" t="s">
        <v>36</v>
      </c>
      <c r="H1767" s="162">
        <v>0</v>
      </c>
      <c r="I1767" s="81">
        <v>590000000</v>
      </c>
      <c r="J1767" s="45" t="s">
        <v>300</v>
      </c>
      <c r="K1767" s="43" t="s">
        <v>301</v>
      </c>
      <c r="L1767" s="43" t="s">
        <v>5186</v>
      </c>
      <c r="M1767" s="43" t="s">
        <v>81</v>
      </c>
      <c r="N1767" s="43" t="s">
        <v>297</v>
      </c>
      <c r="O1767" s="43" t="s">
        <v>2489</v>
      </c>
      <c r="P1767" s="31">
        <v>796</v>
      </c>
      <c r="Q1767" s="31" t="s">
        <v>43</v>
      </c>
      <c r="R1767" s="47">
        <v>20</v>
      </c>
      <c r="S1767" s="64">
        <v>750</v>
      </c>
      <c r="T1767" s="48">
        <f>R1767*S1767</f>
        <v>15000</v>
      </c>
      <c r="U1767" s="48">
        <f>T1767*1.12</f>
        <v>16800</v>
      </c>
      <c r="V1767" s="170"/>
      <c r="W1767" s="45">
        <v>2017</v>
      </c>
      <c r="X1767" s="170"/>
      <c r="Y1767" s="303"/>
    </row>
    <row r="1768" spans="1:25" ht="50.1" customHeight="1">
      <c r="A1768" s="30" t="s">
        <v>5784</v>
      </c>
      <c r="B1768" s="31" t="s">
        <v>32</v>
      </c>
      <c r="C1768" s="56" t="s">
        <v>4009</v>
      </c>
      <c r="D1768" s="310" t="s">
        <v>4010</v>
      </c>
      <c r="E1768" s="56" t="s">
        <v>4011</v>
      </c>
      <c r="F1768" s="44" t="s">
        <v>5785</v>
      </c>
      <c r="G1768" s="43" t="s">
        <v>36</v>
      </c>
      <c r="H1768" s="162">
        <v>0</v>
      </c>
      <c r="I1768" s="81">
        <v>590000000</v>
      </c>
      <c r="J1768" s="45" t="s">
        <v>300</v>
      </c>
      <c r="K1768" s="43" t="s">
        <v>301</v>
      </c>
      <c r="L1768" s="43" t="s">
        <v>5186</v>
      </c>
      <c r="M1768" s="43" t="s">
        <v>81</v>
      </c>
      <c r="N1768" s="43" t="s">
        <v>297</v>
      </c>
      <c r="O1768" s="43" t="s">
        <v>2489</v>
      </c>
      <c r="P1768" s="31">
        <v>796</v>
      </c>
      <c r="Q1768" s="31" t="s">
        <v>43</v>
      </c>
      <c r="R1768" s="47">
        <v>2</v>
      </c>
      <c r="S1768" s="64">
        <v>4500</v>
      </c>
      <c r="T1768" s="48">
        <f>R1768*S1768</f>
        <v>9000</v>
      </c>
      <c r="U1768" s="48">
        <f>T1768*1.12</f>
        <v>10080.000000000002</v>
      </c>
      <c r="V1768" s="126"/>
      <c r="W1768" s="45">
        <v>2017</v>
      </c>
      <c r="X1768" s="126"/>
      <c r="Y1768" s="303"/>
    </row>
    <row r="1769" spans="1:25" ht="50.1" customHeight="1">
      <c r="A1769" s="30" t="s">
        <v>5786</v>
      </c>
      <c r="B1769" s="31" t="s">
        <v>32</v>
      </c>
      <c r="C1769" s="44" t="s">
        <v>5787</v>
      </c>
      <c r="D1769" s="312" t="s">
        <v>4485</v>
      </c>
      <c r="E1769" s="44" t="s">
        <v>5788</v>
      </c>
      <c r="F1769" s="243" t="s">
        <v>5789</v>
      </c>
      <c r="G1769" s="43" t="s">
        <v>36</v>
      </c>
      <c r="H1769" s="162">
        <v>0</v>
      </c>
      <c r="I1769" s="81">
        <v>590000000</v>
      </c>
      <c r="J1769" s="45" t="s">
        <v>300</v>
      </c>
      <c r="K1769" s="43" t="s">
        <v>301</v>
      </c>
      <c r="L1769" s="43" t="s">
        <v>5186</v>
      </c>
      <c r="M1769" s="43" t="s">
        <v>81</v>
      </c>
      <c r="N1769" s="43" t="s">
        <v>297</v>
      </c>
      <c r="O1769" s="43" t="s">
        <v>2489</v>
      </c>
      <c r="P1769" s="31">
        <v>796</v>
      </c>
      <c r="Q1769" s="31" t="s">
        <v>43</v>
      </c>
      <c r="R1769" s="47">
        <v>14</v>
      </c>
      <c r="S1769" s="64">
        <v>9000</v>
      </c>
      <c r="T1769" s="48">
        <f>R1769*S1769</f>
        <v>126000</v>
      </c>
      <c r="U1769" s="48">
        <f>T1769*1.12</f>
        <v>141120</v>
      </c>
      <c r="V1769" s="126"/>
      <c r="W1769" s="45">
        <v>2017</v>
      </c>
      <c r="X1769" s="126"/>
      <c r="Y1769" s="303"/>
    </row>
    <row r="1770" spans="1:25" ht="50.1" customHeight="1">
      <c r="A1770" s="30" t="s">
        <v>5790</v>
      </c>
      <c r="B1770" s="31" t="s">
        <v>32</v>
      </c>
      <c r="C1770" s="44" t="s">
        <v>5791</v>
      </c>
      <c r="D1770" s="312" t="s">
        <v>5792</v>
      </c>
      <c r="E1770" s="44" t="s">
        <v>5793</v>
      </c>
      <c r="F1770" s="243" t="s">
        <v>5794</v>
      </c>
      <c r="G1770" s="43" t="s">
        <v>36</v>
      </c>
      <c r="H1770" s="162">
        <v>0</v>
      </c>
      <c r="I1770" s="81">
        <v>590000000</v>
      </c>
      <c r="J1770" s="45" t="s">
        <v>300</v>
      </c>
      <c r="K1770" s="43" t="s">
        <v>301</v>
      </c>
      <c r="L1770" s="43" t="s">
        <v>5186</v>
      </c>
      <c r="M1770" s="43" t="s">
        <v>81</v>
      </c>
      <c r="N1770" s="43" t="s">
        <v>297</v>
      </c>
      <c r="O1770" s="43" t="s">
        <v>2489</v>
      </c>
      <c r="P1770" s="31">
        <v>796</v>
      </c>
      <c r="Q1770" s="31" t="s">
        <v>43</v>
      </c>
      <c r="R1770" s="47">
        <v>8</v>
      </c>
      <c r="S1770" s="64">
        <v>23000</v>
      </c>
      <c r="T1770" s="48">
        <f>R1770*S1770</f>
        <v>184000</v>
      </c>
      <c r="U1770" s="48">
        <f>T1770*1.12</f>
        <v>206080.00000000003</v>
      </c>
      <c r="V1770" s="126"/>
      <c r="W1770" s="45">
        <v>2017</v>
      </c>
      <c r="X1770" s="126"/>
      <c r="Y1770" s="303"/>
    </row>
    <row r="1771" spans="1:25" ht="50.1" customHeight="1">
      <c r="A1771" s="30" t="s">
        <v>5795</v>
      </c>
      <c r="B1771" s="31" t="s">
        <v>32</v>
      </c>
      <c r="C1771" s="44" t="s">
        <v>5796</v>
      </c>
      <c r="D1771" s="312" t="s">
        <v>5797</v>
      </c>
      <c r="E1771" s="44" t="s">
        <v>5648</v>
      </c>
      <c r="F1771" s="243" t="s">
        <v>5798</v>
      </c>
      <c r="G1771" s="43" t="s">
        <v>36</v>
      </c>
      <c r="H1771" s="162">
        <v>0</v>
      </c>
      <c r="I1771" s="81">
        <v>590000000</v>
      </c>
      <c r="J1771" s="45" t="s">
        <v>300</v>
      </c>
      <c r="K1771" s="43" t="s">
        <v>301</v>
      </c>
      <c r="L1771" s="43" t="s">
        <v>5186</v>
      </c>
      <c r="M1771" s="43" t="s">
        <v>81</v>
      </c>
      <c r="N1771" s="43" t="s">
        <v>297</v>
      </c>
      <c r="O1771" s="43" t="s">
        <v>2489</v>
      </c>
      <c r="P1771" s="31">
        <v>796</v>
      </c>
      <c r="Q1771" s="31" t="s">
        <v>43</v>
      </c>
      <c r="R1771" s="47">
        <v>8</v>
      </c>
      <c r="S1771" s="64">
        <v>180000</v>
      </c>
      <c r="T1771" s="48">
        <f>R1771*S1771</f>
        <v>1440000</v>
      </c>
      <c r="U1771" s="48">
        <f>T1771*1.12</f>
        <v>1612800.0000000002</v>
      </c>
      <c r="V1771" s="126"/>
      <c r="W1771" s="45">
        <v>2017</v>
      </c>
      <c r="X1771" s="126"/>
      <c r="Y1771" s="303"/>
    </row>
    <row r="1772" spans="1:25" ht="50.1" customHeight="1">
      <c r="A1772" s="30" t="s">
        <v>5799</v>
      </c>
      <c r="B1772" s="71" t="s">
        <v>32</v>
      </c>
      <c r="C1772" s="44" t="s">
        <v>5800</v>
      </c>
      <c r="D1772" s="312" t="s">
        <v>5801</v>
      </c>
      <c r="E1772" s="44" t="s">
        <v>5802</v>
      </c>
      <c r="F1772" s="44" t="s">
        <v>5803</v>
      </c>
      <c r="G1772" s="45" t="s">
        <v>36</v>
      </c>
      <c r="H1772" s="45">
        <v>0</v>
      </c>
      <c r="I1772" s="100">
        <v>590000000</v>
      </c>
      <c r="J1772" s="45" t="s">
        <v>50</v>
      </c>
      <c r="K1772" s="43" t="s">
        <v>301</v>
      </c>
      <c r="L1772" s="45" t="s">
        <v>50</v>
      </c>
      <c r="M1772" s="45" t="s">
        <v>40</v>
      </c>
      <c r="N1772" s="45" t="s">
        <v>5804</v>
      </c>
      <c r="O1772" s="125" t="s">
        <v>107</v>
      </c>
      <c r="P1772" s="43">
        <v>796</v>
      </c>
      <c r="Q1772" s="43" t="s">
        <v>43</v>
      </c>
      <c r="R1772" s="172">
        <v>500</v>
      </c>
      <c r="S1772" s="173">
        <v>1.8</v>
      </c>
      <c r="T1772" s="58">
        <f>S1772*R1772</f>
        <v>900</v>
      </c>
      <c r="U1772" s="174">
        <f t="shared" ref="U1772" si="132">T1772*1.12</f>
        <v>1008.0000000000001</v>
      </c>
      <c r="V1772" s="115"/>
      <c r="W1772" s="31">
        <v>2017</v>
      </c>
      <c r="X1772" s="117"/>
      <c r="Y1772" s="303"/>
    </row>
    <row r="1773" spans="1:25" ht="50.1" customHeight="1">
      <c r="A1773" s="30" t="s">
        <v>5805</v>
      </c>
      <c r="B1773" s="99" t="s">
        <v>32</v>
      </c>
      <c r="C1773" s="44" t="s">
        <v>3925</v>
      </c>
      <c r="D1773" s="312" t="s">
        <v>3897</v>
      </c>
      <c r="E1773" s="44" t="s">
        <v>3926</v>
      </c>
      <c r="F1773" s="184" t="s">
        <v>3899</v>
      </c>
      <c r="G1773" s="41" t="s">
        <v>36</v>
      </c>
      <c r="H1773" s="63">
        <v>0</v>
      </c>
      <c r="I1773" s="31">
        <v>590000000</v>
      </c>
      <c r="J1773" s="41" t="s">
        <v>37</v>
      </c>
      <c r="K1773" s="41" t="s">
        <v>788</v>
      </c>
      <c r="L1773" s="41" t="s">
        <v>37</v>
      </c>
      <c r="M1773" s="41" t="s">
        <v>58</v>
      </c>
      <c r="N1773" s="41" t="s">
        <v>317</v>
      </c>
      <c r="O1773" s="41" t="s">
        <v>5806</v>
      </c>
      <c r="P1773" s="45">
        <v>796</v>
      </c>
      <c r="Q1773" s="41" t="s">
        <v>43</v>
      </c>
      <c r="R1773" s="47">
        <v>20</v>
      </c>
      <c r="S1773" s="145">
        <v>75</v>
      </c>
      <c r="T1773" s="48">
        <f>S1773*R1773</f>
        <v>1500</v>
      </c>
      <c r="U1773" s="48">
        <f>T1773*1.12</f>
        <v>1680.0000000000002</v>
      </c>
      <c r="V1773" s="41"/>
      <c r="W1773" s="45">
        <v>2017</v>
      </c>
      <c r="X1773" s="41"/>
      <c r="Y1773" s="303"/>
    </row>
    <row r="1774" spans="1:25" ht="50.1" customHeight="1">
      <c r="A1774" s="30" t="s">
        <v>5807</v>
      </c>
      <c r="B1774" s="99" t="s">
        <v>32</v>
      </c>
      <c r="C1774" s="44" t="s">
        <v>5808</v>
      </c>
      <c r="D1774" s="312" t="s">
        <v>3897</v>
      </c>
      <c r="E1774" s="44" t="s">
        <v>5809</v>
      </c>
      <c r="F1774" s="184" t="s">
        <v>3899</v>
      </c>
      <c r="G1774" s="41" t="s">
        <v>36</v>
      </c>
      <c r="H1774" s="63">
        <v>0</v>
      </c>
      <c r="I1774" s="31">
        <v>590000000</v>
      </c>
      <c r="J1774" s="41" t="s">
        <v>37</v>
      </c>
      <c r="K1774" s="41" t="s">
        <v>788</v>
      </c>
      <c r="L1774" s="41" t="s">
        <v>37</v>
      </c>
      <c r="M1774" s="41" t="s">
        <v>58</v>
      </c>
      <c r="N1774" s="41" t="s">
        <v>317</v>
      </c>
      <c r="O1774" s="41" t="s">
        <v>5806</v>
      </c>
      <c r="P1774" s="45">
        <v>796</v>
      </c>
      <c r="Q1774" s="41" t="s">
        <v>43</v>
      </c>
      <c r="R1774" s="47">
        <v>15</v>
      </c>
      <c r="S1774" s="145">
        <v>85</v>
      </c>
      <c r="T1774" s="48">
        <f t="shared" ref="T1774:T1780" si="133">S1774*R1774</f>
        <v>1275</v>
      </c>
      <c r="U1774" s="48">
        <f t="shared" ref="U1774:U1780" si="134">T1774*1.12</f>
        <v>1428.0000000000002</v>
      </c>
      <c r="V1774" s="41"/>
      <c r="W1774" s="45">
        <v>2017</v>
      </c>
      <c r="X1774" s="41"/>
      <c r="Y1774" s="303"/>
    </row>
    <row r="1775" spans="1:25" ht="50.1" customHeight="1">
      <c r="A1775" s="30" t="s">
        <v>5810</v>
      </c>
      <c r="B1775" s="99" t="s">
        <v>32</v>
      </c>
      <c r="C1775" s="44" t="s">
        <v>5811</v>
      </c>
      <c r="D1775" s="312" t="s">
        <v>3897</v>
      </c>
      <c r="E1775" s="44" t="s">
        <v>5812</v>
      </c>
      <c r="F1775" s="184" t="s">
        <v>3899</v>
      </c>
      <c r="G1775" s="41" t="s">
        <v>36</v>
      </c>
      <c r="H1775" s="63">
        <v>0</v>
      </c>
      <c r="I1775" s="31">
        <v>590000000</v>
      </c>
      <c r="J1775" s="41" t="s">
        <v>37</v>
      </c>
      <c r="K1775" s="41" t="s">
        <v>788</v>
      </c>
      <c r="L1775" s="41" t="s">
        <v>5813</v>
      </c>
      <c r="M1775" s="41" t="s">
        <v>58</v>
      </c>
      <c r="N1775" s="41" t="s">
        <v>317</v>
      </c>
      <c r="O1775" s="41" t="s">
        <v>5806</v>
      </c>
      <c r="P1775" s="45">
        <v>796</v>
      </c>
      <c r="Q1775" s="41" t="s">
        <v>43</v>
      </c>
      <c r="R1775" s="47">
        <v>15</v>
      </c>
      <c r="S1775" s="145">
        <v>85</v>
      </c>
      <c r="T1775" s="48">
        <f t="shared" si="133"/>
        <v>1275</v>
      </c>
      <c r="U1775" s="48">
        <f t="shared" si="134"/>
        <v>1428.0000000000002</v>
      </c>
      <c r="V1775" s="41"/>
      <c r="W1775" s="45">
        <v>2017</v>
      </c>
      <c r="X1775" s="41"/>
      <c r="Y1775" s="303"/>
    </row>
    <row r="1776" spans="1:25" ht="50.1" customHeight="1">
      <c r="A1776" s="30" t="s">
        <v>5814</v>
      </c>
      <c r="B1776" s="99" t="s">
        <v>32</v>
      </c>
      <c r="C1776" s="44" t="s">
        <v>5815</v>
      </c>
      <c r="D1776" s="312" t="s">
        <v>3897</v>
      </c>
      <c r="E1776" s="44" t="s">
        <v>5816</v>
      </c>
      <c r="F1776" s="184" t="s">
        <v>3899</v>
      </c>
      <c r="G1776" s="41" t="s">
        <v>36</v>
      </c>
      <c r="H1776" s="63">
        <v>0</v>
      </c>
      <c r="I1776" s="31">
        <v>590000000</v>
      </c>
      <c r="J1776" s="41" t="s">
        <v>37</v>
      </c>
      <c r="K1776" s="41" t="s">
        <v>788</v>
      </c>
      <c r="L1776" s="41" t="s">
        <v>5813</v>
      </c>
      <c r="M1776" s="41" t="s">
        <v>58</v>
      </c>
      <c r="N1776" s="41" t="s">
        <v>317</v>
      </c>
      <c r="O1776" s="41" t="s">
        <v>5806</v>
      </c>
      <c r="P1776" s="45">
        <v>796</v>
      </c>
      <c r="Q1776" s="41" t="s">
        <v>43</v>
      </c>
      <c r="R1776" s="47">
        <v>15</v>
      </c>
      <c r="S1776" s="145">
        <v>95</v>
      </c>
      <c r="T1776" s="48">
        <f t="shared" si="133"/>
        <v>1425</v>
      </c>
      <c r="U1776" s="48">
        <f t="shared" si="134"/>
        <v>1596.0000000000002</v>
      </c>
      <c r="V1776" s="41"/>
      <c r="W1776" s="45">
        <v>2017</v>
      </c>
      <c r="X1776" s="41"/>
      <c r="Y1776" s="303"/>
    </row>
    <row r="1777" spans="1:25" ht="50.1" customHeight="1">
      <c r="A1777" s="30" t="s">
        <v>5817</v>
      </c>
      <c r="B1777" s="99" t="s">
        <v>32</v>
      </c>
      <c r="C1777" s="44" t="s">
        <v>5818</v>
      </c>
      <c r="D1777" s="312" t="s">
        <v>3897</v>
      </c>
      <c r="E1777" s="44" t="s">
        <v>5819</v>
      </c>
      <c r="F1777" s="184" t="s">
        <v>3899</v>
      </c>
      <c r="G1777" s="41" t="s">
        <v>36</v>
      </c>
      <c r="H1777" s="63">
        <v>0</v>
      </c>
      <c r="I1777" s="31">
        <v>590000000</v>
      </c>
      <c r="J1777" s="41" t="s">
        <v>37</v>
      </c>
      <c r="K1777" s="41" t="s">
        <v>788</v>
      </c>
      <c r="L1777" s="41" t="s">
        <v>5813</v>
      </c>
      <c r="M1777" s="41" t="s">
        <v>58</v>
      </c>
      <c r="N1777" s="41" t="s">
        <v>317</v>
      </c>
      <c r="O1777" s="41" t="s">
        <v>5806</v>
      </c>
      <c r="P1777" s="45">
        <v>796</v>
      </c>
      <c r="Q1777" s="41" t="s">
        <v>43</v>
      </c>
      <c r="R1777" s="47">
        <v>15</v>
      </c>
      <c r="S1777" s="145">
        <v>100</v>
      </c>
      <c r="T1777" s="48">
        <f t="shared" si="133"/>
        <v>1500</v>
      </c>
      <c r="U1777" s="48">
        <f t="shared" si="134"/>
        <v>1680.0000000000002</v>
      </c>
      <c r="V1777" s="41"/>
      <c r="W1777" s="45">
        <v>2017</v>
      </c>
      <c r="X1777" s="41"/>
      <c r="Y1777" s="303"/>
    </row>
    <row r="1778" spans="1:25" ht="50.1" customHeight="1">
      <c r="A1778" s="30" t="s">
        <v>5820</v>
      </c>
      <c r="B1778" s="99" t="s">
        <v>32</v>
      </c>
      <c r="C1778" s="44" t="s">
        <v>5821</v>
      </c>
      <c r="D1778" s="312" t="s">
        <v>3897</v>
      </c>
      <c r="E1778" s="44" t="s">
        <v>5822</v>
      </c>
      <c r="F1778" s="184" t="s">
        <v>3899</v>
      </c>
      <c r="G1778" s="41" t="s">
        <v>36</v>
      </c>
      <c r="H1778" s="63">
        <v>0</v>
      </c>
      <c r="I1778" s="31">
        <v>590000000</v>
      </c>
      <c r="J1778" s="41" t="s">
        <v>37</v>
      </c>
      <c r="K1778" s="41" t="s">
        <v>788</v>
      </c>
      <c r="L1778" s="41" t="s">
        <v>5813</v>
      </c>
      <c r="M1778" s="41" t="s">
        <v>58</v>
      </c>
      <c r="N1778" s="41" t="s">
        <v>317</v>
      </c>
      <c r="O1778" s="41" t="s">
        <v>5806</v>
      </c>
      <c r="P1778" s="45">
        <v>796</v>
      </c>
      <c r="Q1778" s="41" t="s">
        <v>43</v>
      </c>
      <c r="R1778" s="47">
        <v>10</v>
      </c>
      <c r="S1778" s="145">
        <v>400</v>
      </c>
      <c r="T1778" s="48">
        <f t="shared" si="133"/>
        <v>4000</v>
      </c>
      <c r="U1778" s="48">
        <f t="shared" si="134"/>
        <v>4480</v>
      </c>
      <c r="V1778" s="41"/>
      <c r="W1778" s="45">
        <v>2017</v>
      </c>
      <c r="X1778" s="41"/>
      <c r="Y1778" s="303"/>
    </row>
    <row r="1779" spans="1:25" ht="50.1" customHeight="1">
      <c r="A1779" s="30" t="s">
        <v>5823</v>
      </c>
      <c r="B1779" s="99" t="s">
        <v>32</v>
      </c>
      <c r="C1779" s="44" t="s">
        <v>3937</v>
      </c>
      <c r="D1779" s="312" t="s">
        <v>3897</v>
      </c>
      <c r="E1779" s="44" t="s">
        <v>3938</v>
      </c>
      <c r="F1779" s="51" t="s">
        <v>5824</v>
      </c>
      <c r="G1779" s="41" t="s">
        <v>36</v>
      </c>
      <c r="H1779" s="63">
        <v>0</v>
      </c>
      <c r="I1779" s="31">
        <v>590000000</v>
      </c>
      <c r="J1779" s="41" t="s">
        <v>37</v>
      </c>
      <c r="K1779" s="41" t="s">
        <v>788</v>
      </c>
      <c r="L1779" s="41" t="s">
        <v>37</v>
      </c>
      <c r="M1779" s="41" t="s">
        <v>58</v>
      </c>
      <c r="N1779" s="41" t="s">
        <v>317</v>
      </c>
      <c r="O1779" s="41" t="s">
        <v>5806</v>
      </c>
      <c r="P1779" s="45">
        <v>796</v>
      </c>
      <c r="Q1779" s="41" t="s">
        <v>43</v>
      </c>
      <c r="R1779" s="47">
        <v>10</v>
      </c>
      <c r="S1779" s="145">
        <v>540</v>
      </c>
      <c r="T1779" s="48">
        <f t="shared" si="133"/>
        <v>5400</v>
      </c>
      <c r="U1779" s="48">
        <f t="shared" si="134"/>
        <v>6048.0000000000009</v>
      </c>
      <c r="V1779" s="41"/>
      <c r="W1779" s="45">
        <v>2017</v>
      </c>
      <c r="X1779" s="41"/>
      <c r="Y1779" s="303"/>
    </row>
    <row r="1780" spans="1:25" ht="50.1" customHeight="1">
      <c r="A1780" s="30" t="s">
        <v>5825</v>
      </c>
      <c r="B1780" s="99" t="s">
        <v>32</v>
      </c>
      <c r="C1780" s="44" t="s">
        <v>3946</v>
      </c>
      <c r="D1780" s="312" t="s">
        <v>3897</v>
      </c>
      <c r="E1780" s="44" t="s">
        <v>3947</v>
      </c>
      <c r="F1780" s="51" t="s">
        <v>5824</v>
      </c>
      <c r="G1780" s="41" t="s">
        <v>36</v>
      </c>
      <c r="H1780" s="63">
        <v>0</v>
      </c>
      <c r="I1780" s="31">
        <v>590000000</v>
      </c>
      <c r="J1780" s="41" t="s">
        <v>37</v>
      </c>
      <c r="K1780" s="41" t="s">
        <v>788</v>
      </c>
      <c r="L1780" s="41" t="s">
        <v>37</v>
      </c>
      <c r="M1780" s="41" t="s">
        <v>58</v>
      </c>
      <c r="N1780" s="41" t="s">
        <v>317</v>
      </c>
      <c r="O1780" s="41" t="s">
        <v>5806</v>
      </c>
      <c r="P1780" s="45">
        <v>796</v>
      </c>
      <c r="Q1780" s="41" t="s">
        <v>43</v>
      </c>
      <c r="R1780" s="47">
        <v>15</v>
      </c>
      <c r="S1780" s="145">
        <v>935</v>
      </c>
      <c r="T1780" s="48">
        <f t="shared" si="133"/>
        <v>14025</v>
      </c>
      <c r="U1780" s="48">
        <f t="shared" si="134"/>
        <v>15708.000000000002</v>
      </c>
      <c r="V1780" s="41"/>
      <c r="W1780" s="45">
        <v>2017</v>
      </c>
      <c r="X1780" s="41"/>
      <c r="Y1780" s="303"/>
    </row>
    <row r="1781" spans="1:25" ht="50.1" customHeight="1">
      <c r="A1781" s="30" t="s">
        <v>5826</v>
      </c>
      <c r="B1781" s="71" t="s">
        <v>32</v>
      </c>
      <c r="C1781" s="44" t="s">
        <v>5763</v>
      </c>
      <c r="D1781" s="312" t="s">
        <v>5764</v>
      </c>
      <c r="E1781" s="44" t="s">
        <v>5765</v>
      </c>
      <c r="F1781" s="44" t="s">
        <v>5766</v>
      </c>
      <c r="G1781" s="43" t="s">
        <v>89</v>
      </c>
      <c r="H1781" s="80">
        <v>0</v>
      </c>
      <c r="I1781" s="81">
        <v>590000000</v>
      </c>
      <c r="J1781" s="45" t="s">
        <v>300</v>
      </c>
      <c r="K1781" s="43" t="s">
        <v>301</v>
      </c>
      <c r="L1781" s="43" t="s">
        <v>302</v>
      </c>
      <c r="M1781" s="43" t="s">
        <v>81</v>
      </c>
      <c r="N1781" s="43" t="s">
        <v>5767</v>
      </c>
      <c r="O1781" s="43" t="s">
        <v>508</v>
      </c>
      <c r="P1781" s="43">
        <v>796</v>
      </c>
      <c r="Q1781" s="43" t="s">
        <v>43</v>
      </c>
      <c r="R1781" s="47">
        <v>6</v>
      </c>
      <c r="S1781" s="64">
        <v>1100000</v>
      </c>
      <c r="T1781" s="48">
        <f>R1781*S1781</f>
        <v>6600000</v>
      </c>
      <c r="U1781" s="48">
        <f>T1781*1.12</f>
        <v>7392000.0000000009</v>
      </c>
      <c r="V1781" s="43"/>
      <c r="W1781" s="45">
        <v>2017</v>
      </c>
      <c r="X1781" s="43"/>
      <c r="Y1781" s="303"/>
    </row>
    <row r="1782" spans="1:25" ht="50.1" customHeight="1">
      <c r="A1782" s="30" t="s">
        <v>5827</v>
      </c>
      <c r="B1782" s="43" t="s">
        <v>32</v>
      </c>
      <c r="C1782" s="44" t="s">
        <v>5828</v>
      </c>
      <c r="D1782" s="312" t="s">
        <v>5829</v>
      </c>
      <c r="E1782" s="44" t="s">
        <v>5830</v>
      </c>
      <c r="F1782" s="44" t="s">
        <v>5831</v>
      </c>
      <c r="G1782" s="43" t="s">
        <v>36</v>
      </c>
      <c r="H1782" s="43">
        <v>0</v>
      </c>
      <c r="I1782" s="41">
        <v>590000000</v>
      </c>
      <c r="J1782" s="31" t="s">
        <v>50</v>
      </c>
      <c r="K1782" s="43" t="s">
        <v>301</v>
      </c>
      <c r="L1782" s="31" t="s">
        <v>50</v>
      </c>
      <c r="M1782" s="43" t="s">
        <v>58</v>
      </c>
      <c r="N1782" s="43" t="s">
        <v>1199</v>
      </c>
      <c r="O1782" s="43" t="s">
        <v>2489</v>
      </c>
      <c r="P1782" s="38">
        <v>839</v>
      </c>
      <c r="Q1782" s="43" t="s">
        <v>570</v>
      </c>
      <c r="R1782" s="48">
        <v>1</v>
      </c>
      <c r="S1782" s="64">
        <v>1450000</v>
      </c>
      <c r="T1782" s="48">
        <f>R1782*S1782</f>
        <v>1450000</v>
      </c>
      <c r="U1782" s="48">
        <f>T1782*1.12</f>
        <v>1624000.0000000002</v>
      </c>
      <c r="V1782" s="103"/>
      <c r="W1782" s="31">
        <v>2017</v>
      </c>
      <c r="X1782" s="38"/>
      <c r="Y1782" s="303"/>
    </row>
    <row r="1783" spans="1:25" ht="50.1" customHeight="1">
      <c r="A1783" s="30" t="s">
        <v>5832</v>
      </c>
      <c r="B1783" s="43" t="s">
        <v>32</v>
      </c>
      <c r="C1783" s="44" t="s">
        <v>4939</v>
      </c>
      <c r="D1783" s="312" t="s">
        <v>4940</v>
      </c>
      <c r="E1783" s="44" t="s">
        <v>4941</v>
      </c>
      <c r="F1783" s="44" t="s">
        <v>5833</v>
      </c>
      <c r="G1783" s="43" t="s">
        <v>36</v>
      </c>
      <c r="H1783" s="43">
        <v>0</v>
      </c>
      <c r="I1783" s="31">
        <v>590000000</v>
      </c>
      <c r="J1783" s="31" t="s">
        <v>39</v>
      </c>
      <c r="K1783" s="43" t="s">
        <v>301</v>
      </c>
      <c r="L1783" s="31" t="s">
        <v>39</v>
      </c>
      <c r="M1783" s="43" t="s">
        <v>40</v>
      </c>
      <c r="N1783" s="43" t="s">
        <v>528</v>
      </c>
      <c r="O1783" s="43" t="s">
        <v>220</v>
      </c>
      <c r="P1783" s="31">
        <v>796</v>
      </c>
      <c r="Q1783" s="43" t="s">
        <v>43</v>
      </c>
      <c r="R1783" s="47">
        <v>40</v>
      </c>
      <c r="S1783" s="220">
        <v>600</v>
      </c>
      <c r="T1783" s="48">
        <f>S1783*R1783</f>
        <v>24000</v>
      </c>
      <c r="U1783" s="48">
        <f>T1783*1.12</f>
        <v>26880.000000000004</v>
      </c>
      <c r="V1783" s="183"/>
      <c r="W1783" s="31">
        <v>2017</v>
      </c>
      <c r="X1783" s="43"/>
      <c r="Y1783" s="303"/>
    </row>
    <row r="1784" spans="1:25" ht="50.1" customHeight="1">
      <c r="A1784" s="30" t="s">
        <v>5834</v>
      </c>
      <c r="B1784" s="71" t="s">
        <v>32</v>
      </c>
      <c r="C1784" s="56" t="s">
        <v>5835</v>
      </c>
      <c r="D1784" s="310" t="s">
        <v>3259</v>
      </c>
      <c r="E1784" s="56" t="s">
        <v>5836</v>
      </c>
      <c r="F1784" s="44" t="s">
        <v>5837</v>
      </c>
      <c r="G1784" s="43" t="s">
        <v>36</v>
      </c>
      <c r="H1784" s="31">
        <v>0</v>
      </c>
      <c r="I1784" s="46">
        <v>590000000</v>
      </c>
      <c r="J1784" s="45" t="s">
        <v>50</v>
      </c>
      <c r="K1784" s="45" t="s">
        <v>301</v>
      </c>
      <c r="L1784" s="45" t="s">
        <v>50</v>
      </c>
      <c r="M1784" s="45" t="s">
        <v>81</v>
      </c>
      <c r="N1784" s="43" t="s">
        <v>1199</v>
      </c>
      <c r="O1784" s="46" t="s">
        <v>5260</v>
      </c>
      <c r="P1784" s="43">
        <v>796</v>
      </c>
      <c r="Q1784" s="43" t="s">
        <v>43</v>
      </c>
      <c r="R1784" s="47">
        <v>22</v>
      </c>
      <c r="S1784" s="64">
        <v>378000</v>
      </c>
      <c r="T1784" s="48">
        <f t="shared" ref="T1784" si="135">S1784*R1784</f>
        <v>8316000</v>
      </c>
      <c r="U1784" s="48">
        <f t="shared" ref="U1784:U1793" si="136">T1784*1.12</f>
        <v>9313920</v>
      </c>
      <c r="V1784" s="42"/>
      <c r="W1784" s="43">
        <v>2017</v>
      </c>
      <c r="X1784" s="42"/>
      <c r="Y1784" s="303"/>
    </row>
    <row r="1785" spans="1:25" ht="50.1" customHeight="1">
      <c r="A1785" s="30" t="s">
        <v>5838</v>
      </c>
      <c r="B1785" s="71" t="s">
        <v>32</v>
      </c>
      <c r="C1785" s="56" t="s">
        <v>291</v>
      </c>
      <c r="D1785" s="314" t="s">
        <v>292</v>
      </c>
      <c r="E1785" s="56" t="s">
        <v>293</v>
      </c>
      <c r="F1785" s="56" t="s">
        <v>5839</v>
      </c>
      <c r="G1785" s="43" t="s">
        <v>36</v>
      </c>
      <c r="H1785" s="162">
        <v>0</v>
      </c>
      <c r="I1785" s="81">
        <v>590000000</v>
      </c>
      <c r="J1785" s="45" t="s">
        <v>300</v>
      </c>
      <c r="K1785" s="43" t="s">
        <v>301</v>
      </c>
      <c r="L1785" s="43" t="s">
        <v>302</v>
      </c>
      <c r="M1785" s="31" t="s">
        <v>81</v>
      </c>
      <c r="N1785" s="43" t="s">
        <v>140</v>
      </c>
      <c r="O1785" s="43" t="s">
        <v>4746</v>
      </c>
      <c r="P1785" s="38">
        <v>796</v>
      </c>
      <c r="Q1785" s="43" t="s">
        <v>43</v>
      </c>
      <c r="R1785" s="47">
        <v>16</v>
      </c>
      <c r="S1785" s="64">
        <v>8500</v>
      </c>
      <c r="T1785" s="48">
        <f>S1785*16</f>
        <v>136000</v>
      </c>
      <c r="U1785" s="48">
        <f t="shared" si="136"/>
        <v>152320</v>
      </c>
      <c r="V1785" s="126"/>
      <c r="W1785" s="45">
        <v>2017</v>
      </c>
      <c r="X1785" s="43"/>
      <c r="Y1785" s="303"/>
    </row>
    <row r="1786" spans="1:25" ht="50.1" customHeight="1">
      <c r="A1786" s="30" t="s">
        <v>5840</v>
      </c>
      <c r="B1786" s="71" t="s">
        <v>32</v>
      </c>
      <c r="C1786" s="56" t="s">
        <v>412</v>
      </c>
      <c r="D1786" s="310" t="s">
        <v>345</v>
      </c>
      <c r="E1786" s="56" t="s">
        <v>413</v>
      </c>
      <c r="F1786" s="44" t="s">
        <v>5841</v>
      </c>
      <c r="G1786" s="43" t="s">
        <v>36</v>
      </c>
      <c r="H1786" s="162">
        <v>0</v>
      </c>
      <c r="I1786" s="81">
        <v>590000000</v>
      </c>
      <c r="J1786" s="45" t="s">
        <v>300</v>
      </c>
      <c r="K1786" s="43" t="s">
        <v>301</v>
      </c>
      <c r="L1786" s="43" t="s">
        <v>302</v>
      </c>
      <c r="M1786" s="31" t="s">
        <v>81</v>
      </c>
      <c r="N1786" s="43" t="s">
        <v>140</v>
      </c>
      <c r="O1786" s="43" t="s">
        <v>4746</v>
      </c>
      <c r="P1786" s="38">
        <v>796</v>
      </c>
      <c r="Q1786" s="43" t="s">
        <v>43</v>
      </c>
      <c r="R1786" s="47">
        <v>18</v>
      </c>
      <c r="S1786" s="64">
        <v>16100</v>
      </c>
      <c r="T1786" s="48">
        <f>S1786*18</f>
        <v>289800</v>
      </c>
      <c r="U1786" s="48">
        <f t="shared" si="136"/>
        <v>324576.00000000006</v>
      </c>
      <c r="V1786" s="126"/>
      <c r="W1786" s="45">
        <v>2017</v>
      </c>
      <c r="X1786" s="43"/>
      <c r="Y1786" s="303"/>
    </row>
    <row r="1787" spans="1:25" ht="50.1" customHeight="1">
      <c r="A1787" s="30" t="s">
        <v>5842</v>
      </c>
      <c r="B1787" s="71" t="s">
        <v>32</v>
      </c>
      <c r="C1787" s="44" t="s">
        <v>5843</v>
      </c>
      <c r="D1787" s="312" t="s">
        <v>1283</v>
      </c>
      <c r="E1787" s="44" t="s">
        <v>5844</v>
      </c>
      <c r="F1787" s="44" t="s">
        <v>5845</v>
      </c>
      <c r="G1787" s="43" t="s">
        <v>36</v>
      </c>
      <c r="H1787" s="162">
        <v>0</v>
      </c>
      <c r="I1787" s="81">
        <v>590000000</v>
      </c>
      <c r="J1787" s="45" t="s">
        <v>300</v>
      </c>
      <c r="K1787" s="43" t="s">
        <v>301</v>
      </c>
      <c r="L1787" s="43" t="s">
        <v>302</v>
      </c>
      <c r="M1787" s="31" t="s">
        <v>81</v>
      </c>
      <c r="N1787" s="43" t="s">
        <v>140</v>
      </c>
      <c r="O1787" s="43" t="s">
        <v>4746</v>
      </c>
      <c r="P1787" s="38">
        <v>796</v>
      </c>
      <c r="Q1787" s="43" t="s">
        <v>43</v>
      </c>
      <c r="R1787" s="47">
        <v>6</v>
      </c>
      <c r="S1787" s="64">
        <v>9350</v>
      </c>
      <c r="T1787" s="48">
        <f>S1787*R1787</f>
        <v>56100</v>
      </c>
      <c r="U1787" s="48">
        <f t="shared" si="136"/>
        <v>62832.000000000007</v>
      </c>
      <c r="V1787" s="126"/>
      <c r="W1787" s="45">
        <v>2017</v>
      </c>
      <c r="X1787" s="43"/>
      <c r="Y1787" s="303"/>
    </row>
    <row r="1788" spans="1:25" ht="50.1" customHeight="1">
      <c r="A1788" s="30" t="s">
        <v>5846</v>
      </c>
      <c r="B1788" s="71" t="s">
        <v>32</v>
      </c>
      <c r="C1788" s="44" t="s">
        <v>5843</v>
      </c>
      <c r="D1788" s="312" t="s">
        <v>1283</v>
      </c>
      <c r="E1788" s="44" t="s">
        <v>5844</v>
      </c>
      <c r="F1788" s="44" t="s">
        <v>5847</v>
      </c>
      <c r="G1788" s="43" t="s">
        <v>36</v>
      </c>
      <c r="H1788" s="162">
        <v>0</v>
      </c>
      <c r="I1788" s="81">
        <v>590000000</v>
      </c>
      <c r="J1788" s="45" t="s">
        <v>300</v>
      </c>
      <c r="K1788" s="43" t="s">
        <v>301</v>
      </c>
      <c r="L1788" s="43" t="s">
        <v>302</v>
      </c>
      <c r="M1788" s="31" t="s">
        <v>81</v>
      </c>
      <c r="N1788" s="43" t="s">
        <v>140</v>
      </c>
      <c r="O1788" s="43" t="s">
        <v>4746</v>
      </c>
      <c r="P1788" s="38">
        <v>796</v>
      </c>
      <c r="Q1788" s="43" t="s">
        <v>43</v>
      </c>
      <c r="R1788" s="47">
        <v>6</v>
      </c>
      <c r="S1788" s="64">
        <v>11100</v>
      </c>
      <c r="T1788" s="48">
        <f>S1788*R1788</f>
        <v>66600</v>
      </c>
      <c r="U1788" s="48">
        <f t="shared" si="136"/>
        <v>74592</v>
      </c>
      <c r="V1788" s="126"/>
      <c r="W1788" s="45">
        <v>2017</v>
      </c>
      <c r="X1788" s="43"/>
      <c r="Y1788" s="303"/>
    </row>
    <row r="1789" spans="1:25" ht="50.1" customHeight="1">
      <c r="A1789" s="30" t="s">
        <v>5848</v>
      </c>
      <c r="B1789" s="71" t="s">
        <v>32</v>
      </c>
      <c r="C1789" s="56" t="s">
        <v>3299</v>
      </c>
      <c r="D1789" s="310" t="s">
        <v>3300</v>
      </c>
      <c r="E1789" s="56" t="s">
        <v>3301</v>
      </c>
      <c r="F1789" s="44" t="s">
        <v>5849</v>
      </c>
      <c r="G1789" s="43" t="s">
        <v>36</v>
      </c>
      <c r="H1789" s="162">
        <v>0</v>
      </c>
      <c r="I1789" s="81">
        <v>590000000</v>
      </c>
      <c r="J1789" s="45" t="s">
        <v>300</v>
      </c>
      <c r="K1789" s="43" t="s">
        <v>301</v>
      </c>
      <c r="L1789" s="43" t="s">
        <v>302</v>
      </c>
      <c r="M1789" s="31" t="s">
        <v>81</v>
      </c>
      <c r="N1789" s="43" t="s">
        <v>140</v>
      </c>
      <c r="O1789" s="43" t="s">
        <v>4746</v>
      </c>
      <c r="P1789" s="38">
        <v>796</v>
      </c>
      <c r="Q1789" s="43" t="s">
        <v>43</v>
      </c>
      <c r="R1789" s="47">
        <v>6</v>
      </c>
      <c r="S1789" s="64">
        <v>26700</v>
      </c>
      <c r="T1789" s="48">
        <f>S1789*R1789</f>
        <v>160200</v>
      </c>
      <c r="U1789" s="48">
        <f t="shared" si="136"/>
        <v>179424.00000000003</v>
      </c>
      <c r="V1789" s="126"/>
      <c r="W1789" s="45">
        <v>2017</v>
      </c>
      <c r="X1789" s="43"/>
      <c r="Y1789" s="303"/>
    </row>
    <row r="1790" spans="1:25" ht="50.1" customHeight="1">
      <c r="A1790" s="30" t="s">
        <v>5850</v>
      </c>
      <c r="B1790" s="71" t="s">
        <v>32</v>
      </c>
      <c r="C1790" s="56" t="s">
        <v>5011</v>
      </c>
      <c r="D1790" s="310" t="s">
        <v>5012</v>
      </c>
      <c r="E1790" s="56" t="s">
        <v>5013</v>
      </c>
      <c r="F1790" s="44" t="s">
        <v>5851</v>
      </c>
      <c r="G1790" s="43" t="s">
        <v>36</v>
      </c>
      <c r="H1790" s="162">
        <v>0</v>
      </c>
      <c r="I1790" s="81">
        <v>590000000</v>
      </c>
      <c r="J1790" s="45" t="s">
        <v>300</v>
      </c>
      <c r="K1790" s="43" t="s">
        <v>301</v>
      </c>
      <c r="L1790" s="43" t="s">
        <v>302</v>
      </c>
      <c r="M1790" s="31" t="s">
        <v>81</v>
      </c>
      <c r="N1790" s="43" t="s">
        <v>140</v>
      </c>
      <c r="O1790" s="43" t="s">
        <v>4746</v>
      </c>
      <c r="P1790" s="38">
        <v>796</v>
      </c>
      <c r="Q1790" s="43" t="s">
        <v>43</v>
      </c>
      <c r="R1790" s="47">
        <v>8</v>
      </c>
      <c r="S1790" s="64">
        <v>9200</v>
      </c>
      <c r="T1790" s="48">
        <f>S1790*R1790</f>
        <v>73600</v>
      </c>
      <c r="U1790" s="48">
        <f t="shared" si="136"/>
        <v>82432.000000000015</v>
      </c>
      <c r="V1790" s="126"/>
      <c r="W1790" s="45">
        <v>2017</v>
      </c>
      <c r="X1790" s="43"/>
      <c r="Y1790" s="303"/>
    </row>
    <row r="1791" spans="1:25" ht="50.1" customHeight="1">
      <c r="A1791" s="30" t="s">
        <v>5852</v>
      </c>
      <c r="B1791" s="79" t="s">
        <v>32</v>
      </c>
      <c r="C1791" s="44" t="s">
        <v>5853</v>
      </c>
      <c r="D1791" s="312" t="s">
        <v>4306</v>
      </c>
      <c r="E1791" s="44" t="s">
        <v>5854</v>
      </c>
      <c r="F1791" s="44"/>
      <c r="G1791" s="43" t="s">
        <v>36</v>
      </c>
      <c r="H1791" s="43">
        <v>0</v>
      </c>
      <c r="I1791" s="30">
        <v>590000000</v>
      </c>
      <c r="J1791" s="31" t="s">
        <v>50</v>
      </c>
      <c r="K1791" s="153" t="s">
        <v>301</v>
      </c>
      <c r="L1791" s="31" t="s">
        <v>430</v>
      </c>
      <c r="M1791" s="43" t="s">
        <v>58</v>
      </c>
      <c r="N1791" s="71" t="s">
        <v>106</v>
      </c>
      <c r="O1791" s="86" t="s">
        <v>107</v>
      </c>
      <c r="P1791" s="43">
        <v>168</v>
      </c>
      <c r="Q1791" s="43" t="s">
        <v>114</v>
      </c>
      <c r="R1791" s="135">
        <v>7.8209999999999997</v>
      </c>
      <c r="S1791" s="181">
        <v>797000</v>
      </c>
      <c r="T1791" s="58">
        <f t="shared" ref="T1791:T1793" si="137">S1791*R1791</f>
        <v>6233337</v>
      </c>
      <c r="U1791" s="58">
        <f t="shared" si="136"/>
        <v>6981337.4400000004</v>
      </c>
      <c r="V1791" s="236"/>
      <c r="W1791" s="30">
        <v>2017</v>
      </c>
      <c r="X1791" s="236"/>
      <c r="Y1791" s="303"/>
    </row>
    <row r="1792" spans="1:25" ht="50.1" customHeight="1">
      <c r="A1792" s="30" t="s">
        <v>5855</v>
      </c>
      <c r="B1792" s="79" t="s">
        <v>32</v>
      </c>
      <c r="C1792" s="44" t="s">
        <v>5856</v>
      </c>
      <c r="D1792" s="312" t="s">
        <v>4306</v>
      </c>
      <c r="E1792" s="44" t="s">
        <v>5857</v>
      </c>
      <c r="F1792" s="246"/>
      <c r="G1792" s="43" t="s">
        <v>36</v>
      </c>
      <c r="H1792" s="43">
        <v>0</v>
      </c>
      <c r="I1792" s="30">
        <v>590000000</v>
      </c>
      <c r="J1792" s="31" t="s">
        <v>50</v>
      </c>
      <c r="K1792" s="153" t="s">
        <v>301</v>
      </c>
      <c r="L1792" s="31" t="s">
        <v>430</v>
      </c>
      <c r="M1792" s="43" t="s">
        <v>58</v>
      </c>
      <c r="N1792" s="71" t="s">
        <v>106</v>
      </c>
      <c r="O1792" s="86" t="s">
        <v>107</v>
      </c>
      <c r="P1792" s="43">
        <v>168</v>
      </c>
      <c r="Q1792" s="43" t="s">
        <v>114</v>
      </c>
      <c r="R1792" s="135">
        <v>1.7649999999999999</v>
      </c>
      <c r="S1792" s="181">
        <v>265000</v>
      </c>
      <c r="T1792" s="58">
        <f t="shared" si="137"/>
        <v>467725</v>
      </c>
      <c r="U1792" s="58">
        <f t="shared" si="136"/>
        <v>523852.00000000006</v>
      </c>
      <c r="V1792" s="236"/>
      <c r="W1792" s="30">
        <v>2017</v>
      </c>
      <c r="X1792" s="236"/>
      <c r="Y1792" s="303"/>
    </row>
    <row r="1793" spans="1:25" ht="50.1" customHeight="1">
      <c r="A1793" s="30" t="s">
        <v>5858</v>
      </c>
      <c r="B1793" s="79" t="s">
        <v>32</v>
      </c>
      <c r="C1793" s="44" t="s">
        <v>5859</v>
      </c>
      <c r="D1793" s="312" t="s">
        <v>1983</v>
      </c>
      <c r="E1793" s="44" t="s">
        <v>5860</v>
      </c>
      <c r="F1793" s="149"/>
      <c r="G1793" s="43" t="s">
        <v>36</v>
      </c>
      <c r="H1793" s="43">
        <v>0</v>
      </c>
      <c r="I1793" s="30">
        <v>590000000</v>
      </c>
      <c r="J1793" s="31" t="s">
        <v>50</v>
      </c>
      <c r="K1793" s="153" t="s">
        <v>301</v>
      </c>
      <c r="L1793" s="31" t="s">
        <v>430</v>
      </c>
      <c r="M1793" s="43" t="s">
        <v>58</v>
      </c>
      <c r="N1793" s="71" t="s">
        <v>106</v>
      </c>
      <c r="O1793" s="86" t="s">
        <v>107</v>
      </c>
      <c r="P1793" s="43">
        <v>168</v>
      </c>
      <c r="Q1793" s="43" t="s">
        <v>114</v>
      </c>
      <c r="R1793" s="135">
        <v>2.2360000000000002</v>
      </c>
      <c r="S1793" s="181">
        <v>215000</v>
      </c>
      <c r="T1793" s="58">
        <f t="shared" si="137"/>
        <v>480740.00000000006</v>
      </c>
      <c r="U1793" s="58">
        <f t="shared" si="136"/>
        <v>538428.80000000016</v>
      </c>
      <c r="V1793" s="236"/>
      <c r="W1793" s="30">
        <v>2017</v>
      </c>
      <c r="X1793" s="236"/>
      <c r="Y1793" s="303"/>
    </row>
    <row r="1794" spans="1:25" ht="50.1" customHeight="1">
      <c r="A1794" s="30" t="s">
        <v>5861</v>
      </c>
      <c r="B1794" s="31" t="s">
        <v>32</v>
      </c>
      <c r="C1794" s="44" t="s">
        <v>5862</v>
      </c>
      <c r="D1794" s="312" t="s">
        <v>5863</v>
      </c>
      <c r="E1794" s="44" t="s">
        <v>5864</v>
      </c>
      <c r="F1794" s="44" t="s">
        <v>5865</v>
      </c>
      <c r="G1794" s="43" t="s">
        <v>36</v>
      </c>
      <c r="H1794" s="162">
        <v>0</v>
      </c>
      <c r="I1794" s="81">
        <v>590000000</v>
      </c>
      <c r="J1794" s="45" t="s">
        <v>300</v>
      </c>
      <c r="K1794" s="43" t="s">
        <v>301</v>
      </c>
      <c r="L1794" s="43" t="s">
        <v>5186</v>
      </c>
      <c r="M1794" s="43" t="s">
        <v>81</v>
      </c>
      <c r="N1794" s="43" t="s">
        <v>99</v>
      </c>
      <c r="O1794" s="43" t="s">
        <v>5866</v>
      </c>
      <c r="P1794" s="31">
        <v>796</v>
      </c>
      <c r="Q1794" s="31" t="s">
        <v>43</v>
      </c>
      <c r="R1794" s="47">
        <v>15</v>
      </c>
      <c r="S1794" s="64">
        <v>4500</v>
      </c>
      <c r="T1794" s="48">
        <f>R1794*S1794</f>
        <v>67500</v>
      </c>
      <c r="U1794" s="48">
        <f>T1794*1.12</f>
        <v>75600</v>
      </c>
      <c r="V1794" s="170"/>
      <c r="W1794" s="45">
        <v>2017</v>
      </c>
      <c r="X1794" s="170"/>
      <c r="Y1794" s="303"/>
    </row>
    <row r="1795" spans="1:25" ht="50.1" customHeight="1">
      <c r="A1795" s="30" t="s">
        <v>5867</v>
      </c>
      <c r="B1795" s="31" t="s">
        <v>32</v>
      </c>
      <c r="C1795" s="44" t="s">
        <v>5868</v>
      </c>
      <c r="D1795" s="312" t="s">
        <v>5869</v>
      </c>
      <c r="E1795" s="44" t="s">
        <v>5870</v>
      </c>
      <c r="F1795" s="44" t="s">
        <v>5871</v>
      </c>
      <c r="G1795" s="43" t="s">
        <v>36</v>
      </c>
      <c r="H1795" s="162">
        <v>0</v>
      </c>
      <c r="I1795" s="81">
        <v>590000000</v>
      </c>
      <c r="J1795" s="45" t="s">
        <v>300</v>
      </c>
      <c r="K1795" s="43" t="s">
        <v>301</v>
      </c>
      <c r="L1795" s="43" t="s">
        <v>5186</v>
      </c>
      <c r="M1795" s="43" t="s">
        <v>81</v>
      </c>
      <c r="N1795" s="43" t="s">
        <v>99</v>
      </c>
      <c r="O1795" s="43" t="s">
        <v>5866</v>
      </c>
      <c r="P1795" s="31">
        <v>796</v>
      </c>
      <c r="Q1795" s="31" t="s">
        <v>43</v>
      </c>
      <c r="R1795" s="47">
        <v>22</v>
      </c>
      <c r="S1795" s="64">
        <v>46000</v>
      </c>
      <c r="T1795" s="48">
        <f>R1795*S1795</f>
        <v>1012000</v>
      </c>
      <c r="U1795" s="48">
        <f>T1795*1.12</f>
        <v>1133440</v>
      </c>
      <c r="V1795" s="126"/>
      <c r="W1795" s="45">
        <v>2017</v>
      </c>
      <c r="X1795" s="126"/>
      <c r="Y1795" s="303"/>
    </row>
    <row r="1796" spans="1:25" ht="50.1" customHeight="1">
      <c r="A1796" s="30" t="s">
        <v>5872</v>
      </c>
      <c r="B1796" s="43" t="s">
        <v>32</v>
      </c>
      <c r="C1796" s="44" t="s">
        <v>5873</v>
      </c>
      <c r="D1796" s="312" t="s">
        <v>2746</v>
      </c>
      <c r="E1796" s="44" t="s">
        <v>5874</v>
      </c>
      <c r="F1796" s="44" t="s">
        <v>5875</v>
      </c>
      <c r="G1796" s="43" t="s">
        <v>36</v>
      </c>
      <c r="H1796" s="43">
        <v>0</v>
      </c>
      <c r="I1796" s="46">
        <v>590000000</v>
      </c>
      <c r="J1796" s="31" t="s">
        <v>50</v>
      </c>
      <c r="K1796" s="167" t="s">
        <v>301</v>
      </c>
      <c r="L1796" s="31" t="s">
        <v>50</v>
      </c>
      <c r="M1796" s="41" t="s">
        <v>40</v>
      </c>
      <c r="N1796" s="43" t="s">
        <v>41</v>
      </c>
      <c r="O1796" s="46" t="s">
        <v>476</v>
      </c>
      <c r="P1796" s="31">
        <v>166</v>
      </c>
      <c r="Q1796" s="41" t="s">
        <v>100</v>
      </c>
      <c r="R1796" s="48">
        <v>193</v>
      </c>
      <c r="S1796" s="64">
        <v>477.678571428</v>
      </c>
      <c r="T1796" s="48">
        <f>S1796*R1796</f>
        <v>92191.964285604001</v>
      </c>
      <c r="U1796" s="48">
        <f>T1796*1.12</f>
        <v>103254.9999998765</v>
      </c>
      <c r="V1796" s="41"/>
      <c r="W1796" s="31">
        <v>2017</v>
      </c>
      <c r="X1796" s="43"/>
      <c r="Y1796" s="303"/>
    </row>
    <row r="1797" spans="1:25" ht="50.1" customHeight="1">
      <c r="A1797" s="30" t="s">
        <v>5876</v>
      </c>
      <c r="B1797" s="43" t="s">
        <v>32</v>
      </c>
      <c r="C1797" s="44" t="s">
        <v>2745</v>
      </c>
      <c r="D1797" s="312" t="s">
        <v>2746</v>
      </c>
      <c r="E1797" s="44" t="s">
        <v>2747</v>
      </c>
      <c r="F1797" s="44" t="s">
        <v>5877</v>
      </c>
      <c r="G1797" s="43" t="s">
        <v>36</v>
      </c>
      <c r="H1797" s="43">
        <v>0</v>
      </c>
      <c r="I1797" s="46">
        <v>590000000</v>
      </c>
      <c r="J1797" s="31" t="s">
        <v>50</v>
      </c>
      <c r="K1797" s="167" t="s">
        <v>301</v>
      </c>
      <c r="L1797" s="31" t="s">
        <v>50</v>
      </c>
      <c r="M1797" s="41" t="s">
        <v>40</v>
      </c>
      <c r="N1797" s="43" t="s">
        <v>41</v>
      </c>
      <c r="O1797" s="46" t="s">
        <v>476</v>
      </c>
      <c r="P1797" s="31">
        <v>166</v>
      </c>
      <c r="Q1797" s="41" t="s">
        <v>100</v>
      </c>
      <c r="R1797" s="48">
        <v>200</v>
      </c>
      <c r="S1797" s="64">
        <v>477.678571428</v>
      </c>
      <c r="T1797" s="48">
        <f>R1797*S1797</f>
        <v>95535.714285599999</v>
      </c>
      <c r="U1797" s="48">
        <f>T1797*1.12</f>
        <v>106999.99999987202</v>
      </c>
      <c r="V1797" s="43"/>
      <c r="W1797" s="43">
        <v>2017</v>
      </c>
      <c r="X1797" s="43"/>
      <c r="Y1797" s="303"/>
    </row>
    <row r="1798" spans="1:25" ht="50.1" customHeight="1">
      <c r="A1798" s="30" t="s">
        <v>5878</v>
      </c>
      <c r="B1798" s="71" t="s">
        <v>32</v>
      </c>
      <c r="C1798" s="56" t="s">
        <v>362</v>
      </c>
      <c r="D1798" s="310" t="s">
        <v>345</v>
      </c>
      <c r="E1798" s="56" t="s">
        <v>363</v>
      </c>
      <c r="F1798" s="56" t="s">
        <v>364</v>
      </c>
      <c r="G1798" s="119" t="s">
        <v>36</v>
      </c>
      <c r="H1798" s="162">
        <v>0</v>
      </c>
      <c r="I1798" s="81">
        <v>590000000</v>
      </c>
      <c r="J1798" s="45" t="s">
        <v>300</v>
      </c>
      <c r="K1798" s="43" t="s">
        <v>475</v>
      </c>
      <c r="L1798" s="43" t="s">
        <v>5186</v>
      </c>
      <c r="M1798" s="43" t="s">
        <v>81</v>
      </c>
      <c r="N1798" s="43" t="s">
        <v>140</v>
      </c>
      <c r="O1798" s="43" t="s">
        <v>508</v>
      </c>
      <c r="P1798" s="38">
        <v>796</v>
      </c>
      <c r="Q1798" s="43" t="s">
        <v>43</v>
      </c>
      <c r="R1798" s="47">
        <v>3</v>
      </c>
      <c r="S1798" s="64">
        <v>7400</v>
      </c>
      <c r="T1798" s="174">
        <f>R1798*S1798</f>
        <v>22200</v>
      </c>
      <c r="U1798" s="48">
        <f t="shared" ref="U1798:U1806" si="138">T1798*1.12</f>
        <v>24864.000000000004</v>
      </c>
      <c r="V1798" s="43"/>
      <c r="W1798" s="45">
        <v>2017</v>
      </c>
      <c r="X1798" s="43"/>
      <c r="Y1798" s="303"/>
    </row>
    <row r="1799" spans="1:25" ht="50.1" customHeight="1">
      <c r="A1799" s="30" t="s">
        <v>5879</v>
      </c>
      <c r="B1799" s="71" t="s">
        <v>32</v>
      </c>
      <c r="C1799" s="56" t="s">
        <v>278</v>
      </c>
      <c r="D1799" s="310" t="s">
        <v>279</v>
      </c>
      <c r="E1799" s="56" t="s">
        <v>280</v>
      </c>
      <c r="F1799" s="56" t="s">
        <v>5880</v>
      </c>
      <c r="G1799" s="119" t="s">
        <v>36</v>
      </c>
      <c r="H1799" s="162">
        <v>0</v>
      </c>
      <c r="I1799" s="81">
        <v>590000000</v>
      </c>
      <c r="J1799" s="45" t="s">
        <v>300</v>
      </c>
      <c r="K1799" s="43" t="s">
        <v>475</v>
      </c>
      <c r="L1799" s="43" t="s">
        <v>5186</v>
      </c>
      <c r="M1799" s="43" t="s">
        <v>81</v>
      </c>
      <c r="N1799" s="43" t="s">
        <v>140</v>
      </c>
      <c r="O1799" s="43" t="s">
        <v>508</v>
      </c>
      <c r="P1799" s="38">
        <v>796</v>
      </c>
      <c r="Q1799" s="43" t="s">
        <v>43</v>
      </c>
      <c r="R1799" s="47">
        <v>8</v>
      </c>
      <c r="S1799" s="64">
        <v>1200</v>
      </c>
      <c r="T1799" s="174">
        <f>R1799*S1799</f>
        <v>9600</v>
      </c>
      <c r="U1799" s="65">
        <f t="shared" si="138"/>
        <v>10752.000000000002</v>
      </c>
      <c r="V1799" s="43"/>
      <c r="W1799" s="45">
        <v>2017</v>
      </c>
      <c r="X1799" s="43"/>
      <c r="Y1799" s="303"/>
    </row>
    <row r="1800" spans="1:25" ht="50.1" customHeight="1">
      <c r="A1800" s="30" t="s">
        <v>5881</v>
      </c>
      <c r="B1800" s="71" t="s">
        <v>32</v>
      </c>
      <c r="C1800" s="56" t="s">
        <v>1415</v>
      </c>
      <c r="D1800" s="310" t="s">
        <v>1416</v>
      </c>
      <c r="E1800" s="56" t="s">
        <v>1417</v>
      </c>
      <c r="F1800" s="56" t="s">
        <v>1418</v>
      </c>
      <c r="G1800" s="119" t="s">
        <v>36</v>
      </c>
      <c r="H1800" s="162">
        <v>0</v>
      </c>
      <c r="I1800" s="81">
        <v>590000000</v>
      </c>
      <c r="J1800" s="45" t="s">
        <v>300</v>
      </c>
      <c r="K1800" s="43" t="s">
        <v>301</v>
      </c>
      <c r="L1800" s="43" t="s">
        <v>5186</v>
      </c>
      <c r="M1800" s="43" t="s">
        <v>81</v>
      </c>
      <c r="N1800" s="43" t="s">
        <v>140</v>
      </c>
      <c r="O1800" s="43" t="s">
        <v>508</v>
      </c>
      <c r="P1800" s="38">
        <v>796</v>
      </c>
      <c r="Q1800" s="43" t="s">
        <v>43</v>
      </c>
      <c r="R1800" s="34">
        <v>6</v>
      </c>
      <c r="S1800" s="114">
        <v>14000</v>
      </c>
      <c r="T1800" s="58">
        <f>R1800*S1800</f>
        <v>84000</v>
      </c>
      <c r="U1800" s="59">
        <f t="shared" si="138"/>
        <v>94080.000000000015</v>
      </c>
      <c r="V1800" s="38"/>
      <c r="W1800" s="38">
        <v>2017</v>
      </c>
      <c r="X1800" s="38"/>
      <c r="Y1800" s="303"/>
    </row>
    <row r="1801" spans="1:25" ht="50.1" customHeight="1">
      <c r="A1801" s="30" t="s">
        <v>5882</v>
      </c>
      <c r="B1801" s="71" t="s">
        <v>32</v>
      </c>
      <c r="C1801" s="56" t="s">
        <v>4208</v>
      </c>
      <c r="D1801" s="310" t="s">
        <v>4209</v>
      </c>
      <c r="E1801" s="56" t="s">
        <v>4210</v>
      </c>
      <c r="F1801" s="56" t="s">
        <v>5883</v>
      </c>
      <c r="G1801" s="119" t="s">
        <v>36</v>
      </c>
      <c r="H1801" s="162">
        <v>0</v>
      </c>
      <c r="I1801" s="81">
        <v>590000000</v>
      </c>
      <c r="J1801" s="45" t="s">
        <v>300</v>
      </c>
      <c r="K1801" s="43" t="s">
        <v>301</v>
      </c>
      <c r="L1801" s="43" t="s">
        <v>5186</v>
      </c>
      <c r="M1801" s="43" t="s">
        <v>81</v>
      </c>
      <c r="N1801" s="43" t="s">
        <v>140</v>
      </c>
      <c r="O1801" s="43" t="s">
        <v>508</v>
      </c>
      <c r="P1801" s="38">
        <v>796</v>
      </c>
      <c r="Q1801" s="43" t="s">
        <v>43</v>
      </c>
      <c r="R1801" s="34">
        <v>3</v>
      </c>
      <c r="S1801" s="114">
        <v>8900</v>
      </c>
      <c r="T1801" s="58">
        <f>R1801*S1801</f>
        <v>26700</v>
      </c>
      <c r="U1801" s="35">
        <f t="shared" si="138"/>
        <v>29904.000000000004</v>
      </c>
      <c r="V1801" s="126"/>
      <c r="W1801" s="45">
        <v>2017</v>
      </c>
      <c r="X1801" s="126"/>
      <c r="Y1801" s="303"/>
    </row>
    <row r="1802" spans="1:25" ht="50.1" customHeight="1">
      <c r="A1802" s="30" t="s">
        <v>5884</v>
      </c>
      <c r="B1802" s="31" t="s">
        <v>32</v>
      </c>
      <c r="C1802" s="31" t="s">
        <v>1407</v>
      </c>
      <c r="D1802" s="310" t="s">
        <v>1345</v>
      </c>
      <c r="E1802" s="56" t="s">
        <v>1408</v>
      </c>
      <c r="F1802" s="56" t="s">
        <v>1409</v>
      </c>
      <c r="G1802" s="31" t="s">
        <v>36</v>
      </c>
      <c r="H1802" s="31">
        <v>0</v>
      </c>
      <c r="I1802" s="31">
        <v>590000000</v>
      </c>
      <c r="J1802" s="31" t="s">
        <v>50</v>
      </c>
      <c r="K1802" s="31" t="s">
        <v>301</v>
      </c>
      <c r="L1802" s="43" t="s">
        <v>5186</v>
      </c>
      <c r="M1802" s="31" t="s">
        <v>81</v>
      </c>
      <c r="N1802" s="31" t="s">
        <v>140</v>
      </c>
      <c r="O1802" s="43" t="s">
        <v>508</v>
      </c>
      <c r="P1802" s="31">
        <v>796</v>
      </c>
      <c r="Q1802" s="31" t="s">
        <v>43</v>
      </c>
      <c r="R1802" s="97">
        <v>2</v>
      </c>
      <c r="S1802" s="64">
        <v>4000</v>
      </c>
      <c r="T1802" s="58">
        <f t="shared" ref="T1802:T1808" si="139">R1802*S1802</f>
        <v>8000</v>
      </c>
      <c r="U1802" s="59">
        <f t="shared" si="138"/>
        <v>8960</v>
      </c>
      <c r="V1802" s="31"/>
      <c r="W1802" s="31">
        <v>2017</v>
      </c>
      <c r="X1802" s="60"/>
      <c r="Y1802" s="303"/>
    </row>
    <row r="1803" spans="1:25" ht="50.1" customHeight="1">
      <c r="A1803" s="30" t="s">
        <v>5885</v>
      </c>
      <c r="B1803" s="71" t="s">
        <v>32</v>
      </c>
      <c r="C1803" s="44" t="s">
        <v>5886</v>
      </c>
      <c r="D1803" s="312" t="s">
        <v>2420</v>
      </c>
      <c r="E1803" s="44" t="s">
        <v>5887</v>
      </c>
      <c r="F1803" s="56" t="s">
        <v>5888</v>
      </c>
      <c r="G1803" s="119" t="s">
        <v>36</v>
      </c>
      <c r="H1803" s="162">
        <v>0</v>
      </c>
      <c r="I1803" s="81">
        <v>590000000</v>
      </c>
      <c r="J1803" s="45" t="s">
        <v>300</v>
      </c>
      <c r="K1803" s="43" t="s">
        <v>301</v>
      </c>
      <c r="L1803" s="43" t="s">
        <v>5186</v>
      </c>
      <c r="M1803" s="43" t="s">
        <v>81</v>
      </c>
      <c r="N1803" s="43" t="s">
        <v>140</v>
      </c>
      <c r="O1803" s="43" t="s">
        <v>508</v>
      </c>
      <c r="P1803" s="38">
        <v>778</v>
      </c>
      <c r="Q1803" s="43" t="s">
        <v>1037</v>
      </c>
      <c r="R1803" s="34">
        <v>13</v>
      </c>
      <c r="S1803" s="114">
        <v>300</v>
      </c>
      <c r="T1803" s="35">
        <f t="shared" si="139"/>
        <v>3900</v>
      </c>
      <c r="U1803" s="35">
        <f t="shared" si="138"/>
        <v>4368</v>
      </c>
      <c r="V1803" s="126"/>
      <c r="W1803" s="45">
        <v>2017</v>
      </c>
      <c r="X1803" s="126"/>
      <c r="Y1803" s="303"/>
    </row>
    <row r="1804" spans="1:25" ht="50.1" customHeight="1">
      <c r="A1804" s="30" t="s">
        <v>5889</v>
      </c>
      <c r="B1804" s="71" t="s">
        <v>32</v>
      </c>
      <c r="C1804" s="44" t="s">
        <v>5890</v>
      </c>
      <c r="D1804" s="312" t="s">
        <v>5891</v>
      </c>
      <c r="E1804" s="44" t="s">
        <v>5892</v>
      </c>
      <c r="F1804" s="44" t="s">
        <v>5893</v>
      </c>
      <c r="G1804" s="119" t="s">
        <v>36</v>
      </c>
      <c r="H1804" s="162">
        <v>0</v>
      </c>
      <c r="I1804" s="81">
        <v>590000000</v>
      </c>
      <c r="J1804" s="45" t="s">
        <v>300</v>
      </c>
      <c r="K1804" s="43" t="s">
        <v>301</v>
      </c>
      <c r="L1804" s="43" t="s">
        <v>5186</v>
      </c>
      <c r="M1804" s="43" t="s">
        <v>81</v>
      </c>
      <c r="N1804" s="43" t="s">
        <v>1963</v>
      </c>
      <c r="O1804" s="43" t="s">
        <v>4746</v>
      </c>
      <c r="P1804" s="38">
        <v>796</v>
      </c>
      <c r="Q1804" s="43" t="s">
        <v>43</v>
      </c>
      <c r="R1804" s="47">
        <v>4</v>
      </c>
      <c r="S1804" s="64">
        <v>67000</v>
      </c>
      <c r="T1804" s="174">
        <f t="shared" si="139"/>
        <v>268000</v>
      </c>
      <c r="U1804" s="48">
        <f t="shared" si="138"/>
        <v>300160</v>
      </c>
      <c r="V1804" s="126"/>
      <c r="W1804" s="38">
        <v>2017</v>
      </c>
      <c r="X1804" s="126"/>
      <c r="Y1804" s="303"/>
    </row>
    <row r="1805" spans="1:25" ht="50.1" customHeight="1">
      <c r="A1805" s="30" t="s">
        <v>5894</v>
      </c>
      <c r="B1805" s="71" t="s">
        <v>32</v>
      </c>
      <c r="C1805" s="56" t="s">
        <v>807</v>
      </c>
      <c r="D1805" s="310" t="s">
        <v>808</v>
      </c>
      <c r="E1805" s="56" t="s">
        <v>809</v>
      </c>
      <c r="F1805" s="56" t="s">
        <v>810</v>
      </c>
      <c r="G1805" s="119" t="s">
        <v>36</v>
      </c>
      <c r="H1805" s="162">
        <v>0</v>
      </c>
      <c r="I1805" s="81">
        <v>590000000</v>
      </c>
      <c r="J1805" s="45" t="s">
        <v>300</v>
      </c>
      <c r="K1805" s="43" t="s">
        <v>301</v>
      </c>
      <c r="L1805" s="43" t="s">
        <v>5186</v>
      </c>
      <c r="M1805" s="43" t="s">
        <v>81</v>
      </c>
      <c r="N1805" s="43" t="s">
        <v>1963</v>
      </c>
      <c r="O1805" s="43" t="s">
        <v>4746</v>
      </c>
      <c r="P1805" s="38">
        <v>796</v>
      </c>
      <c r="Q1805" s="43" t="s">
        <v>43</v>
      </c>
      <c r="R1805" s="34">
        <v>6</v>
      </c>
      <c r="S1805" s="114">
        <v>7000</v>
      </c>
      <c r="T1805" s="58">
        <f t="shared" si="139"/>
        <v>42000</v>
      </c>
      <c r="U1805" s="58">
        <f t="shared" si="138"/>
        <v>47040.000000000007</v>
      </c>
      <c r="V1805" s="126"/>
      <c r="W1805" s="45">
        <v>2017</v>
      </c>
      <c r="X1805" s="126"/>
      <c r="Y1805" s="303"/>
    </row>
    <row r="1806" spans="1:25" ht="50.1" customHeight="1">
      <c r="A1806" s="30" t="s">
        <v>5895</v>
      </c>
      <c r="B1806" s="71" t="s">
        <v>32</v>
      </c>
      <c r="C1806" s="56" t="s">
        <v>1174</v>
      </c>
      <c r="D1806" s="310" t="s">
        <v>1175</v>
      </c>
      <c r="E1806" s="56" t="s">
        <v>1176</v>
      </c>
      <c r="F1806" s="56" t="s">
        <v>1187</v>
      </c>
      <c r="G1806" s="119" t="s">
        <v>36</v>
      </c>
      <c r="H1806" s="162">
        <v>0</v>
      </c>
      <c r="I1806" s="81">
        <v>590000000</v>
      </c>
      <c r="J1806" s="45" t="s">
        <v>300</v>
      </c>
      <c r="K1806" s="43" t="s">
        <v>301</v>
      </c>
      <c r="L1806" s="43" t="s">
        <v>5186</v>
      </c>
      <c r="M1806" s="43" t="s">
        <v>81</v>
      </c>
      <c r="N1806" s="43" t="s">
        <v>1963</v>
      </c>
      <c r="O1806" s="43" t="s">
        <v>4746</v>
      </c>
      <c r="P1806" s="38">
        <v>796</v>
      </c>
      <c r="Q1806" s="43" t="s">
        <v>43</v>
      </c>
      <c r="R1806" s="34">
        <v>4</v>
      </c>
      <c r="S1806" s="114">
        <v>800</v>
      </c>
      <c r="T1806" s="58">
        <f t="shared" si="139"/>
        <v>3200</v>
      </c>
      <c r="U1806" s="58">
        <f t="shared" si="138"/>
        <v>3584.0000000000005</v>
      </c>
      <c r="V1806" s="126"/>
      <c r="W1806" s="45">
        <v>2017</v>
      </c>
      <c r="X1806" s="126"/>
      <c r="Y1806" s="303"/>
    </row>
    <row r="1807" spans="1:25" ht="50.1" customHeight="1">
      <c r="A1807" s="30" t="s">
        <v>5896</v>
      </c>
      <c r="B1807" s="71" t="s">
        <v>32</v>
      </c>
      <c r="C1807" s="33" t="s">
        <v>5897</v>
      </c>
      <c r="D1807" s="312" t="s">
        <v>2116</v>
      </c>
      <c r="E1807" s="33" t="s">
        <v>5898</v>
      </c>
      <c r="F1807" s="33" t="s">
        <v>5899</v>
      </c>
      <c r="G1807" s="43" t="s">
        <v>36</v>
      </c>
      <c r="H1807" s="162">
        <v>0</v>
      </c>
      <c r="I1807" s="81">
        <v>590000000</v>
      </c>
      <c r="J1807" s="45" t="s">
        <v>300</v>
      </c>
      <c r="K1807" s="43" t="s">
        <v>301</v>
      </c>
      <c r="L1807" s="43" t="s">
        <v>302</v>
      </c>
      <c r="M1807" s="43" t="s">
        <v>81</v>
      </c>
      <c r="N1807" s="43" t="s">
        <v>297</v>
      </c>
      <c r="O1807" s="43" t="s">
        <v>2127</v>
      </c>
      <c r="P1807" s="38">
        <v>796</v>
      </c>
      <c r="Q1807" s="43" t="s">
        <v>43</v>
      </c>
      <c r="R1807" s="47">
        <v>8</v>
      </c>
      <c r="S1807" s="145">
        <v>4000</v>
      </c>
      <c r="T1807" s="163">
        <f t="shared" si="139"/>
        <v>32000</v>
      </c>
      <c r="U1807" s="163">
        <f>T1807*1.12</f>
        <v>35840</v>
      </c>
      <c r="V1807" s="126"/>
      <c r="W1807" s="45">
        <v>2017</v>
      </c>
      <c r="X1807" s="43"/>
      <c r="Y1807" s="303"/>
    </row>
    <row r="1808" spans="1:25" ht="50.1" customHeight="1">
      <c r="A1808" s="30" t="s">
        <v>5900</v>
      </c>
      <c r="B1808" s="71" t="s">
        <v>32</v>
      </c>
      <c r="C1808" s="33" t="s">
        <v>2115</v>
      </c>
      <c r="D1808" s="312" t="s">
        <v>2116</v>
      </c>
      <c r="E1808" s="33" t="s">
        <v>2117</v>
      </c>
      <c r="F1808" s="33" t="s">
        <v>5901</v>
      </c>
      <c r="G1808" s="43" t="s">
        <v>36</v>
      </c>
      <c r="H1808" s="162">
        <v>0</v>
      </c>
      <c r="I1808" s="81">
        <v>590000000</v>
      </c>
      <c r="J1808" s="45" t="s">
        <v>300</v>
      </c>
      <c r="K1808" s="43" t="s">
        <v>301</v>
      </c>
      <c r="L1808" s="43" t="s">
        <v>302</v>
      </c>
      <c r="M1808" s="43" t="s">
        <v>81</v>
      </c>
      <c r="N1808" s="43" t="s">
        <v>297</v>
      </c>
      <c r="O1808" s="43" t="s">
        <v>2127</v>
      </c>
      <c r="P1808" s="38">
        <v>796</v>
      </c>
      <c r="Q1808" s="43" t="s">
        <v>43</v>
      </c>
      <c r="R1808" s="47">
        <v>8</v>
      </c>
      <c r="S1808" s="145">
        <v>11000</v>
      </c>
      <c r="T1808" s="163">
        <f t="shared" si="139"/>
        <v>88000</v>
      </c>
      <c r="U1808" s="163">
        <f>T1808*1.12</f>
        <v>98560.000000000015</v>
      </c>
      <c r="V1808" s="126"/>
      <c r="W1808" s="45">
        <v>2017</v>
      </c>
      <c r="X1808" s="43"/>
      <c r="Y1808" s="303"/>
    </row>
    <row r="1809" spans="1:25" ht="50.1" customHeight="1">
      <c r="A1809" s="30" t="s">
        <v>5902</v>
      </c>
      <c r="B1809" s="79" t="s">
        <v>32</v>
      </c>
      <c r="C1809" s="44" t="s">
        <v>2007</v>
      </c>
      <c r="D1809" s="311" t="s">
        <v>1983</v>
      </c>
      <c r="E1809" s="44" t="s">
        <v>2008</v>
      </c>
      <c r="F1809" s="44"/>
      <c r="G1809" s="43" t="s">
        <v>36</v>
      </c>
      <c r="H1809" s="43">
        <v>0</v>
      </c>
      <c r="I1809" s="30">
        <v>590000000</v>
      </c>
      <c r="J1809" s="31" t="s">
        <v>50</v>
      </c>
      <c r="K1809" s="153" t="s">
        <v>301</v>
      </c>
      <c r="L1809" s="31" t="s">
        <v>430</v>
      </c>
      <c r="M1809" s="43" t="s">
        <v>98</v>
      </c>
      <c r="N1809" s="71" t="s">
        <v>523</v>
      </c>
      <c r="O1809" s="86" t="s">
        <v>5903</v>
      </c>
      <c r="P1809" s="43">
        <v>168</v>
      </c>
      <c r="Q1809" s="63" t="s">
        <v>114</v>
      </c>
      <c r="R1809" s="135">
        <v>10.5</v>
      </c>
      <c r="S1809" s="145">
        <v>181000</v>
      </c>
      <c r="T1809" s="58">
        <f t="shared" ref="T1809:T1814" si="140">S1809*R1809</f>
        <v>1900500</v>
      </c>
      <c r="U1809" s="58">
        <f t="shared" ref="U1809:U1814" si="141">T1809*1.12</f>
        <v>2128560</v>
      </c>
      <c r="V1809" s="236"/>
      <c r="W1809" s="30">
        <v>2017</v>
      </c>
      <c r="X1809" s="236"/>
      <c r="Y1809" s="303"/>
    </row>
    <row r="1810" spans="1:25" ht="50.1" customHeight="1">
      <c r="A1810" s="30" t="s">
        <v>5904</v>
      </c>
      <c r="B1810" s="79" t="s">
        <v>32</v>
      </c>
      <c r="C1810" s="44" t="s">
        <v>5905</v>
      </c>
      <c r="D1810" s="311" t="s">
        <v>1983</v>
      </c>
      <c r="E1810" s="44" t="s">
        <v>5906</v>
      </c>
      <c r="F1810" s="246"/>
      <c r="G1810" s="43" t="s">
        <v>36</v>
      </c>
      <c r="H1810" s="43">
        <v>0</v>
      </c>
      <c r="I1810" s="30">
        <v>590000000</v>
      </c>
      <c r="J1810" s="31" t="s">
        <v>50</v>
      </c>
      <c r="K1810" s="153" t="s">
        <v>301</v>
      </c>
      <c r="L1810" s="31" t="s">
        <v>430</v>
      </c>
      <c r="M1810" s="43" t="s">
        <v>98</v>
      </c>
      <c r="N1810" s="71" t="s">
        <v>523</v>
      </c>
      <c r="O1810" s="86" t="s">
        <v>5903</v>
      </c>
      <c r="P1810" s="43">
        <v>168</v>
      </c>
      <c r="Q1810" s="63" t="s">
        <v>114</v>
      </c>
      <c r="R1810" s="135">
        <v>10.5</v>
      </c>
      <c r="S1810" s="145">
        <v>181000</v>
      </c>
      <c r="T1810" s="58">
        <f t="shared" si="140"/>
        <v>1900500</v>
      </c>
      <c r="U1810" s="58">
        <f t="shared" si="141"/>
        <v>2128560</v>
      </c>
      <c r="V1810" s="236"/>
      <c r="W1810" s="30">
        <v>2017</v>
      </c>
      <c r="X1810" s="236"/>
      <c r="Y1810" s="303"/>
    </row>
    <row r="1811" spans="1:25" ht="50.1" customHeight="1">
      <c r="A1811" s="30" t="s">
        <v>5907</v>
      </c>
      <c r="B1811" s="79" t="s">
        <v>32</v>
      </c>
      <c r="C1811" s="56" t="s">
        <v>2010</v>
      </c>
      <c r="D1811" s="311" t="s">
        <v>1983</v>
      </c>
      <c r="E1811" s="56" t="s">
        <v>2011</v>
      </c>
      <c r="F1811" s="149"/>
      <c r="G1811" s="43" t="s">
        <v>36</v>
      </c>
      <c r="H1811" s="43">
        <v>0</v>
      </c>
      <c r="I1811" s="30">
        <v>590000000</v>
      </c>
      <c r="J1811" s="31" t="s">
        <v>50</v>
      </c>
      <c r="K1811" s="153" t="s">
        <v>301</v>
      </c>
      <c r="L1811" s="31" t="s">
        <v>430</v>
      </c>
      <c r="M1811" s="43" t="s">
        <v>98</v>
      </c>
      <c r="N1811" s="71" t="s">
        <v>523</v>
      </c>
      <c r="O1811" s="86" t="s">
        <v>5903</v>
      </c>
      <c r="P1811" s="43">
        <v>168</v>
      </c>
      <c r="Q1811" s="63" t="s">
        <v>114</v>
      </c>
      <c r="R1811" s="135">
        <v>10.5</v>
      </c>
      <c r="S1811" s="145">
        <v>181000</v>
      </c>
      <c r="T1811" s="58">
        <f t="shared" si="140"/>
        <v>1900500</v>
      </c>
      <c r="U1811" s="58">
        <f t="shared" si="141"/>
        <v>2128560</v>
      </c>
      <c r="V1811" s="236"/>
      <c r="W1811" s="30">
        <v>2017</v>
      </c>
      <c r="X1811" s="236"/>
      <c r="Y1811" s="303"/>
    </row>
    <row r="1812" spans="1:25" ht="50.1" customHeight="1">
      <c r="A1812" s="30" t="s">
        <v>5908</v>
      </c>
      <c r="B1812" s="79" t="s">
        <v>32</v>
      </c>
      <c r="C1812" s="44" t="s">
        <v>5909</v>
      </c>
      <c r="D1812" s="311" t="s">
        <v>1983</v>
      </c>
      <c r="E1812" s="44" t="s">
        <v>5910</v>
      </c>
      <c r="F1812" s="149"/>
      <c r="G1812" s="43" t="s">
        <v>36</v>
      </c>
      <c r="H1812" s="43">
        <v>0</v>
      </c>
      <c r="I1812" s="30">
        <v>590000000</v>
      </c>
      <c r="J1812" s="31" t="s">
        <v>50</v>
      </c>
      <c r="K1812" s="153" t="s">
        <v>301</v>
      </c>
      <c r="L1812" s="31" t="s">
        <v>430</v>
      </c>
      <c r="M1812" s="43" t="s">
        <v>98</v>
      </c>
      <c r="N1812" s="71" t="s">
        <v>523</v>
      </c>
      <c r="O1812" s="86" t="s">
        <v>5903</v>
      </c>
      <c r="P1812" s="43">
        <v>168</v>
      </c>
      <c r="Q1812" s="63" t="s">
        <v>114</v>
      </c>
      <c r="R1812" s="135">
        <v>10.5</v>
      </c>
      <c r="S1812" s="145">
        <v>183000</v>
      </c>
      <c r="T1812" s="58">
        <f t="shared" si="140"/>
        <v>1921500</v>
      </c>
      <c r="U1812" s="58">
        <f t="shared" si="141"/>
        <v>2152080</v>
      </c>
      <c r="V1812" s="236"/>
      <c r="W1812" s="30">
        <v>2017</v>
      </c>
      <c r="X1812" s="236"/>
      <c r="Y1812" s="303"/>
    </row>
    <row r="1813" spans="1:25" ht="50.1" customHeight="1">
      <c r="A1813" s="30" t="s">
        <v>5911</v>
      </c>
      <c r="B1813" s="79" t="s">
        <v>32</v>
      </c>
      <c r="C1813" s="44" t="s">
        <v>5912</v>
      </c>
      <c r="D1813" s="311" t="s">
        <v>1983</v>
      </c>
      <c r="E1813" s="44" t="s">
        <v>5913</v>
      </c>
      <c r="F1813" s="149"/>
      <c r="G1813" s="43" t="s">
        <v>36</v>
      </c>
      <c r="H1813" s="43">
        <v>0</v>
      </c>
      <c r="I1813" s="30">
        <v>590000000</v>
      </c>
      <c r="J1813" s="31" t="s">
        <v>50</v>
      </c>
      <c r="K1813" s="153" t="s">
        <v>301</v>
      </c>
      <c r="L1813" s="31" t="s">
        <v>430</v>
      </c>
      <c r="M1813" s="43" t="s">
        <v>98</v>
      </c>
      <c r="N1813" s="71" t="s">
        <v>523</v>
      </c>
      <c r="O1813" s="86" t="s">
        <v>5903</v>
      </c>
      <c r="P1813" s="43">
        <v>168</v>
      </c>
      <c r="Q1813" s="63" t="s">
        <v>114</v>
      </c>
      <c r="R1813" s="135">
        <v>10.5</v>
      </c>
      <c r="S1813" s="145">
        <v>183000</v>
      </c>
      <c r="T1813" s="58">
        <f t="shared" si="140"/>
        <v>1921500</v>
      </c>
      <c r="U1813" s="58">
        <f t="shared" si="141"/>
        <v>2152080</v>
      </c>
      <c r="V1813" s="236"/>
      <c r="W1813" s="30">
        <v>2017</v>
      </c>
      <c r="X1813" s="236"/>
      <c r="Y1813" s="303"/>
    </row>
    <row r="1814" spans="1:25" ht="50.1" customHeight="1">
      <c r="A1814" s="30" t="s">
        <v>5914</v>
      </c>
      <c r="B1814" s="79" t="s">
        <v>32</v>
      </c>
      <c r="C1814" s="44" t="s">
        <v>5915</v>
      </c>
      <c r="D1814" s="311" t="s">
        <v>1983</v>
      </c>
      <c r="E1814" s="44" t="s">
        <v>5916</v>
      </c>
      <c r="F1814" s="149"/>
      <c r="G1814" s="43" t="s">
        <v>36</v>
      </c>
      <c r="H1814" s="43">
        <v>0</v>
      </c>
      <c r="I1814" s="30">
        <v>590000000</v>
      </c>
      <c r="J1814" s="31" t="s">
        <v>50</v>
      </c>
      <c r="K1814" s="153" t="s">
        <v>301</v>
      </c>
      <c r="L1814" s="31" t="s">
        <v>430</v>
      </c>
      <c r="M1814" s="43" t="s">
        <v>98</v>
      </c>
      <c r="N1814" s="71" t="s">
        <v>523</v>
      </c>
      <c r="O1814" s="86" t="s">
        <v>5903</v>
      </c>
      <c r="P1814" s="43">
        <v>168</v>
      </c>
      <c r="Q1814" s="63" t="s">
        <v>114</v>
      </c>
      <c r="R1814" s="135">
        <v>10.5</v>
      </c>
      <c r="S1814" s="145">
        <v>186000</v>
      </c>
      <c r="T1814" s="58">
        <f t="shared" si="140"/>
        <v>1953000</v>
      </c>
      <c r="U1814" s="58">
        <f t="shared" si="141"/>
        <v>2187360</v>
      </c>
      <c r="V1814" s="236"/>
      <c r="W1814" s="30">
        <v>2017</v>
      </c>
      <c r="X1814" s="236"/>
      <c r="Y1814" s="303"/>
    </row>
    <row r="1815" spans="1:25" ht="50.1" customHeight="1">
      <c r="A1815" s="30" t="s">
        <v>5917</v>
      </c>
      <c r="B1815" s="45" t="s">
        <v>32</v>
      </c>
      <c r="C1815" s="44" t="s">
        <v>5918</v>
      </c>
      <c r="D1815" s="312" t="s">
        <v>5919</v>
      </c>
      <c r="E1815" s="44" t="s">
        <v>5920</v>
      </c>
      <c r="F1815" s="44" t="s">
        <v>5921</v>
      </c>
      <c r="G1815" s="45" t="s">
        <v>36</v>
      </c>
      <c r="H1815" s="45">
        <v>0</v>
      </c>
      <c r="I1815" s="100">
        <v>590000000</v>
      </c>
      <c r="J1815" s="45" t="s">
        <v>50</v>
      </c>
      <c r="K1815" s="45" t="s">
        <v>301</v>
      </c>
      <c r="L1815" s="45" t="s">
        <v>50</v>
      </c>
      <c r="M1815" s="45" t="s">
        <v>58</v>
      </c>
      <c r="N1815" s="43" t="s">
        <v>41</v>
      </c>
      <c r="O1815" s="43" t="s">
        <v>2489</v>
      </c>
      <c r="P1815" s="43">
        <v>796</v>
      </c>
      <c r="Q1815" s="43" t="s">
        <v>43</v>
      </c>
      <c r="R1815" s="172">
        <v>10</v>
      </c>
      <c r="S1815" s="64">
        <v>2350</v>
      </c>
      <c r="T1815" s="174">
        <f>R1815*S1815</f>
        <v>23500</v>
      </c>
      <c r="U1815" s="174">
        <f>T1815*1.12</f>
        <v>26320.000000000004</v>
      </c>
      <c r="V1815" s="247"/>
      <c r="W1815" s="102">
        <v>2017</v>
      </c>
      <c r="X1815" s="117"/>
      <c r="Y1815" s="303"/>
    </row>
    <row r="1816" spans="1:25" ht="50.1" customHeight="1">
      <c r="A1816" s="30" t="s">
        <v>5922</v>
      </c>
      <c r="B1816" s="43" t="s">
        <v>32</v>
      </c>
      <c r="C1816" s="44" t="s">
        <v>5565</v>
      </c>
      <c r="D1816" s="312" t="s">
        <v>5459</v>
      </c>
      <c r="E1816" s="44" t="s">
        <v>5566</v>
      </c>
      <c r="F1816" s="44" t="s">
        <v>5567</v>
      </c>
      <c r="G1816" s="45" t="s">
        <v>36</v>
      </c>
      <c r="H1816" s="45">
        <v>0</v>
      </c>
      <c r="I1816" s="100">
        <v>590000000</v>
      </c>
      <c r="J1816" s="45" t="s">
        <v>50</v>
      </c>
      <c r="K1816" s="45" t="s">
        <v>301</v>
      </c>
      <c r="L1816" s="45" t="s">
        <v>50</v>
      </c>
      <c r="M1816" s="45" t="s">
        <v>58</v>
      </c>
      <c r="N1816" s="43" t="s">
        <v>41</v>
      </c>
      <c r="O1816" s="43" t="s">
        <v>1200</v>
      </c>
      <c r="P1816" s="43">
        <v>796</v>
      </c>
      <c r="Q1816" s="43" t="s">
        <v>43</v>
      </c>
      <c r="R1816" s="47">
        <v>800</v>
      </c>
      <c r="S1816" s="145">
        <v>8</v>
      </c>
      <c r="T1816" s="48">
        <f>R1816*S1816</f>
        <v>6400</v>
      </c>
      <c r="U1816" s="48">
        <f t="shared" ref="U1816:U1824" si="142">T1816*1.12</f>
        <v>7168.0000000000009</v>
      </c>
      <c r="V1816" s="296"/>
      <c r="W1816" s="31">
        <v>2017</v>
      </c>
      <c r="X1816" s="45"/>
      <c r="Y1816" s="303"/>
    </row>
    <row r="1817" spans="1:25" ht="50.1" customHeight="1">
      <c r="A1817" s="30" t="s">
        <v>5923</v>
      </c>
      <c r="B1817" s="43" t="s">
        <v>32</v>
      </c>
      <c r="C1817" s="44" t="s">
        <v>5569</v>
      </c>
      <c r="D1817" s="312" t="s">
        <v>5570</v>
      </c>
      <c r="E1817" s="44" t="s">
        <v>5571</v>
      </c>
      <c r="F1817" s="155" t="s">
        <v>5572</v>
      </c>
      <c r="G1817" s="45" t="s">
        <v>36</v>
      </c>
      <c r="H1817" s="45">
        <v>0</v>
      </c>
      <c r="I1817" s="100">
        <v>590000000</v>
      </c>
      <c r="J1817" s="45" t="s">
        <v>50</v>
      </c>
      <c r="K1817" s="45" t="s">
        <v>301</v>
      </c>
      <c r="L1817" s="45" t="s">
        <v>50</v>
      </c>
      <c r="M1817" s="45" t="s">
        <v>58</v>
      </c>
      <c r="N1817" s="43" t="s">
        <v>41</v>
      </c>
      <c r="O1817" s="43" t="s">
        <v>1200</v>
      </c>
      <c r="P1817" s="43">
        <v>778</v>
      </c>
      <c r="Q1817" s="43" t="s">
        <v>1037</v>
      </c>
      <c r="R1817" s="47">
        <v>16</v>
      </c>
      <c r="S1817" s="145">
        <v>50</v>
      </c>
      <c r="T1817" s="48">
        <f t="shared" ref="T1817:T1824" si="143">R1817*S1817</f>
        <v>800</v>
      </c>
      <c r="U1817" s="48">
        <f t="shared" si="142"/>
        <v>896.00000000000011</v>
      </c>
      <c r="V1817" s="296"/>
      <c r="W1817" s="31">
        <v>2017</v>
      </c>
      <c r="X1817" s="45"/>
      <c r="Y1817" s="303"/>
    </row>
    <row r="1818" spans="1:25" ht="50.1" customHeight="1">
      <c r="A1818" s="30" t="s">
        <v>5924</v>
      </c>
      <c r="B1818" s="43" t="s">
        <v>32</v>
      </c>
      <c r="C1818" s="44" t="s">
        <v>5599</v>
      </c>
      <c r="D1818" s="312" t="s">
        <v>5600</v>
      </c>
      <c r="E1818" s="44" t="s">
        <v>5601</v>
      </c>
      <c r="F1818" s="44" t="s">
        <v>5602</v>
      </c>
      <c r="G1818" s="45" t="s">
        <v>36</v>
      </c>
      <c r="H1818" s="45">
        <v>0</v>
      </c>
      <c r="I1818" s="100">
        <v>590000000</v>
      </c>
      <c r="J1818" s="45" t="s">
        <v>50</v>
      </c>
      <c r="K1818" s="45" t="s">
        <v>301</v>
      </c>
      <c r="L1818" s="45" t="s">
        <v>50</v>
      </c>
      <c r="M1818" s="45" t="s">
        <v>58</v>
      </c>
      <c r="N1818" s="43" t="s">
        <v>41</v>
      </c>
      <c r="O1818" s="43" t="s">
        <v>1200</v>
      </c>
      <c r="P1818" s="43">
        <v>778</v>
      </c>
      <c r="Q1818" s="43" t="s">
        <v>1037</v>
      </c>
      <c r="R1818" s="47">
        <v>8</v>
      </c>
      <c r="S1818" s="145">
        <v>75</v>
      </c>
      <c r="T1818" s="48">
        <f t="shared" si="143"/>
        <v>600</v>
      </c>
      <c r="U1818" s="48">
        <f t="shared" si="142"/>
        <v>672.00000000000011</v>
      </c>
      <c r="V1818" s="296"/>
      <c r="W1818" s="31">
        <v>2017</v>
      </c>
      <c r="X1818" s="45"/>
      <c r="Y1818" s="303"/>
    </row>
    <row r="1819" spans="1:25" ht="50.1" customHeight="1">
      <c r="A1819" s="30" t="s">
        <v>5925</v>
      </c>
      <c r="B1819" s="43" t="s">
        <v>32</v>
      </c>
      <c r="C1819" s="44" t="s">
        <v>5604</v>
      </c>
      <c r="D1819" s="312" t="s">
        <v>5605</v>
      </c>
      <c r="E1819" s="44" t="s">
        <v>5606</v>
      </c>
      <c r="F1819" s="44" t="s">
        <v>5607</v>
      </c>
      <c r="G1819" s="45" t="s">
        <v>36</v>
      </c>
      <c r="H1819" s="45">
        <v>0</v>
      </c>
      <c r="I1819" s="100">
        <v>590000000</v>
      </c>
      <c r="J1819" s="45" t="s">
        <v>50</v>
      </c>
      <c r="K1819" s="45" t="s">
        <v>301</v>
      </c>
      <c r="L1819" s="45" t="s">
        <v>50</v>
      </c>
      <c r="M1819" s="45" t="s">
        <v>58</v>
      </c>
      <c r="N1819" s="43" t="s">
        <v>41</v>
      </c>
      <c r="O1819" s="43" t="s">
        <v>1200</v>
      </c>
      <c r="P1819" s="43">
        <v>796</v>
      </c>
      <c r="Q1819" s="43" t="s">
        <v>43</v>
      </c>
      <c r="R1819" s="47">
        <v>8</v>
      </c>
      <c r="S1819" s="145">
        <v>150</v>
      </c>
      <c r="T1819" s="48">
        <f t="shared" si="143"/>
        <v>1200</v>
      </c>
      <c r="U1819" s="48">
        <f t="shared" si="142"/>
        <v>1344.0000000000002</v>
      </c>
      <c r="V1819" s="296"/>
      <c r="W1819" s="31">
        <v>2017</v>
      </c>
      <c r="X1819" s="45"/>
      <c r="Y1819" s="303"/>
    </row>
    <row r="1820" spans="1:25" ht="50.1" customHeight="1">
      <c r="A1820" s="30" t="s">
        <v>5926</v>
      </c>
      <c r="B1820" s="43" t="s">
        <v>32</v>
      </c>
      <c r="C1820" s="44" t="s">
        <v>5618</v>
      </c>
      <c r="D1820" s="312" t="s">
        <v>5459</v>
      </c>
      <c r="E1820" s="44" t="s">
        <v>5619</v>
      </c>
      <c r="F1820" s="44" t="s">
        <v>5620</v>
      </c>
      <c r="G1820" s="45" t="s">
        <v>36</v>
      </c>
      <c r="H1820" s="45">
        <v>0</v>
      </c>
      <c r="I1820" s="100">
        <v>590000000</v>
      </c>
      <c r="J1820" s="45" t="s">
        <v>50</v>
      </c>
      <c r="K1820" s="45" t="s">
        <v>301</v>
      </c>
      <c r="L1820" s="45" t="s">
        <v>50</v>
      </c>
      <c r="M1820" s="45" t="s">
        <v>58</v>
      </c>
      <c r="N1820" s="43" t="s">
        <v>41</v>
      </c>
      <c r="O1820" s="43" t="s">
        <v>1200</v>
      </c>
      <c r="P1820" s="43">
        <v>796</v>
      </c>
      <c r="Q1820" s="43" t="s">
        <v>43</v>
      </c>
      <c r="R1820" s="47">
        <v>8</v>
      </c>
      <c r="S1820" s="145">
        <v>500</v>
      </c>
      <c r="T1820" s="48">
        <f t="shared" si="143"/>
        <v>4000</v>
      </c>
      <c r="U1820" s="48">
        <f t="shared" si="142"/>
        <v>4480</v>
      </c>
      <c r="V1820" s="296"/>
      <c r="W1820" s="31">
        <v>2017</v>
      </c>
      <c r="X1820" s="45"/>
      <c r="Y1820" s="303"/>
    </row>
    <row r="1821" spans="1:25" ht="50.1" customHeight="1">
      <c r="A1821" s="30" t="s">
        <v>5927</v>
      </c>
      <c r="B1821" s="43" t="s">
        <v>32</v>
      </c>
      <c r="C1821" s="44" t="s">
        <v>5928</v>
      </c>
      <c r="D1821" s="312" t="s">
        <v>5929</v>
      </c>
      <c r="E1821" s="44" t="s">
        <v>5930</v>
      </c>
      <c r="F1821" s="155" t="s">
        <v>5931</v>
      </c>
      <c r="G1821" s="45" t="s">
        <v>36</v>
      </c>
      <c r="H1821" s="45">
        <v>0</v>
      </c>
      <c r="I1821" s="100">
        <v>590000000</v>
      </c>
      <c r="J1821" s="45" t="s">
        <v>50</v>
      </c>
      <c r="K1821" s="45" t="s">
        <v>301</v>
      </c>
      <c r="L1821" s="45" t="s">
        <v>50</v>
      </c>
      <c r="M1821" s="45" t="s">
        <v>58</v>
      </c>
      <c r="N1821" s="43" t="s">
        <v>41</v>
      </c>
      <c r="O1821" s="43" t="s">
        <v>1200</v>
      </c>
      <c r="P1821" s="43">
        <v>796</v>
      </c>
      <c r="Q1821" s="43" t="s">
        <v>43</v>
      </c>
      <c r="R1821" s="47">
        <v>8</v>
      </c>
      <c r="S1821" s="145">
        <v>375</v>
      </c>
      <c r="T1821" s="48">
        <f t="shared" si="143"/>
        <v>3000</v>
      </c>
      <c r="U1821" s="48">
        <f t="shared" si="142"/>
        <v>3360.0000000000005</v>
      </c>
      <c r="V1821" s="296"/>
      <c r="W1821" s="31">
        <v>2017</v>
      </c>
      <c r="X1821" s="45"/>
      <c r="Y1821" s="303"/>
    </row>
    <row r="1822" spans="1:25" ht="50.1" customHeight="1">
      <c r="A1822" s="30" t="s">
        <v>5932</v>
      </c>
      <c r="B1822" s="43" t="s">
        <v>32</v>
      </c>
      <c r="C1822" s="44" t="s">
        <v>5586</v>
      </c>
      <c r="D1822" s="312" t="s">
        <v>728</v>
      </c>
      <c r="E1822" s="44" t="s">
        <v>5587</v>
      </c>
      <c r="F1822" s="44" t="s">
        <v>5588</v>
      </c>
      <c r="G1822" s="45" t="s">
        <v>36</v>
      </c>
      <c r="H1822" s="45">
        <v>0</v>
      </c>
      <c r="I1822" s="100">
        <v>590000000</v>
      </c>
      <c r="J1822" s="45" t="s">
        <v>50</v>
      </c>
      <c r="K1822" s="45" t="s">
        <v>301</v>
      </c>
      <c r="L1822" s="45" t="s">
        <v>50</v>
      </c>
      <c r="M1822" s="45" t="s">
        <v>58</v>
      </c>
      <c r="N1822" s="43" t="s">
        <v>41</v>
      </c>
      <c r="O1822" s="43" t="s">
        <v>1200</v>
      </c>
      <c r="P1822" s="43">
        <v>796</v>
      </c>
      <c r="Q1822" s="43" t="s">
        <v>43</v>
      </c>
      <c r="R1822" s="47">
        <v>96</v>
      </c>
      <c r="S1822" s="145">
        <v>16.071428571399998</v>
      </c>
      <c r="T1822" s="48">
        <f t="shared" si="143"/>
        <v>1542.8571428543999</v>
      </c>
      <c r="U1822" s="48">
        <f t="shared" si="142"/>
        <v>1727.999999996928</v>
      </c>
      <c r="V1822" s="296"/>
      <c r="W1822" s="31">
        <v>2017</v>
      </c>
      <c r="X1822" s="45"/>
      <c r="Y1822" s="303"/>
    </row>
    <row r="1823" spans="1:25" ht="50.1" customHeight="1">
      <c r="A1823" s="30" t="s">
        <v>5933</v>
      </c>
      <c r="B1823" s="43" t="s">
        <v>32</v>
      </c>
      <c r="C1823" s="44" t="s">
        <v>5590</v>
      </c>
      <c r="D1823" s="312" t="s">
        <v>728</v>
      </c>
      <c r="E1823" s="44" t="s">
        <v>5591</v>
      </c>
      <c r="F1823" s="44" t="s">
        <v>5592</v>
      </c>
      <c r="G1823" s="45" t="s">
        <v>36</v>
      </c>
      <c r="H1823" s="45">
        <v>0</v>
      </c>
      <c r="I1823" s="100">
        <v>590000000</v>
      </c>
      <c r="J1823" s="45" t="s">
        <v>50</v>
      </c>
      <c r="K1823" s="45" t="s">
        <v>301</v>
      </c>
      <c r="L1823" s="45" t="s">
        <v>50</v>
      </c>
      <c r="M1823" s="45" t="s">
        <v>58</v>
      </c>
      <c r="N1823" s="43" t="s">
        <v>41</v>
      </c>
      <c r="O1823" s="43" t="s">
        <v>1200</v>
      </c>
      <c r="P1823" s="43">
        <v>796</v>
      </c>
      <c r="Q1823" s="43" t="s">
        <v>43</v>
      </c>
      <c r="R1823" s="47">
        <v>96</v>
      </c>
      <c r="S1823" s="145">
        <v>26.785714285699999</v>
      </c>
      <c r="T1823" s="48">
        <f t="shared" si="143"/>
        <v>2571.4285714272</v>
      </c>
      <c r="U1823" s="48">
        <f t="shared" si="142"/>
        <v>2879.9999999984643</v>
      </c>
      <c r="V1823" s="296"/>
      <c r="W1823" s="31">
        <v>2017</v>
      </c>
      <c r="X1823" s="45"/>
      <c r="Y1823" s="303"/>
    </row>
    <row r="1824" spans="1:25" ht="50.1" customHeight="1">
      <c r="A1824" s="30" t="s">
        <v>5934</v>
      </c>
      <c r="B1824" s="43" t="s">
        <v>32</v>
      </c>
      <c r="C1824" s="44" t="s">
        <v>5594</v>
      </c>
      <c r="D1824" s="312" t="s">
        <v>5595</v>
      </c>
      <c r="E1824" s="44" t="s">
        <v>5596</v>
      </c>
      <c r="F1824" s="44" t="s">
        <v>5597</v>
      </c>
      <c r="G1824" s="45" t="s">
        <v>36</v>
      </c>
      <c r="H1824" s="45">
        <v>0</v>
      </c>
      <c r="I1824" s="100">
        <v>590000000</v>
      </c>
      <c r="J1824" s="45" t="s">
        <v>50</v>
      </c>
      <c r="K1824" s="45" t="s">
        <v>301</v>
      </c>
      <c r="L1824" s="45" t="s">
        <v>50</v>
      </c>
      <c r="M1824" s="45" t="s">
        <v>58</v>
      </c>
      <c r="N1824" s="43" t="s">
        <v>41</v>
      </c>
      <c r="O1824" s="43" t="s">
        <v>1200</v>
      </c>
      <c r="P1824" s="43">
        <v>796</v>
      </c>
      <c r="Q1824" s="43" t="s">
        <v>43</v>
      </c>
      <c r="R1824" s="47">
        <v>8</v>
      </c>
      <c r="S1824" s="145">
        <v>175</v>
      </c>
      <c r="T1824" s="48">
        <f t="shared" si="143"/>
        <v>1400</v>
      </c>
      <c r="U1824" s="48">
        <f t="shared" si="142"/>
        <v>1568.0000000000002</v>
      </c>
      <c r="V1824" s="296"/>
      <c r="W1824" s="31">
        <v>2017</v>
      </c>
      <c r="X1824" s="45"/>
      <c r="Y1824" s="303"/>
    </row>
    <row r="1825" spans="1:25" ht="50.1" customHeight="1">
      <c r="A1825" s="30" t="s">
        <v>5935</v>
      </c>
      <c r="B1825" s="43" t="s">
        <v>32</v>
      </c>
      <c r="C1825" s="44" t="s">
        <v>3289</v>
      </c>
      <c r="D1825" s="394" t="s">
        <v>3290</v>
      </c>
      <c r="E1825" s="44" t="s">
        <v>3291</v>
      </c>
      <c r="F1825" s="44" t="s">
        <v>5936</v>
      </c>
      <c r="G1825" s="38" t="s">
        <v>36</v>
      </c>
      <c r="H1825" s="38">
        <v>0</v>
      </c>
      <c r="I1825" s="66">
        <v>590000000</v>
      </c>
      <c r="J1825" s="45" t="s">
        <v>50</v>
      </c>
      <c r="K1825" s="45" t="s">
        <v>788</v>
      </c>
      <c r="L1825" s="45" t="s">
        <v>50</v>
      </c>
      <c r="M1825" s="38" t="s">
        <v>58</v>
      </c>
      <c r="N1825" s="38" t="s">
        <v>5246</v>
      </c>
      <c r="O1825" s="43" t="s">
        <v>2489</v>
      </c>
      <c r="P1825" s="38">
        <v>796</v>
      </c>
      <c r="Q1825" s="38" t="s">
        <v>43</v>
      </c>
      <c r="R1825" s="34">
        <v>2</v>
      </c>
      <c r="S1825" s="114">
        <v>77000</v>
      </c>
      <c r="T1825" s="35">
        <f>R1825*S1825</f>
        <v>154000</v>
      </c>
      <c r="U1825" s="35">
        <f>T1825*1.12</f>
        <v>172480.00000000003</v>
      </c>
      <c r="V1825" s="38"/>
      <c r="W1825" s="38">
        <v>2017</v>
      </c>
      <c r="X1825" s="38"/>
      <c r="Y1825" s="303"/>
    </row>
    <row r="1826" spans="1:25" ht="50.1" customHeight="1">
      <c r="A1826" s="30" t="s">
        <v>5937</v>
      </c>
      <c r="B1826" s="31" t="s">
        <v>32</v>
      </c>
      <c r="C1826" s="56" t="s">
        <v>1286</v>
      </c>
      <c r="D1826" s="310" t="s">
        <v>1283</v>
      </c>
      <c r="E1826" s="56" t="s">
        <v>1287</v>
      </c>
      <c r="F1826" s="44" t="s">
        <v>5938</v>
      </c>
      <c r="G1826" s="43" t="s">
        <v>36</v>
      </c>
      <c r="H1826" s="162">
        <v>0</v>
      </c>
      <c r="I1826" s="81">
        <v>590000000</v>
      </c>
      <c r="J1826" s="45" t="s">
        <v>300</v>
      </c>
      <c r="K1826" s="43" t="s">
        <v>301</v>
      </c>
      <c r="L1826" s="43" t="s">
        <v>5186</v>
      </c>
      <c r="M1826" s="43" t="s">
        <v>81</v>
      </c>
      <c r="N1826" s="43" t="s">
        <v>289</v>
      </c>
      <c r="O1826" s="43" t="s">
        <v>476</v>
      </c>
      <c r="P1826" s="31">
        <v>796</v>
      </c>
      <c r="Q1826" s="31" t="s">
        <v>43</v>
      </c>
      <c r="R1826" s="47">
        <v>18</v>
      </c>
      <c r="S1826" s="64">
        <v>12000</v>
      </c>
      <c r="T1826" s="163">
        <f>R1826*S1826</f>
        <v>216000</v>
      </c>
      <c r="U1826" s="163">
        <f>T1826*1.12</f>
        <v>241920.00000000003</v>
      </c>
      <c r="V1826" s="170"/>
      <c r="W1826" s="45">
        <v>2017</v>
      </c>
      <c r="X1826" s="170"/>
      <c r="Y1826" s="303"/>
    </row>
    <row r="1827" spans="1:25" ht="50.1" customHeight="1">
      <c r="A1827" s="30" t="s">
        <v>5939</v>
      </c>
      <c r="B1827" s="31" t="s">
        <v>32</v>
      </c>
      <c r="C1827" s="56" t="s">
        <v>1286</v>
      </c>
      <c r="D1827" s="310" t="s">
        <v>1283</v>
      </c>
      <c r="E1827" s="56" t="s">
        <v>1287</v>
      </c>
      <c r="F1827" s="44" t="s">
        <v>5940</v>
      </c>
      <c r="G1827" s="43" t="s">
        <v>36</v>
      </c>
      <c r="H1827" s="162">
        <v>0</v>
      </c>
      <c r="I1827" s="81">
        <v>590000000</v>
      </c>
      <c r="J1827" s="45" t="s">
        <v>300</v>
      </c>
      <c r="K1827" s="43" t="s">
        <v>301</v>
      </c>
      <c r="L1827" s="43" t="s">
        <v>5186</v>
      </c>
      <c r="M1827" s="43" t="s">
        <v>81</v>
      </c>
      <c r="N1827" s="43" t="s">
        <v>289</v>
      </c>
      <c r="O1827" s="43" t="s">
        <v>476</v>
      </c>
      <c r="P1827" s="31">
        <v>796</v>
      </c>
      <c r="Q1827" s="31" t="s">
        <v>43</v>
      </c>
      <c r="R1827" s="47">
        <v>44</v>
      </c>
      <c r="S1827" s="64">
        <v>12000</v>
      </c>
      <c r="T1827" s="163">
        <f>R1827*S1827</f>
        <v>528000</v>
      </c>
      <c r="U1827" s="163">
        <f>T1827*1.12</f>
        <v>591360</v>
      </c>
      <c r="V1827" s="126"/>
      <c r="W1827" s="45">
        <v>2017</v>
      </c>
      <c r="X1827" s="126"/>
      <c r="Y1827" s="303"/>
    </row>
    <row r="1828" spans="1:25" ht="50.1" customHeight="1">
      <c r="A1828" s="30" t="s">
        <v>5941</v>
      </c>
      <c r="B1828" s="43" t="s">
        <v>32</v>
      </c>
      <c r="C1828" s="44" t="s">
        <v>135</v>
      </c>
      <c r="D1828" s="312" t="s">
        <v>136</v>
      </c>
      <c r="E1828" s="44" t="s">
        <v>137</v>
      </c>
      <c r="F1828" s="44" t="s">
        <v>5942</v>
      </c>
      <c r="G1828" s="43" t="s">
        <v>36</v>
      </c>
      <c r="H1828" s="43">
        <v>0</v>
      </c>
      <c r="I1828" s="31">
        <v>590000000</v>
      </c>
      <c r="J1828" s="31" t="s">
        <v>50</v>
      </c>
      <c r="K1828" s="43" t="s">
        <v>788</v>
      </c>
      <c r="L1828" s="31" t="s">
        <v>39</v>
      </c>
      <c r="M1828" s="30" t="s">
        <v>40</v>
      </c>
      <c r="N1828" s="31" t="s">
        <v>140</v>
      </c>
      <c r="O1828" s="31" t="s">
        <v>107</v>
      </c>
      <c r="P1828" s="30">
        <v>796</v>
      </c>
      <c r="Q1828" s="30" t="s">
        <v>43</v>
      </c>
      <c r="R1828" s="47">
        <v>400</v>
      </c>
      <c r="S1828" s="220">
        <v>23</v>
      </c>
      <c r="T1828" s="48">
        <f>R1828*S1828</f>
        <v>9200</v>
      </c>
      <c r="U1828" s="48">
        <f>T1828*1.12</f>
        <v>10304.000000000002</v>
      </c>
      <c r="V1828" s="397"/>
      <c r="W1828" s="31">
        <v>2017</v>
      </c>
      <c r="X1828" s="43"/>
      <c r="Y1828" s="303"/>
    </row>
    <row r="1829" spans="1:25" ht="50.1" customHeight="1">
      <c r="A1829" s="30" t="s">
        <v>5943</v>
      </c>
      <c r="B1829" s="79" t="s">
        <v>32</v>
      </c>
      <c r="C1829" s="44" t="s">
        <v>2007</v>
      </c>
      <c r="D1829" s="311" t="s">
        <v>1983</v>
      </c>
      <c r="E1829" s="44" t="s">
        <v>2008</v>
      </c>
      <c r="F1829" s="44"/>
      <c r="G1829" s="43" t="s">
        <v>36</v>
      </c>
      <c r="H1829" s="43">
        <v>0</v>
      </c>
      <c r="I1829" s="30">
        <v>590000000</v>
      </c>
      <c r="J1829" s="31" t="s">
        <v>50</v>
      </c>
      <c r="K1829" s="63" t="s">
        <v>301</v>
      </c>
      <c r="L1829" s="31" t="s">
        <v>430</v>
      </c>
      <c r="M1829" s="43" t="s">
        <v>98</v>
      </c>
      <c r="N1829" s="71" t="s">
        <v>523</v>
      </c>
      <c r="O1829" s="86" t="s">
        <v>220</v>
      </c>
      <c r="P1829" s="43">
        <v>168</v>
      </c>
      <c r="Q1829" s="63" t="s">
        <v>114</v>
      </c>
      <c r="R1829" s="135">
        <v>0.11</v>
      </c>
      <c r="S1829" s="235">
        <v>181000</v>
      </c>
      <c r="T1829" s="58">
        <f t="shared" ref="T1829:T1830" si="144">S1829*R1829</f>
        <v>19910</v>
      </c>
      <c r="U1829" s="58">
        <f t="shared" ref="U1829:U1830" si="145">T1829*1.12</f>
        <v>22299.200000000001</v>
      </c>
      <c r="V1829" s="236"/>
      <c r="W1829" s="30">
        <v>2017</v>
      </c>
      <c r="X1829" s="236"/>
      <c r="Y1829" s="303"/>
    </row>
    <row r="1830" spans="1:25" ht="50.1" customHeight="1">
      <c r="A1830" s="30" t="s">
        <v>5944</v>
      </c>
      <c r="B1830" s="79" t="s">
        <v>32</v>
      </c>
      <c r="C1830" s="56" t="s">
        <v>2010</v>
      </c>
      <c r="D1830" s="311" t="s">
        <v>1983</v>
      </c>
      <c r="E1830" s="56" t="s">
        <v>2011</v>
      </c>
      <c r="F1830" s="149"/>
      <c r="G1830" s="43" t="s">
        <v>36</v>
      </c>
      <c r="H1830" s="43">
        <v>0</v>
      </c>
      <c r="I1830" s="30">
        <v>590000000</v>
      </c>
      <c r="J1830" s="31" t="s">
        <v>50</v>
      </c>
      <c r="K1830" s="63" t="s">
        <v>301</v>
      </c>
      <c r="L1830" s="31" t="s">
        <v>430</v>
      </c>
      <c r="M1830" s="43" t="s">
        <v>98</v>
      </c>
      <c r="N1830" s="71" t="s">
        <v>523</v>
      </c>
      <c r="O1830" s="86" t="s">
        <v>220</v>
      </c>
      <c r="P1830" s="43">
        <v>168</v>
      </c>
      <c r="Q1830" s="63" t="s">
        <v>114</v>
      </c>
      <c r="R1830" s="135">
        <v>0.81</v>
      </c>
      <c r="S1830" s="235">
        <v>181000</v>
      </c>
      <c r="T1830" s="58">
        <f t="shared" si="144"/>
        <v>146610</v>
      </c>
      <c r="U1830" s="58">
        <f t="shared" si="145"/>
        <v>164203.20000000001</v>
      </c>
      <c r="V1830" s="236"/>
      <c r="W1830" s="30">
        <v>2017</v>
      </c>
      <c r="X1830" s="236"/>
      <c r="Y1830" s="303"/>
    </row>
    <row r="1831" spans="1:25" ht="50.1" customHeight="1">
      <c r="A1831" s="30" t="s">
        <v>5945</v>
      </c>
      <c r="B1831" s="43" t="s">
        <v>32</v>
      </c>
      <c r="C1831" s="44" t="s">
        <v>5946</v>
      </c>
      <c r="D1831" s="312" t="s">
        <v>5947</v>
      </c>
      <c r="E1831" s="44" t="s">
        <v>5948</v>
      </c>
      <c r="F1831" s="44" t="s">
        <v>5949</v>
      </c>
      <c r="G1831" s="43" t="s">
        <v>36</v>
      </c>
      <c r="H1831" s="43">
        <v>0</v>
      </c>
      <c r="I1831" s="31">
        <v>590000000</v>
      </c>
      <c r="J1831" s="31" t="s">
        <v>50</v>
      </c>
      <c r="K1831" s="43" t="s">
        <v>301</v>
      </c>
      <c r="L1831" s="31" t="s">
        <v>39</v>
      </c>
      <c r="M1831" s="43" t="s">
        <v>58</v>
      </c>
      <c r="N1831" s="43" t="s">
        <v>909</v>
      </c>
      <c r="O1831" s="86" t="s">
        <v>1200</v>
      </c>
      <c r="P1831" s="31">
        <v>796</v>
      </c>
      <c r="Q1831" s="43" t="s">
        <v>43</v>
      </c>
      <c r="R1831" s="47">
        <v>1</v>
      </c>
      <c r="S1831" s="64">
        <v>285000</v>
      </c>
      <c r="T1831" s="48">
        <f>S1831*R1831</f>
        <v>285000</v>
      </c>
      <c r="U1831" s="48">
        <f>T1831*1.12</f>
        <v>319200.00000000006</v>
      </c>
      <c r="V1831" s="248"/>
      <c r="W1831" s="31">
        <v>2017</v>
      </c>
      <c r="X1831" s="43"/>
      <c r="Y1831" s="303"/>
    </row>
    <row r="1832" spans="1:25" ht="50.1" customHeight="1">
      <c r="A1832" s="30" t="s">
        <v>5950</v>
      </c>
      <c r="B1832" s="43" t="s">
        <v>32</v>
      </c>
      <c r="C1832" s="44" t="s">
        <v>5951</v>
      </c>
      <c r="D1832" s="312" t="s">
        <v>5213</v>
      </c>
      <c r="E1832" s="44" t="s">
        <v>3821</v>
      </c>
      <c r="F1832" s="44" t="s">
        <v>5952</v>
      </c>
      <c r="G1832" s="43" t="s">
        <v>36</v>
      </c>
      <c r="H1832" s="43">
        <v>0</v>
      </c>
      <c r="I1832" s="31">
        <v>590000000</v>
      </c>
      <c r="J1832" s="31" t="s">
        <v>50</v>
      </c>
      <c r="K1832" s="43" t="s">
        <v>301</v>
      </c>
      <c r="L1832" s="31" t="s">
        <v>39</v>
      </c>
      <c r="M1832" s="43" t="s">
        <v>58</v>
      </c>
      <c r="N1832" s="43" t="s">
        <v>909</v>
      </c>
      <c r="O1832" s="86" t="s">
        <v>1200</v>
      </c>
      <c r="P1832" s="31">
        <v>796</v>
      </c>
      <c r="Q1832" s="43" t="s">
        <v>43</v>
      </c>
      <c r="R1832" s="47">
        <v>1</v>
      </c>
      <c r="S1832" s="64">
        <v>267000</v>
      </c>
      <c r="T1832" s="48">
        <f>S1832*R1832</f>
        <v>267000</v>
      </c>
      <c r="U1832" s="48">
        <f>T1832*1.12</f>
        <v>299040</v>
      </c>
      <c r="V1832" s="248"/>
      <c r="W1832" s="31">
        <v>2017</v>
      </c>
      <c r="X1832" s="43"/>
      <c r="Y1832" s="303"/>
    </row>
    <row r="1833" spans="1:25" ht="50.1" customHeight="1">
      <c r="A1833" s="30" t="s">
        <v>5953</v>
      </c>
      <c r="B1833" s="31" t="s">
        <v>32</v>
      </c>
      <c r="C1833" s="44" t="s">
        <v>5954</v>
      </c>
      <c r="D1833" s="312" t="s">
        <v>5328</v>
      </c>
      <c r="E1833" s="44" t="s">
        <v>1268</v>
      </c>
      <c r="F1833" s="44" t="s">
        <v>5328</v>
      </c>
      <c r="G1833" s="31" t="s">
        <v>36</v>
      </c>
      <c r="H1833" s="31">
        <v>0</v>
      </c>
      <c r="I1833" s="63">
        <v>590000000</v>
      </c>
      <c r="J1833" s="31" t="s">
        <v>37</v>
      </c>
      <c r="K1833" s="31" t="s">
        <v>301</v>
      </c>
      <c r="L1833" s="45" t="s">
        <v>50</v>
      </c>
      <c r="M1833" s="31" t="s">
        <v>58</v>
      </c>
      <c r="N1833" s="43" t="s">
        <v>523</v>
      </c>
      <c r="O1833" s="31" t="s">
        <v>73</v>
      </c>
      <c r="P1833" s="31">
        <v>796</v>
      </c>
      <c r="Q1833" s="31" t="s">
        <v>43</v>
      </c>
      <c r="R1833" s="47">
        <v>2</v>
      </c>
      <c r="S1833" s="64">
        <v>120000</v>
      </c>
      <c r="T1833" s="35">
        <f>S1833*R1833</f>
        <v>240000</v>
      </c>
      <c r="U1833" s="36">
        <f>T1833*1.12</f>
        <v>268800</v>
      </c>
      <c r="V1833" s="61"/>
      <c r="W1833" s="30">
        <v>2017</v>
      </c>
      <c r="X1833" s="126"/>
      <c r="Y1833" s="303"/>
    </row>
    <row r="1834" spans="1:25" ht="50.1" customHeight="1">
      <c r="A1834" s="30" t="s">
        <v>5955</v>
      </c>
      <c r="B1834" s="31" t="s">
        <v>32</v>
      </c>
      <c r="C1834" s="56" t="s">
        <v>3819</v>
      </c>
      <c r="D1834" s="310" t="s">
        <v>3820</v>
      </c>
      <c r="E1834" s="56" t="s">
        <v>3821</v>
      </c>
      <c r="F1834" s="56" t="s">
        <v>3822</v>
      </c>
      <c r="G1834" s="31" t="s">
        <v>36</v>
      </c>
      <c r="H1834" s="31">
        <v>0</v>
      </c>
      <c r="I1834" s="63">
        <v>590000000</v>
      </c>
      <c r="J1834" s="31" t="s">
        <v>37</v>
      </c>
      <c r="K1834" s="31" t="s">
        <v>301</v>
      </c>
      <c r="L1834" s="45" t="s">
        <v>50</v>
      </c>
      <c r="M1834" s="31" t="s">
        <v>58</v>
      </c>
      <c r="N1834" s="43" t="s">
        <v>523</v>
      </c>
      <c r="O1834" s="31" t="s">
        <v>73</v>
      </c>
      <c r="P1834" s="31">
        <v>796</v>
      </c>
      <c r="Q1834" s="31" t="s">
        <v>43</v>
      </c>
      <c r="R1834" s="34">
        <v>34</v>
      </c>
      <c r="S1834" s="114">
        <v>8100</v>
      </c>
      <c r="T1834" s="35">
        <f t="shared" ref="T1834:T1871" si="146">R1834*S1834</f>
        <v>275400</v>
      </c>
      <c r="U1834" s="35">
        <f t="shared" ref="U1834" si="147">T1834*1.12</f>
        <v>308448.00000000006</v>
      </c>
      <c r="V1834" s="30"/>
      <c r="W1834" s="30">
        <v>2017</v>
      </c>
      <c r="X1834" s="126"/>
      <c r="Y1834" s="303"/>
    </row>
    <row r="1835" spans="1:25" ht="50.1" customHeight="1">
      <c r="A1835" s="30" t="s">
        <v>5956</v>
      </c>
      <c r="B1835" s="31" t="s">
        <v>32</v>
      </c>
      <c r="C1835" s="342" t="s">
        <v>4783</v>
      </c>
      <c r="D1835" s="398" t="s">
        <v>4779</v>
      </c>
      <c r="E1835" s="342" t="s">
        <v>4784</v>
      </c>
      <c r="F1835" s="44" t="s">
        <v>5957</v>
      </c>
      <c r="G1835" s="31" t="s">
        <v>36</v>
      </c>
      <c r="H1835" s="63">
        <v>0</v>
      </c>
      <c r="I1835" s="63">
        <v>590000000</v>
      </c>
      <c r="J1835" s="31" t="s">
        <v>4983</v>
      </c>
      <c r="K1835" s="31" t="s">
        <v>301</v>
      </c>
      <c r="L1835" s="31" t="s">
        <v>39</v>
      </c>
      <c r="M1835" s="45" t="s">
        <v>58</v>
      </c>
      <c r="N1835" s="43" t="s">
        <v>523</v>
      </c>
      <c r="O1835" s="43" t="s">
        <v>1200</v>
      </c>
      <c r="P1835" s="31">
        <v>796</v>
      </c>
      <c r="Q1835" s="31" t="s">
        <v>43</v>
      </c>
      <c r="R1835" s="75">
        <v>20</v>
      </c>
      <c r="S1835" s="395">
        <v>1200</v>
      </c>
      <c r="T1835" s="35">
        <f t="shared" si="146"/>
        <v>24000</v>
      </c>
      <c r="U1835" s="36">
        <f>T1835*1.12</f>
        <v>26880.000000000004</v>
      </c>
      <c r="V1835" s="45"/>
      <c r="W1835" s="30">
        <v>2017</v>
      </c>
      <c r="X1835" s="126"/>
      <c r="Y1835" s="303"/>
    </row>
    <row r="1836" spans="1:25" ht="50.1" customHeight="1">
      <c r="A1836" s="30" t="s">
        <v>5958</v>
      </c>
      <c r="B1836" s="31" t="s">
        <v>32</v>
      </c>
      <c r="C1836" s="44" t="s">
        <v>2450</v>
      </c>
      <c r="D1836" s="312" t="s">
        <v>2420</v>
      </c>
      <c r="E1836" s="44" t="s">
        <v>2451</v>
      </c>
      <c r="F1836" s="56" t="s">
        <v>5959</v>
      </c>
      <c r="G1836" s="31" t="s">
        <v>36</v>
      </c>
      <c r="H1836" s="31">
        <v>0</v>
      </c>
      <c r="I1836" s="63">
        <v>590000000</v>
      </c>
      <c r="J1836" s="31" t="s">
        <v>39</v>
      </c>
      <c r="K1836" s="31" t="s">
        <v>301</v>
      </c>
      <c r="L1836" s="31" t="s">
        <v>39</v>
      </c>
      <c r="M1836" s="31" t="s">
        <v>58</v>
      </c>
      <c r="N1836" s="43" t="s">
        <v>523</v>
      </c>
      <c r="O1836" s="43" t="s">
        <v>1200</v>
      </c>
      <c r="P1836" s="31">
        <v>796</v>
      </c>
      <c r="Q1836" s="31" t="s">
        <v>43</v>
      </c>
      <c r="R1836" s="34">
        <v>300</v>
      </c>
      <c r="S1836" s="114">
        <v>400</v>
      </c>
      <c r="T1836" s="35">
        <f t="shared" si="146"/>
        <v>120000</v>
      </c>
      <c r="U1836" s="36">
        <f t="shared" ref="U1836:U1860" si="148">T1836*1.12</f>
        <v>134400</v>
      </c>
      <c r="V1836" s="30"/>
      <c r="W1836" s="30">
        <v>2017</v>
      </c>
      <c r="X1836" s="126"/>
      <c r="Y1836" s="303"/>
    </row>
    <row r="1837" spans="1:25" ht="50.1" customHeight="1">
      <c r="A1837" s="30" t="s">
        <v>5960</v>
      </c>
      <c r="B1837" s="31" t="s">
        <v>32</v>
      </c>
      <c r="C1837" s="44" t="s">
        <v>5961</v>
      </c>
      <c r="D1837" s="312" t="s">
        <v>4070</v>
      </c>
      <c r="E1837" s="44" t="s">
        <v>5962</v>
      </c>
      <c r="F1837" s="56" t="s">
        <v>5963</v>
      </c>
      <c r="G1837" s="31" t="s">
        <v>36</v>
      </c>
      <c r="H1837" s="31">
        <v>0</v>
      </c>
      <c r="I1837" s="63">
        <v>590000000</v>
      </c>
      <c r="J1837" s="31" t="s">
        <v>39</v>
      </c>
      <c r="K1837" s="31" t="s">
        <v>301</v>
      </c>
      <c r="L1837" s="31" t="s">
        <v>4983</v>
      </c>
      <c r="M1837" s="31" t="s">
        <v>58</v>
      </c>
      <c r="N1837" s="43" t="s">
        <v>523</v>
      </c>
      <c r="O1837" s="43" t="s">
        <v>1200</v>
      </c>
      <c r="P1837" s="31">
        <v>796</v>
      </c>
      <c r="Q1837" s="31" t="s">
        <v>43</v>
      </c>
      <c r="R1837" s="34">
        <v>30</v>
      </c>
      <c r="S1837" s="114">
        <v>4500</v>
      </c>
      <c r="T1837" s="35">
        <f t="shared" si="146"/>
        <v>135000</v>
      </c>
      <c r="U1837" s="36">
        <f>T1837*1.12</f>
        <v>151200</v>
      </c>
      <c r="V1837" s="30"/>
      <c r="W1837" s="30">
        <v>2017</v>
      </c>
      <c r="X1837" s="126"/>
      <c r="Y1837" s="303"/>
    </row>
    <row r="1838" spans="1:25" ht="50.1" customHeight="1">
      <c r="A1838" s="30" t="s">
        <v>5964</v>
      </c>
      <c r="B1838" s="31" t="s">
        <v>32</v>
      </c>
      <c r="C1838" s="44" t="s">
        <v>5965</v>
      </c>
      <c r="D1838" s="312" t="s">
        <v>5966</v>
      </c>
      <c r="E1838" s="44" t="s">
        <v>5967</v>
      </c>
      <c r="F1838" s="44" t="s">
        <v>5968</v>
      </c>
      <c r="G1838" s="31" t="s">
        <v>36</v>
      </c>
      <c r="H1838" s="63">
        <v>0</v>
      </c>
      <c r="I1838" s="63">
        <v>590000000</v>
      </c>
      <c r="J1838" s="31" t="s">
        <v>4983</v>
      </c>
      <c r="K1838" s="31" t="s">
        <v>301</v>
      </c>
      <c r="L1838" s="31" t="s">
        <v>39</v>
      </c>
      <c r="M1838" s="45" t="s">
        <v>58</v>
      </c>
      <c r="N1838" s="43" t="s">
        <v>523</v>
      </c>
      <c r="O1838" s="43" t="s">
        <v>1200</v>
      </c>
      <c r="P1838" s="31">
        <v>796</v>
      </c>
      <c r="Q1838" s="31" t="s">
        <v>43</v>
      </c>
      <c r="R1838" s="75">
        <v>20</v>
      </c>
      <c r="S1838" s="395">
        <v>3000</v>
      </c>
      <c r="T1838" s="35">
        <f t="shared" si="146"/>
        <v>60000</v>
      </c>
      <c r="U1838" s="35">
        <f t="shared" si="148"/>
        <v>67200</v>
      </c>
      <c r="V1838" s="45"/>
      <c r="W1838" s="45">
        <v>2017</v>
      </c>
      <c r="X1838" s="126"/>
      <c r="Y1838" s="303"/>
    </row>
    <row r="1839" spans="1:25" ht="50.1" customHeight="1">
      <c r="A1839" s="30" t="s">
        <v>5969</v>
      </c>
      <c r="B1839" s="31" t="s">
        <v>32</v>
      </c>
      <c r="C1839" s="44" t="s">
        <v>5970</v>
      </c>
      <c r="D1839" s="312" t="s">
        <v>5971</v>
      </c>
      <c r="E1839" s="44" t="s">
        <v>5972</v>
      </c>
      <c r="F1839" s="44" t="s">
        <v>5973</v>
      </c>
      <c r="G1839" s="31" t="s">
        <v>36</v>
      </c>
      <c r="H1839" s="63">
        <v>0</v>
      </c>
      <c r="I1839" s="63">
        <v>590000000</v>
      </c>
      <c r="J1839" s="31" t="s">
        <v>39</v>
      </c>
      <c r="K1839" s="31" t="s">
        <v>301</v>
      </c>
      <c r="L1839" s="31" t="s">
        <v>39</v>
      </c>
      <c r="M1839" s="45" t="s">
        <v>58</v>
      </c>
      <c r="N1839" s="43" t="s">
        <v>523</v>
      </c>
      <c r="O1839" s="43" t="s">
        <v>1200</v>
      </c>
      <c r="P1839" s="31">
        <v>796</v>
      </c>
      <c r="Q1839" s="31" t="s">
        <v>43</v>
      </c>
      <c r="R1839" s="75">
        <v>20</v>
      </c>
      <c r="S1839" s="395">
        <v>2300</v>
      </c>
      <c r="T1839" s="35">
        <f t="shared" si="146"/>
        <v>46000</v>
      </c>
      <c r="U1839" s="36">
        <f>T1839*1.12</f>
        <v>51520.000000000007</v>
      </c>
      <c r="V1839" s="45"/>
      <c r="W1839" s="30">
        <v>2017</v>
      </c>
      <c r="X1839" s="126"/>
      <c r="Y1839" s="303"/>
    </row>
    <row r="1840" spans="1:25" ht="50.1" customHeight="1">
      <c r="A1840" s="30" t="s">
        <v>5974</v>
      </c>
      <c r="B1840" s="31" t="s">
        <v>32</v>
      </c>
      <c r="C1840" s="44" t="s">
        <v>5975</v>
      </c>
      <c r="D1840" s="312" t="s">
        <v>5976</v>
      </c>
      <c r="E1840" s="44" t="s">
        <v>5977</v>
      </c>
      <c r="F1840" s="44" t="s">
        <v>5978</v>
      </c>
      <c r="G1840" s="31" t="s">
        <v>36</v>
      </c>
      <c r="H1840" s="46">
        <v>0</v>
      </c>
      <c r="I1840" s="63">
        <v>590000000</v>
      </c>
      <c r="J1840" s="31" t="s">
        <v>39</v>
      </c>
      <c r="K1840" s="31" t="s">
        <v>301</v>
      </c>
      <c r="L1840" s="31" t="s">
        <v>39</v>
      </c>
      <c r="M1840" s="41" t="s">
        <v>58</v>
      </c>
      <c r="N1840" s="43" t="s">
        <v>523</v>
      </c>
      <c r="O1840" s="43" t="s">
        <v>1200</v>
      </c>
      <c r="P1840" s="31">
        <v>796</v>
      </c>
      <c r="Q1840" s="31" t="s">
        <v>43</v>
      </c>
      <c r="R1840" s="47">
        <v>20</v>
      </c>
      <c r="S1840" s="64">
        <v>550</v>
      </c>
      <c r="T1840" s="35">
        <f t="shared" si="146"/>
        <v>11000</v>
      </c>
      <c r="U1840" s="36">
        <f t="shared" si="148"/>
        <v>12320.000000000002</v>
      </c>
      <c r="V1840" s="41"/>
      <c r="W1840" s="49">
        <v>2017</v>
      </c>
      <c r="X1840" s="126"/>
      <c r="Y1840" s="303"/>
    </row>
    <row r="1841" spans="1:25" ht="50.1" customHeight="1">
      <c r="A1841" s="30" t="s">
        <v>5979</v>
      </c>
      <c r="B1841" s="31" t="s">
        <v>32</v>
      </c>
      <c r="C1841" s="56" t="s">
        <v>905</v>
      </c>
      <c r="D1841" s="310" t="s">
        <v>906</v>
      </c>
      <c r="E1841" s="56" t="s">
        <v>907</v>
      </c>
      <c r="F1841" s="56" t="s">
        <v>908</v>
      </c>
      <c r="G1841" s="31" t="s">
        <v>36</v>
      </c>
      <c r="H1841" s="46">
        <v>0</v>
      </c>
      <c r="I1841" s="63">
        <v>590000000</v>
      </c>
      <c r="J1841" s="31" t="s">
        <v>39</v>
      </c>
      <c r="K1841" s="31" t="s">
        <v>301</v>
      </c>
      <c r="L1841" s="31" t="s">
        <v>4983</v>
      </c>
      <c r="M1841" s="41" t="s">
        <v>58</v>
      </c>
      <c r="N1841" s="43" t="s">
        <v>523</v>
      </c>
      <c r="O1841" s="43" t="s">
        <v>1200</v>
      </c>
      <c r="P1841" s="31">
        <v>796</v>
      </c>
      <c r="Q1841" s="31" t="s">
        <v>43</v>
      </c>
      <c r="R1841" s="47">
        <v>43</v>
      </c>
      <c r="S1841" s="64">
        <v>5200</v>
      </c>
      <c r="T1841" s="35">
        <f t="shared" si="146"/>
        <v>223600</v>
      </c>
      <c r="U1841" s="36">
        <f>T1841*1.12</f>
        <v>250432.00000000003</v>
      </c>
      <c r="V1841" s="61"/>
      <c r="W1841" s="30">
        <v>2017</v>
      </c>
      <c r="X1841" s="126"/>
      <c r="Y1841" s="303"/>
    </row>
    <row r="1842" spans="1:25" ht="50.1" customHeight="1">
      <c r="A1842" s="30" t="s">
        <v>5980</v>
      </c>
      <c r="B1842" s="31" t="s">
        <v>32</v>
      </c>
      <c r="C1842" s="44" t="s">
        <v>5981</v>
      </c>
      <c r="D1842" s="312" t="s">
        <v>5982</v>
      </c>
      <c r="E1842" s="44" t="s">
        <v>5983</v>
      </c>
      <c r="F1842" s="44" t="s">
        <v>5984</v>
      </c>
      <c r="G1842" s="31" t="s">
        <v>36</v>
      </c>
      <c r="H1842" s="46">
        <v>0</v>
      </c>
      <c r="I1842" s="338">
        <v>590000000</v>
      </c>
      <c r="J1842" s="31" t="s">
        <v>4983</v>
      </c>
      <c r="K1842" s="31" t="s">
        <v>301</v>
      </c>
      <c r="L1842" s="31" t="s">
        <v>39</v>
      </c>
      <c r="M1842" s="41" t="s">
        <v>58</v>
      </c>
      <c r="N1842" s="43" t="s">
        <v>523</v>
      </c>
      <c r="O1842" s="43" t="s">
        <v>1200</v>
      </c>
      <c r="P1842" s="31">
        <v>796</v>
      </c>
      <c r="Q1842" s="31" t="s">
        <v>43</v>
      </c>
      <c r="R1842" s="47">
        <v>8</v>
      </c>
      <c r="S1842" s="64">
        <v>8500</v>
      </c>
      <c r="T1842" s="35">
        <f t="shared" si="146"/>
        <v>68000</v>
      </c>
      <c r="U1842" s="36">
        <f t="shared" si="148"/>
        <v>76160</v>
      </c>
      <c r="V1842" s="61"/>
      <c r="W1842" s="49">
        <v>2017</v>
      </c>
      <c r="X1842" s="126"/>
      <c r="Y1842" s="303"/>
    </row>
    <row r="1843" spans="1:25" ht="50.1" customHeight="1">
      <c r="A1843" s="30" t="s">
        <v>5985</v>
      </c>
      <c r="B1843" s="31" t="s">
        <v>32</v>
      </c>
      <c r="C1843" s="44" t="s">
        <v>5954</v>
      </c>
      <c r="D1843" s="312" t="s">
        <v>5328</v>
      </c>
      <c r="E1843" s="44" t="s">
        <v>1268</v>
      </c>
      <c r="F1843" s="44" t="s">
        <v>5986</v>
      </c>
      <c r="G1843" s="31" t="s">
        <v>36</v>
      </c>
      <c r="H1843" s="46">
        <v>0</v>
      </c>
      <c r="I1843" s="338">
        <v>590000000</v>
      </c>
      <c r="J1843" s="31" t="s">
        <v>39</v>
      </c>
      <c r="K1843" s="31" t="s">
        <v>301</v>
      </c>
      <c r="L1843" s="31" t="s">
        <v>39</v>
      </c>
      <c r="M1843" s="41" t="s">
        <v>58</v>
      </c>
      <c r="N1843" s="43" t="s">
        <v>523</v>
      </c>
      <c r="O1843" s="43" t="s">
        <v>1200</v>
      </c>
      <c r="P1843" s="31">
        <v>796</v>
      </c>
      <c r="Q1843" s="31" t="s">
        <v>43</v>
      </c>
      <c r="R1843" s="47">
        <v>3</v>
      </c>
      <c r="S1843" s="64">
        <v>170000</v>
      </c>
      <c r="T1843" s="35">
        <f t="shared" si="146"/>
        <v>510000</v>
      </c>
      <c r="U1843" s="36">
        <f>T1843*1.12</f>
        <v>571200</v>
      </c>
      <c r="V1843" s="61"/>
      <c r="W1843" s="30">
        <v>2017</v>
      </c>
      <c r="X1843" s="126"/>
      <c r="Y1843" s="303"/>
    </row>
    <row r="1844" spans="1:25" ht="50.1" customHeight="1">
      <c r="A1844" s="30" t="s">
        <v>5987</v>
      </c>
      <c r="B1844" s="31" t="s">
        <v>32</v>
      </c>
      <c r="C1844" s="44" t="s">
        <v>4081</v>
      </c>
      <c r="D1844" s="312" t="s">
        <v>4070</v>
      </c>
      <c r="E1844" s="44" t="s">
        <v>709</v>
      </c>
      <c r="F1844" s="51" t="s">
        <v>4084</v>
      </c>
      <c r="G1844" s="31" t="s">
        <v>36</v>
      </c>
      <c r="H1844" s="46">
        <v>0</v>
      </c>
      <c r="I1844" s="63">
        <v>590000000</v>
      </c>
      <c r="J1844" s="31" t="s">
        <v>39</v>
      </c>
      <c r="K1844" s="31" t="s">
        <v>301</v>
      </c>
      <c r="L1844" s="31" t="s">
        <v>39</v>
      </c>
      <c r="M1844" s="41" t="s">
        <v>58</v>
      </c>
      <c r="N1844" s="43" t="s">
        <v>523</v>
      </c>
      <c r="O1844" s="43" t="s">
        <v>1200</v>
      </c>
      <c r="P1844" s="31">
        <v>796</v>
      </c>
      <c r="Q1844" s="31" t="s">
        <v>43</v>
      </c>
      <c r="R1844" s="47">
        <v>55</v>
      </c>
      <c r="S1844" s="114">
        <v>460</v>
      </c>
      <c r="T1844" s="35">
        <f t="shared" si="146"/>
        <v>25300</v>
      </c>
      <c r="U1844" s="35">
        <f t="shared" si="148"/>
        <v>28336.000000000004</v>
      </c>
      <c r="V1844" s="49"/>
      <c r="W1844" s="49">
        <v>2017</v>
      </c>
      <c r="X1844" s="126"/>
      <c r="Y1844" s="303"/>
    </row>
    <row r="1845" spans="1:25" ht="50.1" customHeight="1">
      <c r="A1845" s="30" t="s">
        <v>5988</v>
      </c>
      <c r="B1845" s="31" t="s">
        <v>32</v>
      </c>
      <c r="C1845" s="44" t="s">
        <v>5989</v>
      </c>
      <c r="D1845" s="312" t="s">
        <v>5990</v>
      </c>
      <c r="E1845" s="44" t="s">
        <v>1191</v>
      </c>
      <c r="F1845" s="51" t="s">
        <v>5991</v>
      </c>
      <c r="G1845" s="31" t="s">
        <v>36</v>
      </c>
      <c r="H1845" s="46">
        <v>0</v>
      </c>
      <c r="I1845" s="63">
        <v>590000000</v>
      </c>
      <c r="J1845" s="31" t="s">
        <v>4983</v>
      </c>
      <c r="K1845" s="31" t="s">
        <v>301</v>
      </c>
      <c r="L1845" s="31" t="s">
        <v>4983</v>
      </c>
      <c r="M1845" s="41" t="s">
        <v>58</v>
      </c>
      <c r="N1845" s="43" t="s">
        <v>523</v>
      </c>
      <c r="O1845" s="43" t="s">
        <v>1200</v>
      </c>
      <c r="P1845" s="31">
        <v>796</v>
      </c>
      <c r="Q1845" s="31" t="s">
        <v>43</v>
      </c>
      <c r="R1845" s="47">
        <v>20</v>
      </c>
      <c r="S1845" s="114">
        <v>340</v>
      </c>
      <c r="T1845" s="35">
        <f t="shared" si="146"/>
        <v>6800</v>
      </c>
      <c r="U1845" s="36">
        <f>T1845*1.12</f>
        <v>7616.0000000000009</v>
      </c>
      <c r="V1845" s="49"/>
      <c r="W1845" s="30">
        <v>2017</v>
      </c>
      <c r="X1845" s="126"/>
      <c r="Y1845" s="303"/>
    </row>
    <row r="1846" spans="1:25" ht="50.1" customHeight="1">
      <c r="A1846" s="30" t="s">
        <v>5992</v>
      </c>
      <c r="B1846" s="31" t="s">
        <v>32</v>
      </c>
      <c r="C1846" s="44" t="s">
        <v>2641</v>
      </c>
      <c r="D1846" s="311" t="s">
        <v>2642</v>
      </c>
      <c r="E1846" s="44" t="s">
        <v>907</v>
      </c>
      <c r="F1846" s="44" t="s">
        <v>5993</v>
      </c>
      <c r="G1846" s="31" t="s">
        <v>36</v>
      </c>
      <c r="H1846" s="31">
        <v>0</v>
      </c>
      <c r="I1846" s="63">
        <v>590000000</v>
      </c>
      <c r="J1846" s="31" t="s">
        <v>39</v>
      </c>
      <c r="K1846" s="31" t="s">
        <v>301</v>
      </c>
      <c r="L1846" s="31" t="s">
        <v>4983</v>
      </c>
      <c r="M1846" s="31" t="s">
        <v>58</v>
      </c>
      <c r="N1846" s="43" t="s">
        <v>523</v>
      </c>
      <c r="O1846" s="43" t="s">
        <v>1200</v>
      </c>
      <c r="P1846" s="31">
        <v>796</v>
      </c>
      <c r="Q1846" s="31" t="s">
        <v>43</v>
      </c>
      <c r="R1846" s="34">
        <v>13</v>
      </c>
      <c r="S1846" s="114">
        <v>870</v>
      </c>
      <c r="T1846" s="35">
        <f t="shared" si="146"/>
        <v>11310</v>
      </c>
      <c r="U1846" s="36">
        <f t="shared" si="148"/>
        <v>12667.2</v>
      </c>
      <c r="V1846" s="30"/>
      <c r="W1846" s="30">
        <v>2017</v>
      </c>
      <c r="X1846" s="126"/>
      <c r="Y1846" s="303"/>
    </row>
    <row r="1847" spans="1:25" ht="50.1" customHeight="1">
      <c r="A1847" s="30" t="s">
        <v>5994</v>
      </c>
      <c r="B1847" s="31" t="s">
        <v>32</v>
      </c>
      <c r="C1847" s="56" t="s">
        <v>4714</v>
      </c>
      <c r="D1847" s="310" t="s">
        <v>4715</v>
      </c>
      <c r="E1847" s="56" t="s">
        <v>4716</v>
      </c>
      <c r="F1847" s="56" t="s">
        <v>4719</v>
      </c>
      <c r="G1847" s="31" t="s">
        <v>36</v>
      </c>
      <c r="H1847" s="31">
        <v>0</v>
      </c>
      <c r="I1847" s="63">
        <v>590000000</v>
      </c>
      <c r="J1847" s="31" t="s">
        <v>39</v>
      </c>
      <c r="K1847" s="31" t="s">
        <v>301</v>
      </c>
      <c r="L1847" s="31" t="s">
        <v>4983</v>
      </c>
      <c r="M1847" s="31" t="s">
        <v>58</v>
      </c>
      <c r="N1847" s="43" t="s">
        <v>523</v>
      </c>
      <c r="O1847" s="43" t="s">
        <v>1200</v>
      </c>
      <c r="P1847" s="31">
        <v>796</v>
      </c>
      <c r="Q1847" s="31" t="s">
        <v>43</v>
      </c>
      <c r="R1847" s="34">
        <v>40</v>
      </c>
      <c r="S1847" s="114">
        <v>320</v>
      </c>
      <c r="T1847" s="35">
        <f t="shared" si="146"/>
        <v>12800</v>
      </c>
      <c r="U1847" s="36">
        <f t="shared" si="148"/>
        <v>14336.000000000002</v>
      </c>
      <c r="V1847" s="30"/>
      <c r="W1847" s="30">
        <v>2017</v>
      </c>
      <c r="X1847" s="126"/>
      <c r="Y1847" s="303"/>
    </row>
    <row r="1848" spans="1:25" ht="50.1" customHeight="1">
      <c r="A1848" s="30" t="s">
        <v>5995</v>
      </c>
      <c r="B1848" s="31" t="s">
        <v>32</v>
      </c>
      <c r="C1848" s="44" t="s">
        <v>5996</v>
      </c>
      <c r="D1848" s="312" t="s">
        <v>5997</v>
      </c>
      <c r="E1848" s="44" t="s">
        <v>5998</v>
      </c>
      <c r="F1848" s="44" t="s">
        <v>5999</v>
      </c>
      <c r="G1848" s="31" t="s">
        <v>36</v>
      </c>
      <c r="H1848" s="46">
        <v>0</v>
      </c>
      <c r="I1848" s="63">
        <v>590000000</v>
      </c>
      <c r="J1848" s="31" t="s">
        <v>4983</v>
      </c>
      <c r="K1848" s="31" t="s">
        <v>301</v>
      </c>
      <c r="L1848" s="31" t="s">
        <v>39</v>
      </c>
      <c r="M1848" s="41" t="s">
        <v>58</v>
      </c>
      <c r="N1848" s="43" t="s">
        <v>523</v>
      </c>
      <c r="O1848" s="43" t="s">
        <v>1200</v>
      </c>
      <c r="P1848" s="31">
        <v>796</v>
      </c>
      <c r="Q1848" s="31" t="s">
        <v>43</v>
      </c>
      <c r="R1848" s="47">
        <v>5</v>
      </c>
      <c r="S1848" s="64">
        <v>520</v>
      </c>
      <c r="T1848" s="35">
        <f t="shared" si="146"/>
        <v>2600</v>
      </c>
      <c r="U1848" s="35">
        <f t="shared" si="148"/>
        <v>2912.0000000000005</v>
      </c>
      <c r="V1848" s="41"/>
      <c r="W1848" s="30">
        <v>2017</v>
      </c>
      <c r="X1848" s="126"/>
      <c r="Y1848" s="303"/>
    </row>
    <row r="1849" spans="1:25" ht="50.1" customHeight="1">
      <c r="A1849" s="30" t="s">
        <v>6000</v>
      </c>
      <c r="B1849" s="31" t="s">
        <v>32</v>
      </c>
      <c r="C1849" s="44" t="s">
        <v>5996</v>
      </c>
      <c r="D1849" s="312" t="s">
        <v>5997</v>
      </c>
      <c r="E1849" s="44" t="s">
        <v>5998</v>
      </c>
      <c r="F1849" s="44" t="s">
        <v>6001</v>
      </c>
      <c r="G1849" s="31" t="s">
        <v>36</v>
      </c>
      <c r="H1849" s="46">
        <v>0</v>
      </c>
      <c r="I1849" s="63">
        <v>590000000</v>
      </c>
      <c r="J1849" s="31" t="s">
        <v>4983</v>
      </c>
      <c r="K1849" s="31" t="s">
        <v>301</v>
      </c>
      <c r="L1849" s="31" t="s">
        <v>39</v>
      </c>
      <c r="M1849" s="41" t="s">
        <v>58</v>
      </c>
      <c r="N1849" s="43" t="s">
        <v>523</v>
      </c>
      <c r="O1849" s="43" t="s">
        <v>1200</v>
      </c>
      <c r="P1849" s="31">
        <v>796</v>
      </c>
      <c r="Q1849" s="31" t="s">
        <v>43</v>
      </c>
      <c r="R1849" s="47">
        <v>6</v>
      </c>
      <c r="S1849" s="64">
        <v>600</v>
      </c>
      <c r="T1849" s="35">
        <f t="shared" si="146"/>
        <v>3600</v>
      </c>
      <c r="U1849" s="35">
        <f t="shared" si="148"/>
        <v>4032.0000000000005</v>
      </c>
      <c r="V1849" s="41"/>
      <c r="W1849" s="30">
        <v>2017</v>
      </c>
      <c r="X1849" s="126"/>
      <c r="Y1849" s="303"/>
    </row>
    <row r="1850" spans="1:25" ht="50.1" customHeight="1">
      <c r="A1850" s="30" t="s">
        <v>6002</v>
      </c>
      <c r="B1850" s="31" t="s">
        <v>32</v>
      </c>
      <c r="C1850" s="56" t="s">
        <v>135</v>
      </c>
      <c r="D1850" s="310" t="s">
        <v>136</v>
      </c>
      <c r="E1850" s="56" t="s">
        <v>137</v>
      </c>
      <c r="F1850" s="56" t="s">
        <v>169</v>
      </c>
      <c r="G1850" s="30" t="s">
        <v>36</v>
      </c>
      <c r="H1850" s="30">
        <v>0</v>
      </c>
      <c r="I1850" s="30">
        <v>590000000</v>
      </c>
      <c r="J1850" s="31" t="s">
        <v>37</v>
      </c>
      <c r="K1850" s="31" t="s">
        <v>788</v>
      </c>
      <c r="L1850" s="31" t="s">
        <v>39</v>
      </c>
      <c r="M1850" s="30" t="s">
        <v>40</v>
      </c>
      <c r="N1850" s="31" t="s">
        <v>140</v>
      </c>
      <c r="O1850" s="31" t="s">
        <v>107</v>
      </c>
      <c r="P1850" s="30">
        <v>796</v>
      </c>
      <c r="Q1850" s="30" t="s">
        <v>43</v>
      </c>
      <c r="R1850" s="47">
        <v>11300</v>
      </c>
      <c r="S1850" s="64">
        <v>2</v>
      </c>
      <c r="T1850" s="35">
        <f t="shared" si="146"/>
        <v>22600</v>
      </c>
      <c r="U1850" s="65">
        <f t="shared" si="148"/>
        <v>25312.000000000004</v>
      </c>
      <c r="V1850" s="30" t="s">
        <v>44</v>
      </c>
      <c r="W1850" s="30">
        <v>2017</v>
      </c>
      <c r="X1850" s="31"/>
      <c r="Y1850" s="303"/>
    </row>
    <row r="1851" spans="1:25" ht="50.1" customHeight="1">
      <c r="A1851" s="30" t="s">
        <v>6003</v>
      </c>
      <c r="B1851" s="43" t="s">
        <v>32</v>
      </c>
      <c r="C1851" s="44" t="s">
        <v>6004</v>
      </c>
      <c r="D1851" s="312" t="s">
        <v>6005</v>
      </c>
      <c r="E1851" s="44" t="s">
        <v>6006</v>
      </c>
      <c r="F1851" s="44" t="s">
        <v>6007</v>
      </c>
      <c r="G1851" s="43" t="s">
        <v>36</v>
      </c>
      <c r="H1851" s="43">
        <v>0</v>
      </c>
      <c r="I1851" s="63">
        <v>590000000</v>
      </c>
      <c r="J1851" s="45" t="s">
        <v>50</v>
      </c>
      <c r="K1851" s="45" t="s">
        <v>301</v>
      </c>
      <c r="L1851" s="45" t="s">
        <v>50</v>
      </c>
      <c r="M1851" s="43" t="s">
        <v>40</v>
      </c>
      <c r="N1851" s="43" t="s">
        <v>6008</v>
      </c>
      <c r="O1851" s="43" t="s">
        <v>5123</v>
      </c>
      <c r="P1851" s="43">
        <v>796</v>
      </c>
      <c r="Q1851" s="43" t="s">
        <v>43</v>
      </c>
      <c r="R1851" s="47">
        <v>2</v>
      </c>
      <c r="S1851" s="64">
        <v>49000</v>
      </c>
      <c r="T1851" s="35">
        <f t="shared" si="146"/>
        <v>98000</v>
      </c>
      <c r="U1851" s="48">
        <f t="shared" si="148"/>
        <v>109760.00000000001</v>
      </c>
      <c r="V1851" s="43"/>
      <c r="W1851" s="43">
        <v>2017</v>
      </c>
      <c r="X1851" s="43"/>
      <c r="Y1851" s="303"/>
    </row>
    <row r="1852" spans="1:25" ht="50.1" customHeight="1">
      <c r="A1852" s="30" t="s">
        <v>6009</v>
      </c>
      <c r="B1852" s="43" t="s">
        <v>32</v>
      </c>
      <c r="C1852" s="44" t="s">
        <v>6010</v>
      </c>
      <c r="D1852" s="312" t="s">
        <v>6005</v>
      </c>
      <c r="E1852" s="44" t="s">
        <v>6011</v>
      </c>
      <c r="F1852" s="44" t="s">
        <v>6012</v>
      </c>
      <c r="G1852" s="43" t="s">
        <v>36</v>
      </c>
      <c r="H1852" s="43">
        <v>0</v>
      </c>
      <c r="I1852" s="63">
        <v>590000000</v>
      </c>
      <c r="J1852" s="45" t="s">
        <v>50</v>
      </c>
      <c r="K1852" s="45" t="s">
        <v>301</v>
      </c>
      <c r="L1852" s="45" t="s">
        <v>50</v>
      </c>
      <c r="M1852" s="43" t="s">
        <v>40</v>
      </c>
      <c r="N1852" s="43" t="s">
        <v>6008</v>
      </c>
      <c r="O1852" s="43" t="s">
        <v>5123</v>
      </c>
      <c r="P1852" s="43">
        <v>796</v>
      </c>
      <c r="Q1852" s="43" t="s">
        <v>43</v>
      </c>
      <c r="R1852" s="47">
        <v>1</v>
      </c>
      <c r="S1852" s="64">
        <v>34000</v>
      </c>
      <c r="T1852" s="35">
        <f t="shared" si="146"/>
        <v>34000</v>
      </c>
      <c r="U1852" s="48">
        <f t="shared" si="148"/>
        <v>38080</v>
      </c>
      <c r="V1852" s="43"/>
      <c r="W1852" s="43">
        <v>2017</v>
      </c>
      <c r="X1852" s="43"/>
      <c r="Y1852" s="303"/>
    </row>
    <row r="1853" spans="1:25" ht="50.1" customHeight="1">
      <c r="A1853" s="30" t="s">
        <v>6013</v>
      </c>
      <c r="B1853" s="31" t="s">
        <v>32</v>
      </c>
      <c r="C1853" s="33" t="s">
        <v>6014</v>
      </c>
      <c r="D1853" s="312" t="s">
        <v>1054</v>
      </c>
      <c r="E1853" s="33" t="s">
        <v>6015</v>
      </c>
      <c r="F1853" s="33" t="s">
        <v>6016</v>
      </c>
      <c r="G1853" s="43" t="s">
        <v>36</v>
      </c>
      <c r="H1853" s="162">
        <v>0</v>
      </c>
      <c r="I1853" s="81">
        <v>590000000</v>
      </c>
      <c r="J1853" s="45" t="s">
        <v>300</v>
      </c>
      <c r="K1853" s="43" t="s">
        <v>301</v>
      </c>
      <c r="L1853" s="43" t="s">
        <v>5186</v>
      </c>
      <c r="M1853" s="43" t="s">
        <v>81</v>
      </c>
      <c r="N1853" s="43" t="s">
        <v>41</v>
      </c>
      <c r="O1853" s="43" t="s">
        <v>107</v>
      </c>
      <c r="P1853" s="31">
        <v>796</v>
      </c>
      <c r="Q1853" s="31" t="s">
        <v>43</v>
      </c>
      <c r="R1853" s="47">
        <v>2</v>
      </c>
      <c r="S1853" s="64">
        <v>10000</v>
      </c>
      <c r="T1853" s="35">
        <f t="shared" si="146"/>
        <v>20000</v>
      </c>
      <c r="U1853" s="48">
        <f t="shared" si="148"/>
        <v>22400.000000000004</v>
      </c>
      <c r="V1853" s="170"/>
      <c r="W1853" s="45">
        <v>2017</v>
      </c>
      <c r="X1853" s="170"/>
      <c r="Y1853" s="303"/>
    </row>
    <row r="1854" spans="1:25" ht="50.1" customHeight="1">
      <c r="A1854" s="30" t="s">
        <v>6017</v>
      </c>
      <c r="B1854" s="31" t="s">
        <v>32</v>
      </c>
      <c r="C1854" s="33" t="s">
        <v>6018</v>
      </c>
      <c r="D1854" s="312" t="s">
        <v>2394</v>
      </c>
      <c r="E1854" s="33" t="s">
        <v>6019</v>
      </c>
      <c r="F1854" s="33" t="s">
        <v>6020</v>
      </c>
      <c r="G1854" s="43" t="s">
        <v>36</v>
      </c>
      <c r="H1854" s="162">
        <v>0</v>
      </c>
      <c r="I1854" s="81">
        <v>590000000</v>
      </c>
      <c r="J1854" s="45" t="s">
        <v>300</v>
      </c>
      <c r="K1854" s="43" t="s">
        <v>301</v>
      </c>
      <c r="L1854" s="43" t="s">
        <v>5186</v>
      </c>
      <c r="M1854" s="43" t="s">
        <v>81</v>
      </c>
      <c r="N1854" s="43" t="s">
        <v>41</v>
      </c>
      <c r="O1854" s="43" t="s">
        <v>107</v>
      </c>
      <c r="P1854" s="31">
        <v>704</v>
      </c>
      <c r="Q1854" s="31" t="s">
        <v>2397</v>
      </c>
      <c r="R1854" s="47">
        <v>1</v>
      </c>
      <c r="S1854" s="64">
        <v>1500</v>
      </c>
      <c r="T1854" s="35">
        <f t="shared" si="146"/>
        <v>1500</v>
      </c>
      <c r="U1854" s="48">
        <f t="shared" si="148"/>
        <v>1680.0000000000002</v>
      </c>
      <c r="V1854" s="126"/>
      <c r="W1854" s="45">
        <v>2017</v>
      </c>
      <c r="X1854" s="126"/>
      <c r="Y1854" s="303"/>
    </row>
    <row r="1855" spans="1:25" ht="50.1" customHeight="1">
      <c r="A1855" s="30" t="s">
        <v>6021</v>
      </c>
      <c r="B1855" s="31" t="s">
        <v>32</v>
      </c>
      <c r="C1855" s="33" t="s">
        <v>6022</v>
      </c>
      <c r="D1855" s="312" t="s">
        <v>2394</v>
      </c>
      <c r="E1855" s="33" t="s">
        <v>6023</v>
      </c>
      <c r="F1855" s="33" t="s">
        <v>6024</v>
      </c>
      <c r="G1855" s="43" t="s">
        <v>36</v>
      </c>
      <c r="H1855" s="162">
        <v>0</v>
      </c>
      <c r="I1855" s="81">
        <v>590000000</v>
      </c>
      <c r="J1855" s="45" t="s">
        <v>300</v>
      </c>
      <c r="K1855" s="43" t="s">
        <v>301</v>
      </c>
      <c r="L1855" s="43" t="s">
        <v>5186</v>
      </c>
      <c r="M1855" s="43" t="s">
        <v>81</v>
      </c>
      <c r="N1855" s="43" t="s">
        <v>41</v>
      </c>
      <c r="O1855" s="43" t="s">
        <v>107</v>
      </c>
      <c r="P1855" s="31">
        <v>704</v>
      </c>
      <c r="Q1855" s="31" t="s">
        <v>2397</v>
      </c>
      <c r="R1855" s="47">
        <v>2</v>
      </c>
      <c r="S1855" s="64">
        <v>3000</v>
      </c>
      <c r="T1855" s="35">
        <f t="shared" si="146"/>
        <v>6000</v>
      </c>
      <c r="U1855" s="48">
        <f t="shared" si="148"/>
        <v>6720.0000000000009</v>
      </c>
      <c r="V1855" s="126"/>
      <c r="W1855" s="45">
        <v>2017</v>
      </c>
      <c r="X1855" s="126"/>
      <c r="Y1855" s="303"/>
    </row>
    <row r="1856" spans="1:25" ht="50.1" customHeight="1">
      <c r="A1856" s="30" t="s">
        <v>6025</v>
      </c>
      <c r="B1856" s="31" t="s">
        <v>32</v>
      </c>
      <c r="C1856" s="33" t="s">
        <v>6026</v>
      </c>
      <c r="D1856" s="312" t="s">
        <v>1054</v>
      </c>
      <c r="E1856" s="33" t="s">
        <v>6027</v>
      </c>
      <c r="F1856" s="33" t="s">
        <v>6028</v>
      </c>
      <c r="G1856" s="43" t="s">
        <v>36</v>
      </c>
      <c r="H1856" s="162">
        <v>0</v>
      </c>
      <c r="I1856" s="81">
        <v>590000000</v>
      </c>
      <c r="J1856" s="45" t="s">
        <v>300</v>
      </c>
      <c r="K1856" s="43" t="s">
        <v>301</v>
      </c>
      <c r="L1856" s="43" t="s">
        <v>5186</v>
      </c>
      <c r="M1856" s="43" t="s">
        <v>81</v>
      </c>
      <c r="N1856" s="43" t="s">
        <v>41</v>
      </c>
      <c r="O1856" s="43" t="s">
        <v>107</v>
      </c>
      <c r="P1856" s="31">
        <v>796</v>
      </c>
      <c r="Q1856" s="31" t="s">
        <v>43</v>
      </c>
      <c r="R1856" s="47">
        <v>1</v>
      </c>
      <c r="S1856" s="64">
        <v>2500</v>
      </c>
      <c r="T1856" s="35">
        <f t="shared" si="146"/>
        <v>2500</v>
      </c>
      <c r="U1856" s="48">
        <f t="shared" si="148"/>
        <v>2800.0000000000005</v>
      </c>
      <c r="V1856" s="126"/>
      <c r="W1856" s="45">
        <v>2017</v>
      </c>
      <c r="X1856" s="126"/>
      <c r="Y1856" s="303"/>
    </row>
    <row r="1857" spans="1:25" ht="50.1" customHeight="1">
      <c r="A1857" s="30" t="s">
        <v>6029</v>
      </c>
      <c r="B1857" s="31" t="s">
        <v>32</v>
      </c>
      <c r="C1857" s="33" t="s">
        <v>6030</v>
      </c>
      <c r="D1857" s="312" t="s">
        <v>2394</v>
      </c>
      <c r="E1857" s="33" t="s">
        <v>6031</v>
      </c>
      <c r="F1857" s="33" t="s">
        <v>6032</v>
      </c>
      <c r="G1857" s="43" t="s">
        <v>36</v>
      </c>
      <c r="H1857" s="162">
        <v>0</v>
      </c>
      <c r="I1857" s="81">
        <v>590000000</v>
      </c>
      <c r="J1857" s="45" t="s">
        <v>300</v>
      </c>
      <c r="K1857" s="43" t="s">
        <v>301</v>
      </c>
      <c r="L1857" s="43" t="s">
        <v>5186</v>
      </c>
      <c r="M1857" s="43" t="s">
        <v>81</v>
      </c>
      <c r="N1857" s="43" t="s">
        <v>41</v>
      </c>
      <c r="O1857" s="43" t="s">
        <v>107</v>
      </c>
      <c r="P1857" s="31">
        <v>704</v>
      </c>
      <c r="Q1857" s="31" t="s">
        <v>2397</v>
      </c>
      <c r="R1857" s="47">
        <v>2</v>
      </c>
      <c r="S1857" s="64">
        <v>14000</v>
      </c>
      <c r="T1857" s="35">
        <f t="shared" si="146"/>
        <v>28000</v>
      </c>
      <c r="U1857" s="48">
        <f t="shared" si="148"/>
        <v>31360.000000000004</v>
      </c>
      <c r="V1857" s="126"/>
      <c r="W1857" s="45">
        <v>2017</v>
      </c>
      <c r="X1857" s="126"/>
      <c r="Y1857" s="303"/>
    </row>
    <row r="1858" spans="1:25" ht="50.1" customHeight="1">
      <c r="A1858" s="30" t="s">
        <v>6033</v>
      </c>
      <c r="B1858" s="31" t="s">
        <v>32</v>
      </c>
      <c r="C1858" s="33" t="s">
        <v>6034</v>
      </c>
      <c r="D1858" s="312" t="s">
        <v>2394</v>
      </c>
      <c r="E1858" s="33" t="s">
        <v>6035</v>
      </c>
      <c r="F1858" s="33" t="s">
        <v>6036</v>
      </c>
      <c r="G1858" s="43" t="s">
        <v>36</v>
      </c>
      <c r="H1858" s="162">
        <v>0</v>
      </c>
      <c r="I1858" s="81">
        <v>590000000</v>
      </c>
      <c r="J1858" s="45" t="s">
        <v>300</v>
      </c>
      <c r="K1858" s="43" t="s">
        <v>301</v>
      </c>
      <c r="L1858" s="43" t="s">
        <v>5186</v>
      </c>
      <c r="M1858" s="43" t="s">
        <v>81</v>
      </c>
      <c r="N1858" s="43" t="s">
        <v>41</v>
      </c>
      <c r="O1858" s="43" t="s">
        <v>107</v>
      </c>
      <c r="P1858" s="31">
        <v>704</v>
      </c>
      <c r="Q1858" s="31" t="s">
        <v>2397</v>
      </c>
      <c r="R1858" s="47">
        <v>2</v>
      </c>
      <c r="S1858" s="64">
        <v>1000</v>
      </c>
      <c r="T1858" s="35">
        <f t="shared" si="146"/>
        <v>2000</v>
      </c>
      <c r="U1858" s="48">
        <f t="shared" si="148"/>
        <v>2240</v>
      </c>
      <c r="V1858" s="126"/>
      <c r="W1858" s="45">
        <v>2017</v>
      </c>
      <c r="X1858" s="126"/>
      <c r="Y1858" s="303"/>
    </row>
    <row r="1859" spans="1:25" ht="50.1" customHeight="1">
      <c r="A1859" s="30" t="s">
        <v>6037</v>
      </c>
      <c r="B1859" s="31" t="s">
        <v>32</v>
      </c>
      <c r="C1859" s="33" t="s">
        <v>6038</v>
      </c>
      <c r="D1859" s="312" t="s">
        <v>1054</v>
      </c>
      <c r="E1859" s="33" t="s">
        <v>6039</v>
      </c>
      <c r="F1859" s="33" t="s">
        <v>6040</v>
      </c>
      <c r="G1859" s="43" t="s">
        <v>36</v>
      </c>
      <c r="H1859" s="162">
        <v>0</v>
      </c>
      <c r="I1859" s="81">
        <v>590000000</v>
      </c>
      <c r="J1859" s="45" t="s">
        <v>300</v>
      </c>
      <c r="K1859" s="43" t="s">
        <v>301</v>
      </c>
      <c r="L1859" s="43" t="s">
        <v>5186</v>
      </c>
      <c r="M1859" s="43" t="s">
        <v>81</v>
      </c>
      <c r="N1859" s="43" t="s">
        <v>41</v>
      </c>
      <c r="O1859" s="43" t="s">
        <v>107</v>
      </c>
      <c r="P1859" s="31">
        <v>796</v>
      </c>
      <c r="Q1859" s="31" t="s">
        <v>43</v>
      </c>
      <c r="R1859" s="47">
        <v>2</v>
      </c>
      <c r="S1859" s="64">
        <v>4000</v>
      </c>
      <c r="T1859" s="35">
        <f t="shared" si="146"/>
        <v>8000</v>
      </c>
      <c r="U1859" s="48">
        <f t="shared" si="148"/>
        <v>8960</v>
      </c>
      <c r="V1859" s="126"/>
      <c r="W1859" s="45">
        <v>2017</v>
      </c>
      <c r="X1859" s="126"/>
      <c r="Y1859" s="303"/>
    </row>
    <row r="1860" spans="1:25" ht="50.1" customHeight="1">
      <c r="A1860" s="30" t="s">
        <v>6041</v>
      </c>
      <c r="B1860" s="31" t="s">
        <v>32</v>
      </c>
      <c r="C1860" s="33" t="s">
        <v>6042</v>
      </c>
      <c r="D1860" s="312" t="s">
        <v>1054</v>
      </c>
      <c r="E1860" s="33" t="s">
        <v>6043</v>
      </c>
      <c r="F1860" s="33" t="s">
        <v>6044</v>
      </c>
      <c r="G1860" s="43" t="s">
        <v>36</v>
      </c>
      <c r="H1860" s="162">
        <v>0</v>
      </c>
      <c r="I1860" s="81">
        <v>590000000</v>
      </c>
      <c r="J1860" s="45" t="s">
        <v>300</v>
      </c>
      <c r="K1860" s="43" t="s">
        <v>301</v>
      </c>
      <c r="L1860" s="43" t="s">
        <v>5186</v>
      </c>
      <c r="M1860" s="43" t="s">
        <v>81</v>
      </c>
      <c r="N1860" s="43" t="s">
        <v>41</v>
      </c>
      <c r="O1860" s="43" t="s">
        <v>107</v>
      </c>
      <c r="P1860" s="31">
        <v>796</v>
      </c>
      <c r="Q1860" s="31" t="s">
        <v>43</v>
      </c>
      <c r="R1860" s="47">
        <v>1</v>
      </c>
      <c r="S1860" s="64">
        <v>2000</v>
      </c>
      <c r="T1860" s="35">
        <f t="shared" si="146"/>
        <v>2000</v>
      </c>
      <c r="U1860" s="48">
        <f t="shared" si="148"/>
        <v>2240</v>
      </c>
      <c r="V1860" s="126"/>
      <c r="W1860" s="45">
        <v>2017</v>
      </c>
      <c r="X1860" s="126"/>
      <c r="Y1860" s="303"/>
    </row>
    <row r="1861" spans="1:25" ht="50.1" customHeight="1">
      <c r="A1861" s="30" t="s">
        <v>6045</v>
      </c>
      <c r="B1861" s="71" t="s">
        <v>32</v>
      </c>
      <c r="C1861" s="44" t="s">
        <v>6046</v>
      </c>
      <c r="D1861" s="312" t="s">
        <v>1014</v>
      </c>
      <c r="E1861" s="44" t="s">
        <v>6047</v>
      </c>
      <c r="F1861" s="44" t="s">
        <v>1016</v>
      </c>
      <c r="G1861" s="43" t="s">
        <v>36</v>
      </c>
      <c r="H1861" s="162">
        <v>0</v>
      </c>
      <c r="I1861" s="81">
        <v>590000000</v>
      </c>
      <c r="J1861" s="45" t="s">
        <v>300</v>
      </c>
      <c r="K1861" s="43" t="s">
        <v>301</v>
      </c>
      <c r="L1861" s="43" t="s">
        <v>302</v>
      </c>
      <c r="M1861" s="43" t="s">
        <v>81</v>
      </c>
      <c r="N1861" s="43" t="s">
        <v>6048</v>
      </c>
      <c r="O1861" s="43" t="s">
        <v>4746</v>
      </c>
      <c r="P1861" s="38">
        <v>796</v>
      </c>
      <c r="Q1861" s="43" t="s">
        <v>43</v>
      </c>
      <c r="R1861" s="47">
        <v>4</v>
      </c>
      <c r="S1861" s="145">
        <v>4600</v>
      </c>
      <c r="T1861" s="35">
        <f t="shared" si="146"/>
        <v>18400</v>
      </c>
      <c r="U1861" s="163">
        <f>T1861*1.12</f>
        <v>20608.000000000004</v>
      </c>
      <c r="V1861" s="126"/>
      <c r="W1861" s="45">
        <v>2017</v>
      </c>
      <c r="X1861" s="43"/>
      <c r="Y1861" s="303"/>
    </row>
    <row r="1862" spans="1:25" ht="50.1" customHeight="1">
      <c r="A1862" s="30" t="s">
        <v>6049</v>
      </c>
      <c r="B1862" s="71" t="s">
        <v>32</v>
      </c>
      <c r="C1862" s="44" t="s">
        <v>6046</v>
      </c>
      <c r="D1862" s="312" t="s">
        <v>1014</v>
      </c>
      <c r="E1862" s="44" t="s">
        <v>6047</v>
      </c>
      <c r="F1862" s="44" t="s">
        <v>6050</v>
      </c>
      <c r="G1862" s="43" t="s">
        <v>36</v>
      </c>
      <c r="H1862" s="162">
        <v>0</v>
      </c>
      <c r="I1862" s="81">
        <v>590000000</v>
      </c>
      <c r="J1862" s="45" t="s">
        <v>300</v>
      </c>
      <c r="K1862" s="43" t="s">
        <v>301</v>
      </c>
      <c r="L1862" s="43" t="s">
        <v>302</v>
      </c>
      <c r="M1862" s="43" t="s">
        <v>81</v>
      </c>
      <c r="N1862" s="43" t="s">
        <v>6048</v>
      </c>
      <c r="O1862" s="43" t="s">
        <v>4746</v>
      </c>
      <c r="P1862" s="38">
        <v>796</v>
      </c>
      <c r="Q1862" s="43" t="s">
        <v>43</v>
      </c>
      <c r="R1862" s="47">
        <v>4</v>
      </c>
      <c r="S1862" s="145">
        <v>4600</v>
      </c>
      <c r="T1862" s="35">
        <f t="shared" si="146"/>
        <v>18400</v>
      </c>
      <c r="U1862" s="163">
        <f t="shared" ref="U1862:U1864" si="149">T1862*1.12</f>
        <v>20608.000000000004</v>
      </c>
      <c r="V1862" s="126"/>
      <c r="W1862" s="45">
        <v>2017</v>
      </c>
      <c r="X1862" s="43"/>
      <c r="Y1862" s="303"/>
    </row>
    <row r="1863" spans="1:25" ht="50.1" customHeight="1">
      <c r="A1863" s="30" t="s">
        <v>6051</v>
      </c>
      <c r="B1863" s="71" t="s">
        <v>32</v>
      </c>
      <c r="C1863" s="44" t="s">
        <v>6052</v>
      </c>
      <c r="D1863" s="312" t="s">
        <v>1014</v>
      </c>
      <c r="E1863" s="44" t="s">
        <v>6053</v>
      </c>
      <c r="F1863" s="44" t="s">
        <v>1022</v>
      </c>
      <c r="G1863" s="43" t="s">
        <v>36</v>
      </c>
      <c r="H1863" s="162">
        <v>0</v>
      </c>
      <c r="I1863" s="81">
        <v>590000000</v>
      </c>
      <c r="J1863" s="45" t="s">
        <v>300</v>
      </c>
      <c r="K1863" s="43" t="s">
        <v>301</v>
      </c>
      <c r="L1863" s="43" t="s">
        <v>302</v>
      </c>
      <c r="M1863" s="43" t="s">
        <v>81</v>
      </c>
      <c r="N1863" s="43" t="s">
        <v>6048</v>
      </c>
      <c r="O1863" s="43" t="s">
        <v>4746</v>
      </c>
      <c r="P1863" s="38">
        <v>796</v>
      </c>
      <c r="Q1863" s="43" t="s">
        <v>43</v>
      </c>
      <c r="R1863" s="47">
        <v>27</v>
      </c>
      <c r="S1863" s="145">
        <v>15600</v>
      </c>
      <c r="T1863" s="35">
        <f t="shared" si="146"/>
        <v>421200</v>
      </c>
      <c r="U1863" s="163">
        <f t="shared" si="149"/>
        <v>471744.00000000006</v>
      </c>
      <c r="V1863" s="126"/>
      <c r="W1863" s="45">
        <v>2017</v>
      </c>
      <c r="X1863" s="43"/>
      <c r="Y1863" s="303"/>
    </row>
    <row r="1864" spans="1:25" ht="50.1" customHeight="1">
      <c r="A1864" s="30" t="s">
        <v>6054</v>
      </c>
      <c r="B1864" s="71" t="s">
        <v>32</v>
      </c>
      <c r="C1864" s="44" t="s">
        <v>6055</v>
      </c>
      <c r="D1864" s="312" t="s">
        <v>722</v>
      </c>
      <c r="E1864" s="44" t="s">
        <v>6056</v>
      </c>
      <c r="F1864" s="44" t="s">
        <v>724</v>
      </c>
      <c r="G1864" s="43" t="s">
        <v>36</v>
      </c>
      <c r="H1864" s="162">
        <v>0</v>
      </c>
      <c r="I1864" s="81">
        <v>590000000</v>
      </c>
      <c r="J1864" s="45" t="s">
        <v>300</v>
      </c>
      <c r="K1864" s="43" t="s">
        <v>301</v>
      </c>
      <c r="L1864" s="43" t="s">
        <v>302</v>
      </c>
      <c r="M1864" s="43" t="s">
        <v>81</v>
      </c>
      <c r="N1864" s="43" t="s">
        <v>6048</v>
      </c>
      <c r="O1864" s="43" t="s">
        <v>4746</v>
      </c>
      <c r="P1864" s="38">
        <v>796</v>
      </c>
      <c r="Q1864" s="43" t="s">
        <v>43</v>
      </c>
      <c r="R1864" s="47">
        <v>15</v>
      </c>
      <c r="S1864" s="145">
        <v>20000</v>
      </c>
      <c r="T1864" s="35">
        <f t="shared" si="146"/>
        <v>300000</v>
      </c>
      <c r="U1864" s="163">
        <f t="shared" si="149"/>
        <v>336000.00000000006</v>
      </c>
      <c r="V1864" s="126"/>
      <c r="W1864" s="45">
        <v>2017</v>
      </c>
      <c r="X1864" s="43"/>
      <c r="Y1864" s="303"/>
    </row>
    <row r="1865" spans="1:25" ht="50.1" customHeight="1">
      <c r="A1865" s="30" t="s">
        <v>6057</v>
      </c>
      <c r="B1865" s="71" t="s">
        <v>32</v>
      </c>
      <c r="C1865" s="33" t="s">
        <v>2788</v>
      </c>
      <c r="D1865" s="312" t="s">
        <v>2789</v>
      </c>
      <c r="E1865" s="33" t="s">
        <v>2790</v>
      </c>
      <c r="F1865" s="33" t="s">
        <v>6058</v>
      </c>
      <c r="G1865" s="119" t="s">
        <v>36</v>
      </c>
      <c r="H1865" s="162">
        <v>0</v>
      </c>
      <c r="I1865" s="81">
        <v>590000000</v>
      </c>
      <c r="J1865" s="45" t="s">
        <v>300</v>
      </c>
      <c r="K1865" s="43" t="s">
        <v>475</v>
      </c>
      <c r="L1865" s="43" t="s">
        <v>302</v>
      </c>
      <c r="M1865" s="43" t="s">
        <v>81</v>
      </c>
      <c r="N1865" s="43" t="s">
        <v>2470</v>
      </c>
      <c r="O1865" s="43" t="s">
        <v>4746</v>
      </c>
      <c r="P1865" s="38">
        <v>796</v>
      </c>
      <c r="Q1865" s="43" t="s">
        <v>43</v>
      </c>
      <c r="R1865" s="47">
        <v>42</v>
      </c>
      <c r="S1865" s="145">
        <v>42900</v>
      </c>
      <c r="T1865" s="35">
        <f t="shared" si="146"/>
        <v>1801800</v>
      </c>
      <c r="U1865" s="48">
        <f>T1865*1.12</f>
        <v>2018016.0000000002</v>
      </c>
      <c r="V1865" s="43"/>
      <c r="W1865" s="45">
        <v>2017</v>
      </c>
      <c r="X1865" s="43"/>
      <c r="Y1865" s="303"/>
    </row>
    <row r="1866" spans="1:25" ht="50.1" customHeight="1">
      <c r="A1866" s="30" t="s">
        <v>6059</v>
      </c>
      <c r="B1866" s="71" t="s">
        <v>32</v>
      </c>
      <c r="C1866" s="33" t="s">
        <v>6060</v>
      </c>
      <c r="D1866" s="312" t="s">
        <v>6061</v>
      </c>
      <c r="E1866" s="33" t="s">
        <v>6062</v>
      </c>
      <c r="F1866" s="33" t="s">
        <v>6063</v>
      </c>
      <c r="G1866" s="119" t="s">
        <v>36</v>
      </c>
      <c r="H1866" s="162">
        <v>0</v>
      </c>
      <c r="I1866" s="81">
        <v>590000000</v>
      </c>
      <c r="J1866" s="45" t="s">
        <v>300</v>
      </c>
      <c r="K1866" s="43" t="s">
        <v>475</v>
      </c>
      <c r="L1866" s="43" t="s">
        <v>302</v>
      </c>
      <c r="M1866" s="43" t="s">
        <v>81</v>
      </c>
      <c r="N1866" s="43" t="s">
        <v>2470</v>
      </c>
      <c r="O1866" s="43" t="s">
        <v>6064</v>
      </c>
      <c r="P1866" s="38">
        <v>796</v>
      </c>
      <c r="Q1866" s="43" t="s">
        <v>43</v>
      </c>
      <c r="R1866" s="47">
        <v>16</v>
      </c>
      <c r="S1866" s="145">
        <v>22500</v>
      </c>
      <c r="T1866" s="35">
        <f t="shared" si="146"/>
        <v>360000</v>
      </c>
      <c r="U1866" s="48">
        <f>T1866*1.12</f>
        <v>403200.00000000006</v>
      </c>
      <c r="V1866" s="43"/>
      <c r="W1866" s="43">
        <v>2017</v>
      </c>
      <c r="X1866" s="126"/>
      <c r="Y1866" s="303"/>
    </row>
    <row r="1867" spans="1:25" ht="50.1" customHeight="1">
      <c r="A1867" s="30" t="s">
        <v>6065</v>
      </c>
      <c r="B1867" s="43" t="s">
        <v>32</v>
      </c>
      <c r="C1867" s="33" t="s">
        <v>1165</v>
      </c>
      <c r="D1867" s="312" t="s">
        <v>1166</v>
      </c>
      <c r="E1867" s="33" t="s">
        <v>1167</v>
      </c>
      <c r="F1867" s="44" t="s">
        <v>6066</v>
      </c>
      <c r="G1867" s="43" t="s">
        <v>36</v>
      </c>
      <c r="H1867" s="43">
        <v>0</v>
      </c>
      <c r="I1867" s="43">
        <v>590000000</v>
      </c>
      <c r="J1867" s="43" t="s">
        <v>50</v>
      </c>
      <c r="K1867" s="43" t="s">
        <v>788</v>
      </c>
      <c r="L1867" s="43" t="s">
        <v>39</v>
      </c>
      <c r="M1867" s="43" t="s">
        <v>81</v>
      </c>
      <c r="N1867" s="43" t="s">
        <v>6067</v>
      </c>
      <c r="O1867" s="43" t="s">
        <v>42</v>
      </c>
      <c r="P1867" s="43">
        <v>796</v>
      </c>
      <c r="Q1867" s="43" t="s">
        <v>43</v>
      </c>
      <c r="R1867" s="47">
        <v>700</v>
      </c>
      <c r="S1867" s="64">
        <v>1346</v>
      </c>
      <c r="T1867" s="35">
        <f t="shared" si="146"/>
        <v>942200</v>
      </c>
      <c r="U1867" s="48">
        <f>T1867*1.12</f>
        <v>1055264</v>
      </c>
      <c r="V1867" s="43"/>
      <c r="W1867" s="43">
        <v>2017</v>
      </c>
      <c r="X1867" s="43"/>
      <c r="Y1867" s="303"/>
    </row>
    <row r="1868" spans="1:25" ht="50.1" customHeight="1">
      <c r="A1868" s="30" t="s">
        <v>6068</v>
      </c>
      <c r="B1868" s="71" t="s">
        <v>32</v>
      </c>
      <c r="C1868" s="56" t="s">
        <v>5835</v>
      </c>
      <c r="D1868" s="310" t="s">
        <v>3259</v>
      </c>
      <c r="E1868" s="56" t="s">
        <v>5836</v>
      </c>
      <c r="F1868" s="44" t="s">
        <v>6069</v>
      </c>
      <c r="G1868" s="43" t="s">
        <v>36</v>
      </c>
      <c r="H1868" s="31">
        <v>0</v>
      </c>
      <c r="I1868" s="46">
        <v>590000000</v>
      </c>
      <c r="J1868" s="45" t="s">
        <v>50</v>
      </c>
      <c r="K1868" s="45" t="s">
        <v>301</v>
      </c>
      <c r="L1868" s="45" t="s">
        <v>50</v>
      </c>
      <c r="M1868" s="45" t="s">
        <v>81</v>
      </c>
      <c r="N1868" s="43" t="s">
        <v>6070</v>
      </c>
      <c r="O1868" s="46" t="s">
        <v>5260</v>
      </c>
      <c r="P1868" s="43">
        <v>796</v>
      </c>
      <c r="Q1868" s="43" t="s">
        <v>43</v>
      </c>
      <c r="R1868" s="47">
        <v>8</v>
      </c>
      <c r="S1868" s="145">
        <v>270000</v>
      </c>
      <c r="T1868" s="35">
        <f t="shared" si="146"/>
        <v>2160000</v>
      </c>
      <c r="U1868" s="48">
        <f t="shared" ref="U1868" si="150">T1868*1.12</f>
        <v>2419200</v>
      </c>
      <c r="V1868" s="42"/>
      <c r="W1868" s="43">
        <v>2017</v>
      </c>
      <c r="X1868" s="42"/>
      <c r="Y1868" s="303"/>
    </row>
    <row r="1869" spans="1:25" ht="50.1" customHeight="1">
      <c r="A1869" s="30" t="s">
        <v>6071</v>
      </c>
      <c r="B1869" s="71" t="s">
        <v>1217</v>
      </c>
      <c r="C1869" s="56" t="s">
        <v>6072</v>
      </c>
      <c r="D1869" s="310" t="s">
        <v>3259</v>
      </c>
      <c r="E1869" s="56" t="s">
        <v>6073</v>
      </c>
      <c r="F1869" s="44" t="s">
        <v>6074</v>
      </c>
      <c r="G1869" s="43" t="s">
        <v>36</v>
      </c>
      <c r="H1869" s="31">
        <v>0</v>
      </c>
      <c r="I1869" s="46">
        <v>590000000</v>
      </c>
      <c r="J1869" s="45" t="s">
        <v>50</v>
      </c>
      <c r="K1869" s="45" t="s">
        <v>301</v>
      </c>
      <c r="L1869" s="45" t="s">
        <v>50</v>
      </c>
      <c r="M1869" s="45" t="s">
        <v>81</v>
      </c>
      <c r="N1869" s="43" t="s">
        <v>2470</v>
      </c>
      <c r="O1869" s="46" t="s">
        <v>2489</v>
      </c>
      <c r="P1869" s="43">
        <v>796</v>
      </c>
      <c r="Q1869" s="38" t="s">
        <v>43</v>
      </c>
      <c r="R1869" s="47">
        <v>41</v>
      </c>
      <c r="S1869" s="114">
        <v>222800</v>
      </c>
      <c r="T1869" s="35">
        <f t="shared" si="146"/>
        <v>9134800</v>
      </c>
      <c r="U1869" s="48">
        <f>T1869*1.12</f>
        <v>10230976.000000002</v>
      </c>
      <c r="V1869" s="43"/>
      <c r="W1869" s="43">
        <v>2017</v>
      </c>
      <c r="X1869" s="43"/>
      <c r="Y1869" s="303"/>
    </row>
    <row r="1870" spans="1:25" ht="50.1" customHeight="1">
      <c r="A1870" s="30" t="s">
        <v>6075</v>
      </c>
      <c r="B1870" s="71" t="s">
        <v>32</v>
      </c>
      <c r="C1870" s="210" t="s">
        <v>6076</v>
      </c>
      <c r="D1870" s="327" t="s">
        <v>2420</v>
      </c>
      <c r="E1870" s="210" t="s">
        <v>6077</v>
      </c>
      <c r="F1870" s="210" t="s">
        <v>5668</v>
      </c>
      <c r="G1870" s="45" t="s">
        <v>36</v>
      </c>
      <c r="H1870" s="31">
        <v>0</v>
      </c>
      <c r="I1870" s="100">
        <v>590000000</v>
      </c>
      <c r="J1870" s="45" t="s">
        <v>50</v>
      </c>
      <c r="K1870" s="167" t="s">
        <v>301</v>
      </c>
      <c r="L1870" s="45" t="s">
        <v>5186</v>
      </c>
      <c r="M1870" s="45" t="s">
        <v>58</v>
      </c>
      <c r="N1870" s="45" t="s">
        <v>5338</v>
      </c>
      <c r="O1870" s="125" t="s">
        <v>107</v>
      </c>
      <c r="P1870" s="45">
        <v>796</v>
      </c>
      <c r="Q1870" s="71" t="s">
        <v>43</v>
      </c>
      <c r="R1870" s="211">
        <v>2</v>
      </c>
      <c r="S1870" s="212">
        <v>11000</v>
      </c>
      <c r="T1870" s="35">
        <f t="shared" si="146"/>
        <v>22000</v>
      </c>
      <c r="U1870" s="213">
        <f t="shared" ref="U1870:U1875" si="151">T1870*1.12</f>
        <v>24640.000000000004</v>
      </c>
      <c r="V1870" s="158"/>
      <c r="W1870" s="158">
        <v>2017</v>
      </c>
      <c r="X1870" s="214"/>
      <c r="Y1870" s="303"/>
    </row>
    <row r="1871" spans="1:25" ht="50.1" customHeight="1">
      <c r="A1871" s="30" t="s">
        <v>6078</v>
      </c>
      <c r="B1871" s="71" t="s">
        <v>32</v>
      </c>
      <c r="C1871" s="210" t="s">
        <v>6079</v>
      </c>
      <c r="D1871" s="327" t="s">
        <v>6080</v>
      </c>
      <c r="E1871" s="210" t="s">
        <v>6081</v>
      </c>
      <c r="F1871" s="210" t="s">
        <v>5668</v>
      </c>
      <c r="G1871" s="45" t="s">
        <v>36</v>
      </c>
      <c r="H1871" s="31">
        <v>0</v>
      </c>
      <c r="I1871" s="100">
        <v>590000000</v>
      </c>
      <c r="J1871" s="45" t="s">
        <v>50</v>
      </c>
      <c r="K1871" s="167" t="s">
        <v>301</v>
      </c>
      <c r="L1871" s="45" t="s">
        <v>5186</v>
      </c>
      <c r="M1871" s="45" t="s">
        <v>58</v>
      </c>
      <c r="N1871" s="45" t="s">
        <v>5338</v>
      </c>
      <c r="O1871" s="125" t="s">
        <v>107</v>
      </c>
      <c r="P1871" s="45">
        <v>796</v>
      </c>
      <c r="Q1871" s="71" t="s">
        <v>43</v>
      </c>
      <c r="R1871" s="211">
        <v>1</v>
      </c>
      <c r="S1871" s="212">
        <v>11000</v>
      </c>
      <c r="T1871" s="35">
        <f t="shared" si="146"/>
        <v>11000</v>
      </c>
      <c r="U1871" s="213">
        <f t="shared" si="151"/>
        <v>12320.000000000002</v>
      </c>
      <c r="V1871" s="158"/>
      <c r="W1871" s="158">
        <v>2017</v>
      </c>
      <c r="X1871" s="214"/>
      <c r="Y1871" s="303"/>
    </row>
    <row r="1872" spans="1:25" ht="50.1" customHeight="1">
      <c r="A1872" s="30" t="s">
        <v>6082</v>
      </c>
      <c r="B1872" s="45" t="s">
        <v>32</v>
      </c>
      <c r="C1872" s="33" t="s">
        <v>6083</v>
      </c>
      <c r="D1872" s="312" t="s">
        <v>1316</v>
      </c>
      <c r="E1872" s="33" t="s">
        <v>6084</v>
      </c>
      <c r="F1872" s="171" t="s">
        <v>6085</v>
      </c>
      <c r="G1872" s="45" t="s">
        <v>36</v>
      </c>
      <c r="H1872" s="45">
        <v>0</v>
      </c>
      <c r="I1872" s="100">
        <v>590000000</v>
      </c>
      <c r="J1872" s="45" t="s">
        <v>50</v>
      </c>
      <c r="K1872" s="45" t="s">
        <v>788</v>
      </c>
      <c r="L1872" s="45" t="s">
        <v>50</v>
      </c>
      <c r="M1872" s="45" t="s">
        <v>58</v>
      </c>
      <c r="N1872" s="43" t="s">
        <v>41</v>
      </c>
      <c r="O1872" s="43" t="s">
        <v>107</v>
      </c>
      <c r="P1872" s="31">
        <v>839</v>
      </c>
      <c r="Q1872" s="43" t="s">
        <v>570</v>
      </c>
      <c r="R1872" s="55">
        <v>23</v>
      </c>
      <c r="S1872" s="399">
        <v>7900</v>
      </c>
      <c r="T1872" s="48">
        <f>S1872*R1872</f>
        <v>181700</v>
      </c>
      <c r="U1872" s="48">
        <f t="shared" si="151"/>
        <v>203504.00000000003</v>
      </c>
      <c r="V1872" s="63"/>
      <c r="W1872" s="100">
        <v>2017</v>
      </c>
      <c r="X1872" s="117"/>
      <c r="Y1872" s="303"/>
    </row>
    <row r="1873" spans="1:25" ht="50.1" customHeight="1">
      <c r="A1873" s="30" t="s">
        <v>6086</v>
      </c>
      <c r="B1873" s="45" t="s">
        <v>32</v>
      </c>
      <c r="C1873" s="33" t="s">
        <v>6083</v>
      </c>
      <c r="D1873" s="312" t="s">
        <v>1316</v>
      </c>
      <c r="E1873" s="33" t="s">
        <v>6084</v>
      </c>
      <c r="F1873" s="171" t="s">
        <v>6087</v>
      </c>
      <c r="G1873" s="45" t="s">
        <v>36</v>
      </c>
      <c r="H1873" s="45">
        <v>0</v>
      </c>
      <c r="I1873" s="100">
        <v>590000000</v>
      </c>
      <c r="J1873" s="45" t="s">
        <v>50</v>
      </c>
      <c r="K1873" s="45" t="s">
        <v>788</v>
      </c>
      <c r="L1873" s="45" t="s">
        <v>50</v>
      </c>
      <c r="M1873" s="45" t="s">
        <v>58</v>
      </c>
      <c r="N1873" s="43" t="s">
        <v>41</v>
      </c>
      <c r="O1873" s="43" t="s">
        <v>107</v>
      </c>
      <c r="P1873" s="31">
        <v>839</v>
      </c>
      <c r="Q1873" s="43" t="s">
        <v>570</v>
      </c>
      <c r="R1873" s="55">
        <v>30</v>
      </c>
      <c r="S1873" s="145">
        <v>4350</v>
      </c>
      <c r="T1873" s="48">
        <f>R1873*S1873</f>
        <v>130500</v>
      </c>
      <c r="U1873" s="48">
        <f t="shared" si="151"/>
        <v>146160</v>
      </c>
      <c r="V1873" s="63"/>
      <c r="W1873" s="100">
        <v>2017</v>
      </c>
      <c r="X1873" s="117"/>
      <c r="Y1873" s="303"/>
    </row>
    <row r="1874" spans="1:25" ht="50.1" customHeight="1">
      <c r="A1874" s="30" t="s">
        <v>6088</v>
      </c>
      <c r="B1874" s="45" t="s">
        <v>32</v>
      </c>
      <c r="C1874" s="33" t="s">
        <v>6083</v>
      </c>
      <c r="D1874" s="312" t="s">
        <v>1316</v>
      </c>
      <c r="E1874" s="33" t="s">
        <v>6084</v>
      </c>
      <c r="F1874" s="171" t="s">
        <v>6089</v>
      </c>
      <c r="G1874" s="45" t="s">
        <v>36</v>
      </c>
      <c r="H1874" s="45">
        <v>0</v>
      </c>
      <c r="I1874" s="100">
        <v>590000000</v>
      </c>
      <c r="J1874" s="45" t="s">
        <v>50</v>
      </c>
      <c r="K1874" s="45" t="s">
        <v>788</v>
      </c>
      <c r="L1874" s="45" t="s">
        <v>50</v>
      </c>
      <c r="M1874" s="45" t="s">
        <v>58</v>
      </c>
      <c r="N1874" s="43" t="s">
        <v>41</v>
      </c>
      <c r="O1874" s="43" t="s">
        <v>107</v>
      </c>
      <c r="P1874" s="31">
        <v>839</v>
      </c>
      <c r="Q1874" s="43" t="s">
        <v>570</v>
      </c>
      <c r="R1874" s="55">
        <v>26</v>
      </c>
      <c r="S1874" s="145">
        <v>4900</v>
      </c>
      <c r="T1874" s="48">
        <f>R1874*S1874</f>
        <v>127400</v>
      </c>
      <c r="U1874" s="48">
        <f t="shared" si="151"/>
        <v>142688</v>
      </c>
      <c r="V1874" s="63"/>
      <c r="W1874" s="100">
        <v>2017</v>
      </c>
      <c r="X1874" s="117"/>
      <c r="Y1874" s="303"/>
    </row>
    <row r="1875" spans="1:25" ht="50.1" customHeight="1">
      <c r="A1875" s="30" t="s">
        <v>6090</v>
      </c>
      <c r="B1875" s="45" t="s">
        <v>32</v>
      </c>
      <c r="C1875" s="33" t="s">
        <v>6091</v>
      </c>
      <c r="D1875" s="312" t="s">
        <v>1316</v>
      </c>
      <c r="E1875" s="33" t="s">
        <v>6092</v>
      </c>
      <c r="F1875" s="171" t="s">
        <v>6093</v>
      </c>
      <c r="G1875" s="45" t="s">
        <v>36</v>
      </c>
      <c r="H1875" s="45">
        <v>0</v>
      </c>
      <c r="I1875" s="100">
        <v>590000000</v>
      </c>
      <c r="J1875" s="45" t="s">
        <v>50</v>
      </c>
      <c r="K1875" s="45" t="s">
        <v>788</v>
      </c>
      <c r="L1875" s="45" t="s">
        <v>50</v>
      </c>
      <c r="M1875" s="45" t="s">
        <v>58</v>
      </c>
      <c r="N1875" s="43" t="s">
        <v>41</v>
      </c>
      <c r="O1875" s="43" t="s">
        <v>107</v>
      </c>
      <c r="P1875" s="31">
        <v>839</v>
      </c>
      <c r="Q1875" s="43" t="s">
        <v>570</v>
      </c>
      <c r="R1875" s="55">
        <v>15</v>
      </c>
      <c r="S1875" s="145">
        <v>7200</v>
      </c>
      <c r="T1875" s="48">
        <f>R1875*S1875</f>
        <v>108000</v>
      </c>
      <c r="U1875" s="48">
        <f t="shared" si="151"/>
        <v>120960.00000000001</v>
      </c>
      <c r="V1875" s="63"/>
      <c r="W1875" s="100">
        <v>2017</v>
      </c>
      <c r="X1875" s="117"/>
      <c r="Y1875" s="303"/>
    </row>
    <row r="1876" spans="1:25" ht="50.1" customHeight="1">
      <c r="A1876" s="30" t="s">
        <v>6094</v>
      </c>
      <c r="B1876" s="71" t="s">
        <v>32</v>
      </c>
      <c r="C1876" s="56" t="s">
        <v>6095</v>
      </c>
      <c r="D1876" s="310" t="s">
        <v>6096</v>
      </c>
      <c r="E1876" s="56" t="s">
        <v>6097</v>
      </c>
      <c r="F1876" s="56" t="s">
        <v>6098</v>
      </c>
      <c r="G1876" s="43" t="s">
        <v>36</v>
      </c>
      <c r="H1876" s="80">
        <v>0</v>
      </c>
      <c r="I1876" s="81">
        <v>590000000</v>
      </c>
      <c r="J1876" s="45" t="s">
        <v>300</v>
      </c>
      <c r="K1876" s="43" t="s">
        <v>301</v>
      </c>
      <c r="L1876" s="43" t="s">
        <v>302</v>
      </c>
      <c r="M1876" s="43" t="s">
        <v>81</v>
      </c>
      <c r="N1876" s="43" t="s">
        <v>140</v>
      </c>
      <c r="O1876" s="45" t="s">
        <v>182</v>
      </c>
      <c r="P1876" s="43">
        <v>796</v>
      </c>
      <c r="Q1876" s="43" t="s">
        <v>43</v>
      </c>
      <c r="R1876" s="47">
        <v>14</v>
      </c>
      <c r="S1876" s="145">
        <v>17000</v>
      </c>
      <c r="T1876" s="35">
        <f t="shared" ref="T1876:T1889" si="152">R1876*S1876</f>
        <v>238000</v>
      </c>
      <c r="U1876" s="48">
        <f>T1876*1.12</f>
        <v>266560</v>
      </c>
      <c r="V1876" s="33"/>
      <c r="W1876" s="45">
        <v>2017</v>
      </c>
      <c r="X1876" s="43"/>
      <c r="Y1876" s="303"/>
    </row>
    <row r="1877" spans="1:25" ht="50.1" customHeight="1">
      <c r="A1877" s="30" t="s">
        <v>6099</v>
      </c>
      <c r="B1877" s="71" t="s">
        <v>32</v>
      </c>
      <c r="C1877" s="56" t="s">
        <v>6095</v>
      </c>
      <c r="D1877" s="310" t="s">
        <v>6096</v>
      </c>
      <c r="E1877" s="56" t="s">
        <v>6097</v>
      </c>
      <c r="F1877" s="44" t="s">
        <v>6100</v>
      </c>
      <c r="G1877" s="43" t="s">
        <v>36</v>
      </c>
      <c r="H1877" s="80">
        <v>0</v>
      </c>
      <c r="I1877" s="81">
        <v>590000000</v>
      </c>
      <c r="J1877" s="45" t="s">
        <v>300</v>
      </c>
      <c r="K1877" s="43" t="s">
        <v>301</v>
      </c>
      <c r="L1877" s="43" t="s">
        <v>302</v>
      </c>
      <c r="M1877" s="43" t="s">
        <v>81</v>
      </c>
      <c r="N1877" s="43" t="s">
        <v>140</v>
      </c>
      <c r="O1877" s="45" t="s">
        <v>182</v>
      </c>
      <c r="P1877" s="43">
        <v>796</v>
      </c>
      <c r="Q1877" s="43" t="s">
        <v>43</v>
      </c>
      <c r="R1877" s="47">
        <v>14</v>
      </c>
      <c r="S1877" s="145">
        <v>17000</v>
      </c>
      <c r="T1877" s="35">
        <f t="shared" si="152"/>
        <v>238000</v>
      </c>
      <c r="U1877" s="48">
        <f>T1877*1.12</f>
        <v>266560</v>
      </c>
      <c r="V1877" s="33"/>
      <c r="W1877" s="45">
        <v>2017</v>
      </c>
      <c r="X1877" s="43"/>
      <c r="Y1877" s="303"/>
    </row>
    <row r="1878" spans="1:25" ht="50.1" customHeight="1">
      <c r="A1878" s="30" t="s">
        <v>6101</v>
      </c>
      <c r="B1878" s="71" t="s">
        <v>32</v>
      </c>
      <c r="C1878" s="56" t="s">
        <v>4537</v>
      </c>
      <c r="D1878" s="310" t="s">
        <v>4538</v>
      </c>
      <c r="E1878" s="56" t="s">
        <v>4539</v>
      </c>
      <c r="F1878" s="44" t="s">
        <v>6102</v>
      </c>
      <c r="G1878" s="43" t="s">
        <v>36</v>
      </c>
      <c r="H1878" s="80">
        <v>0</v>
      </c>
      <c r="I1878" s="81">
        <v>590000000</v>
      </c>
      <c r="J1878" s="45" t="s">
        <v>300</v>
      </c>
      <c r="K1878" s="43" t="s">
        <v>301</v>
      </c>
      <c r="L1878" s="43" t="s">
        <v>302</v>
      </c>
      <c r="M1878" s="43" t="s">
        <v>81</v>
      </c>
      <c r="N1878" s="43" t="s">
        <v>1953</v>
      </c>
      <c r="O1878" s="45" t="s">
        <v>182</v>
      </c>
      <c r="P1878" s="43">
        <v>796</v>
      </c>
      <c r="Q1878" s="43" t="s">
        <v>43</v>
      </c>
      <c r="R1878" s="47">
        <v>8</v>
      </c>
      <c r="S1878" s="145">
        <v>23000</v>
      </c>
      <c r="T1878" s="35">
        <f t="shared" si="152"/>
        <v>184000</v>
      </c>
      <c r="U1878" s="48">
        <f>T1878*1.12</f>
        <v>206080.00000000003</v>
      </c>
      <c r="V1878" s="33"/>
      <c r="W1878" s="45">
        <v>2017</v>
      </c>
      <c r="X1878" s="43"/>
      <c r="Y1878" s="303"/>
    </row>
    <row r="1879" spans="1:25" ht="50.1" customHeight="1">
      <c r="A1879" s="30" t="s">
        <v>6103</v>
      </c>
      <c r="B1879" s="71" t="s">
        <v>32</v>
      </c>
      <c r="C1879" s="56" t="s">
        <v>6104</v>
      </c>
      <c r="D1879" s="310" t="s">
        <v>4602</v>
      </c>
      <c r="E1879" s="56" t="s">
        <v>4607</v>
      </c>
      <c r="F1879" s="44" t="s">
        <v>6105</v>
      </c>
      <c r="G1879" s="43" t="s">
        <v>36</v>
      </c>
      <c r="H1879" s="80">
        <v>0</v>
      </c>
      <c r="I1879" s="81">
        <v>590000000</v>
      </c>
      <c r="J1879" s="45" t="s">
        <v>300</v>
      </c>
      <c r="K1879" s="43" t="s">
        <v>301</v>
      </c>
      <c r="L1879" s="43" t="s">
        <v>302</v>
      </c>
      <c r="M1879" s="43" t="s">
        <v>81</v>
      </c>
      <c r="N1879" s="43" t="s">
        <v>140</v>
      </c>
      <c r="O1879" s="45" t="s">
        <v>182</v>
      </c>
      <c r="P1879" s="43">
        <v>796</v>
      </c>
      <c r="Q1879" s="43" t="s">
        <v>43</v>
      </c>
      <c r="R1879" s="47">
        <v>80</v>
      </c>
      <c r="S1879" s="145">
        <v>20000</v>
      </c>
      <c r="T1879" s="35">
        <f t="shared" si="152"/>
        <v>1600000</v>
      </c>
      <c r="U1879" s="48">
        <f>T1879*1.12</f>
        <v>1792000.0000000002</v>
      </c>
      <c r="V1879" s="33"/>
      <c r="W1879" s="45">
        <v>2017</v>
      </c>
      <c r="X1879" s="43"/>
      <c r="Y1879" s="303"/>
    </row>
    <row r="1880" spans="1:25" ht="50.1" customHeight="1">
      <c r="A1880" s="30" t="s">
        <v>6106</v>
      </c>
      <c r="B1880" s="71" t="s">
        <v>32</v>
      </c>
      <c r="C1880" s="44" t="s">
        <v>6107</v>
      </c>
      <c r="D1880" s="312" t="s">
        <v>2851</v>
      </c>
      <c r="E1880" s="44" t="s">
        <v>6108</v>
      </c>
      <c r="F1880" s="44" t="s">
        <v>6109</v>
      </c>
      <c r="G1880" s="45" t="s">
        <v>36</v>
      </c>
      <c r="H1880" s="45">
        <v>0</v>
      </c>
      <c r="I1880" s="100">
        <v>590000000</v>
      </c>
      <c r="J1880" s="45" t="s">
        <v>50</v>
      </c>
      <c r="K1880" s="45" t="s">
        <v>788</v>
      </c>
      <c r="L1880" s="45" t="s">
        <v>50</v>
      </c>
      <c r="M1880" s="45" t="s">
        <v>58</v>
      </c>
      <c r="N1880" s="45" t="s">
        <v>99</v>
      </c>
      <c r="O1880" s="41" t="s">
        <v>2489</v>
      </c>
      <c r="P1880" s="31">
        <v>778</v>
      </c>
      <c r="Q1880" s="43" t="s">
        <v>1037</v>
      </c>
      <c r="R1880" s="47">
        <v>6</v>
      </c>
      <c r="S1880" s="145">
        <v>172000</v>
      </c>
      <c r="T1880" s="35">
        <f t="shared" si="152"/>
        <v>1032000</v>
      </c>
      <c r="U1880" s="48">
        <f t="shared" ref="U1880:U1890" si="153">T1880*1.12</f>
        <v>1155840</v>
      </c>
      <c r="V1880" s="115"/>
      <c r="W1880" s="43">
        <v>2017</v>
      </c>
      <c r="X1880" s="117"/>
      <c r="Y1880" s="303"/>
    </row>
    <row r="1881" spans="1:25" ht="50.1" customHeight="1">
      <c r="A1881" s="30" t="s">
        <v>6110</v>
      </c>
      <c r="B1881" s="71" t="s">
        <v>32</v>
      </c>
      <c r="C1881" s="44" t="s">
        <v>6111</v>
      </c>
      <c r="D1881" s="312" t="s">
        <v>6112</v>
      </c>
      <c r="E1881" s="44" t="s">
        <v>6113</v>
      </c>
      <c r="F1881" s="44" t="s">
        <v>6114</v>
      </c>
      <c r="G1881" s="45" t="s">
        <v>36</v>
      </c>
      <c r="H1881" s="45">
        <v>0</v>
      </c>
      <c r="I1881" s="100">
        <v>590000000</v>
      </c>
      <c r="J1881" s="45" t="s">
        <v>50</v>
      </c>
      <c r="K1881" s="45" t="s">
        <v>788</v>
      </c>
      <c r="L1881" s="45" t="s">
        <v>50</v>
      </c>
      <c r="M1881" s="45" t="s">
        <v>58</v>
      </c>
      <c r="N1881" s="45" t="s">
        <v>99</v>
      </c>
      <c r="O1881" s="41" t="s">
        <v>2489</v>
      </c>
      <c r="P1881" s="31">
        <v>778</v>
      </c>
      <c r="Q1881" s="43" t="s">
        <v>1037</v>
      </c>
      <c r="R1881" s="47">
        <v>3</v>
      </c>
      <c r="S1881" s="145">
        <v>14000</v>
      </c>
      <c r="T1881" s="35">
        <f t="shared" si="152"/>
        <v>42000</v>
      </c>
      <c r="U1881" s="48">
        <f t="shared" si="153"/>
        <v>47040.000000000007</v>
      </c>
      <c r="V1881" s="115"/>
      <c r="W1881" s="43">
        <v>2017</v>
      </c>
      <c r="X1881" s="117"/>
      <c r="Y1881" s="303"/>
    </row>
    <row r="1882" spans="1:25" ht="50.1" customHeight="1">
      <c r="A1882" s="30" t="s">
        <v>6115</v>
      </c>
      <c r="B1882" s="71" t="s">
        <v>32</v>
      </c>
      <c r="C1882" s="44" t="s">
        <v>6116</v>
      </c>
      <c r="D1882" s="312" t="s">
        <v>6117</v>
      </c>
      <c r="E1882" s="44" t="s">
        <v>6118</v>
      </c>
      <c r="F1882" s="155" t="s">
        <v>6119</v>
      </c>
      <c r="G1882" s="45" t="s">
        <v>36</v>
      </c>
      <c r="H1882" s="45">
        <v>0</v>
      </c>
      <c r="I1882" s="100">
        <v>590000000</v>
      </c>
      <c r="J1882" s="45" t="s">
        <v>50</v>
      </c>
      <c r="K1882" s="45" t="s">
        <v>788</v>
      </c>
      <c r="L1882" s="45" t="s">
        <v>50</v>
      </c>
      <c r="M1882" s="45" t="s">
        <v>58</v>
      </c>
      <c r="N1882" s="45" t="s">
        <v>99</v>
      </c>
      <c r="O1882" s="41" t="s">
        <v>2489</v>
      </c>
      <c r="P1882" s="31">
        <v>796</v>
      </c>
      <c r="Q1882" s="43" t="s">
        <v>43</v>
      </c>
      <c r="R1882" s="47">
        <v>3</v>
      </c>
      <c r="S1882" s="145">
        <v>13000</v>
      </c>
      <c r="T1882" s="35">
        <f t="shared" si="152"/>
        <v>39000</v>
      </c>
      <c r="U1882" s="48">
        <f t="shared" si="153"/>
        <v>43680.000000000007</v>
      </c>
      <c r="V1882" s="115"/>
      <c r="W1882" s="43">
        <v>2017</v>
      </c>
      <c r="X1882" s="117"/>
      <c r="Y1882" s="303"/>
    </row>
    <row r="1883" spans="1:25" ht="50.1" customHeight="1">
      <c r="A1883" s="30" t="s">
        <v>6120</v>
      </c>
      <c r="B1883" s="71" t="s">
        <v>32</v>
      </c>
      <c r="C1883" s="33" t="s">
        <v>6121</v>
      </c>
      <c r="D1883" s="312" t="s">
        <v>6122</v>
      </c>
      <c r="E1883" s="33" t="s">
        <v>6123</v>
      </c>
      <c r="F1883" s="33" t="s">
        <v>6124</v>
      </c>
      <c r="G1883" s="119" t="s">
        <v>36</v>
      </c>
      <c r="H1883" s="162">
        <v>0</v>
      </c>
      <c r="I1883" s="81">
        <v>590000000</v>
      </c>
      <c r="J1883" s="45" t="s">
        <v>300</v>
      </c>
      <c r="K1883" s="43" t="s">
        <v>788</v>
      </c>
      <c r="L1883" s="43" t="s">
        <v>302</v>
      </c>
      <c r="M1883" s="43" t="s">
        <v>81</v>
      </c>
      <c r="N1883" s="43" t="s">
        <v>6125</v>
      </c>
      <c r="O1883" s="43" t="s">
        <v>4746</v>
      </c>
      <c r="P1883" s="38">
        <v>796</v>
      </c>
      <c r="Q1883" s="43" t="s">
        <v>43</v>
      </c>
      <c r="R1883" s="47">
        <v>8</v>
      </c>
      <c r="S1883" s="145">
        <v>2538525</v>
      </c>
      <c r="T1883" s="35">
        <f t="shared" si="152"/>
        <v>20308200</v>
      </c>
      <c r="U1883" s="48">
        <f t="shared" si="153"/>
        <v>22745184.000000004</v>
      </c>
      <c r="V1883" s="43"/>
      <c r="W1883" s="45">
        <v>2017</v>
      </c>
      <c r="X1883" s="43"/>
      <c r="Y1883" s="303"/>
    </row>
    <row r="1884" spans="1:25" ht="50.1" customHeight="1">
      <c r="A1884" s="30" t="s">
        <v>6126</v>
      </c>
      <c r="B1884" s="71" t="s">
        <v>1217</v>
      </c>
      <c r="C1884" s="79" t="s">
        <v>6072</v>
      </c>
      <c r="D1884" s="310" t="s">
        <v>3259</v>
      </c>
      <c r="E1884" s="79" t="s">
        <v>6073</v>
      </c>
      <c r="F1884" s="33" t="s">
        <v>6074</v>
      </c>
      <c r="G1884" s="43" t="s">
        <v>36</v>
      </c>
      <c r="H1884" s="31">
        <v>0</v>
      </c>
      <c r="I1884" s="46">
        <v>590000000</v>
      </c>
      <c r="J1884" s="45" t="s">
        <v>50</v>
      </c>
      <c r="K1884" s="45" t="s">
        <v>788</v>
      </c>
      <c r="L1884" s="45" t="s">
        <v>50</v>
      </c>
      <c r="M1884" s="45" t="s">
        <v>81</v>
      </c>
      <c r="N1884" s="43" t="s">
        <v>6127</v>
      </c>
      <c r="O1884" s="46" t="s">
        <v>5260</v>
      </c>
      <c r="P1884" s="43">
        <v>796</v>
      </c>
      <c r="Q1884" s="38" t="s">
        <v>43</v>
      </c>
      <c r="R1884" s="47">
        <v>166</v>
      </c>
      <c r="S1884" s="116">
        <v>89700</v>
      </c>
      <c r="T1884" s="35">
        <f t="shared" si="152"/>
        <v>14890200</v>
      </c>
      <c r="U1884" s="48">
        <f t="shared" si="153"/>
        <v>16677024.000000002</v>
      </c>
      <c r="V1884" s="43"/>
      <c r="W1884" s="43">
        <v>2017</v>
      </c>
      <c r="X1884" s="43"/>
      <c r="Y1884" s="303"/>
    </row>
    <row r="1885" spans="1:25" ht="50.1" customHeight="1">
      <c r="A1885" s="30" t="s">
        <v>6128</v>
      </c>
      <c r="B1885" s="71" t="s">
        <v>32</v>
      </c>
      <c r="C1885" s="56" t="s">
        <v>2625</v>
      </c>
      <c r="D1885" s="314" t="s">
        <v>2626</v>
      </c>
      <c r="E1885" s="56" t="s">
        <v>2627</v>
      </c>
      <c r="F1885" s="56" t="s">
        <v>6129</v>
      </c>
      <c r="G1885" s="43" t="s">
        <v>36</v>
      </c>
      <c r="H1885" s="162">
        <v>0</v>
      </c>
      <c r="I1885" s="81">
        <v>590000000</v>
      </c>
      <c r="J1885" s="45" t="s">
        <v>300</v>
      </c>
      <c r="K1885" s="43" t="s">
        <v>788</v>
      </c>
      <c r="L1885" s="43" t="s">
        <v>302</v>
      </c>
      <c r="M1885" s="43" t="s">
        <v>81</v>
      </c>
      <c r="N1885" s="43" t="s">
        <v>41</v>
      </c>
      <c r="O1885" s="43" t="s">
        <v>4746</v>
      </c>
      <c r="P1885" s="38">
        <v>796</v>
      </c>
      <c r="Q1885" s="43" t="s">
        <v>43</v>
      </c>
      <c r="R1885" s="47">
        <v>6</v>
      </c>
      <c r="S1885" s="64">
        <v>850</v>
      </c>
      <c r="T1885" s="35">
        <f t="shared" si="152"/>
        <v>5100</v>
      </c>
      <c r="U1885" s="48">
        <f t="shared" si="153"/>
        <v>5712.0000000000009</v>
      </c>
      <c r="V1885" s="126"/>
      <c r="W1885" s="45">
        <v>2017</v>
      </c>
      <c r="X1885" s="43"/>
      <c r="Y1885" s="303"/>
    </row>
    <row r="1886" spans="1:25" ht="50.1" customHeight="1">
      <c r="A1886" s="30" t="s">
        <v>6130</v>
      </c>
      <c r="B1886" s="71" t="s">
        <v>32</v>
      </c>
      <c r="C1886" s="56" t="s">
        <v>2625</v>
      </c>
      <c r="D1886" s="314" t="s">
        <v>2626</v>
      </c>
      <c r="E1886" s="56" t="s">
        <v>2627</v>
      </c>
      <c r="F1886" s="56" t="s">
        <v>6131</v>
      </c>
      <c r="G1886" s="43" t="s">
        <v>36</v>
      </c>
      <c r="H1886" s="162">
        <v>0</v>
      </c>
      <c r="I1886" s="81">
        <v>590000000</v>
      </c>
      <c r="J1886" s="45" t="s">
        <v>300</v>
      </c>
      <c r="K1886" s="43" t="s">
        <v>788</v>
      </c>
      <c r="L1886" s="43" t="s">
        <v>302</v>
      </c>
      <c r="M1886" s="43" t="s">
        <v>81</v>
      </c>
      <c r="N1886" s="43" t="s">
        <v>41</v>
      </c>
      <c r="O1886" s="43" t="s">
        <v>4746</v>
      </c>
      <c r="P1886" s="38">
        <v>796</v>
      </c>
      <c r="Q1886" s="43" t="s">
        <v>43</v>
      </c>
      <c r="R1886" s="47">
        <v>22</v>
      </c>
      <c r="S1886" s="64">
        <v>1000</v>
      </c>
      <c r="T1886" s="35">
        <f t="shared" si="152"/>
        <v>22000</v>
      </c>
      <c r="U1886" s="48">
        <f t="shared" si="153"/>
        <v>24640.000000000004</v>
      </c>
      <c r="V1886" s="126"/>
      <c r="W1886" s="45">
        <v>2017</v>
      </c>
      <c r="X1886" s="43"/>
      <c r="Y1886" s="303"/>
    </row>
    <row r="1887" spans="1:25" ht="50.1" customHeight="1">
      <c r="A1887" s="30" t="s">
        <v>6132</v>
      </c>
      <c r="B1887" s="71" t="s">
        <v>32</v>
      </c>
      <c r="C1887" s="56" t="s">
        <v>1822</v>
      </c>
      <c r="D1887" s="310" t="s">
        <v>1823</v>
      </c>
      <c r="E1887" s="56" t="s">
        <v>1824</v>
      </c>
      <c r="F1887" s="44" t="s">
        <v>6133</v>
      </c>
      <c r="G1887" s="43" t="s">
        <v>36</v>
      </c>
      <c r="H1887" s="162">
        <v>0</v>
      </c>
      <c r="I1887" s="81">
        <v>590000000</v>
      </c>
      <c r="J1887" s="45" t="s">
        <v>300</v>
      </c>
      <c r="K1887" s="43" t="s">
        <v>788</v>
      </c>
      <c r="L1887" s="43" t="s">
        <v>302</v>
      </c>
      <c r="M1887" s="43" t="s">
        <v>81</v>
      </c>
      <c r="N1887" s="43" t="s">
        <v>41</v>
      </c>
      <c r="O1887" s="43" t="s">
        <v>4746</v>
      </c>
      <c r="P1887" s="38">
        <v>796</v>
      </c>
      <c r="Q1887" s="43" t="s">
        <v>43</v>
      </c>
      <c r="R1887" s="47">
        <v>12</v>
      </c>
      <c r="S1887" s="64">
        <v>427.82799999999997</v>
      </c>
      <c r="T1887" s="35">
        <f t="shared" si="152"/>
        <v>5133.9359999999997</v>
      </c>
      <c r="U1887" s="48">
        <f t="shared" si="153"/>
        <v>5750.0083199999999</v>
      </c>
      <c r="V1887" s="126"/>
      <c r="W1887" s="45">
        <v>2017</v>
      </c>
      <c r="X1887" s="43"/>
      <c r="Y1887" s="303"/>
    </row>
    <row r="1888" spans="1:25" ht="50.1" customHeight="1">
      <c r="A1888" s="30" t="s">
        <v>6134</v>
      </c>
      <c r="B1888" s="71" t="s">
        <v>32</v>
      </c>
      <c r="C1888" s="56" t="s">
        <v>6135</v>
      </c>
      <c r="D1888" s="310" t="s">
        <v>6136</v>
      </c>
      <c r="E1888" s="56" t="s">
        <v>6137</v>
      </c>
      <c r="F1888" s="44" t="s">
        <v>6138</v>
      </c>
      <c r="G1888" s="43" t="s">
        <v>36</v>
      </c>
      <c r="H1888" s="162">
        <v>0</v>
      </c>
      <c r="I1888" s="81">
        <v>590000000</v>
      </c>
      <c r="J1888" s="45" t="s">
        <v>300</v>
      </c>
      <c r="K1888" s="43" t="s">
        <v>788</v>
      </c>
      <c r="L1888" s="43" t="s">
        <v>302</v>
      </c>
      <c r="M1888" s="43" t="s">
        <v>81</v>
      </c>
      <c r="N1888" s="43" t="s">
        <v>41</v>
      </c>
      <c r="O1888" s="43" t="s">
        <v>4746</v>
      </c>
      <c r="P1888" s="38">
        <v>796</v>
      </c>
      <c r="Q1888" s="43" t="s">
        <v>43</v>
      </c>
      <c r="R1888" s="47">
        <v>36</v>
      </c>
      <c r="S1888" s="64">
        <v>79.364999999999995</v>
      </c>
      <c r="T1888" s="35">
        <f t="shared" si="152"/>
        <v>2857.14</v>
      </c>
      <c r="U1888" s="48">
        <f t="shared" si="153"/>
        <v>3199.9968000000003</v>
      </c>
      <c r="V1888" s="126"/>
      <c r="W1888" s="45">
        <v>2017</v>
      </c>
      <c r="X1888" s="43"/>
      <c r="Y1888" s="303"/>
    </row>
    <row r="1889" spans="1:25" ht="50.1" customHeight="1">
      <c r="A1889" s="30" t="s">
        <v>6139</v>
      </c>
      <c r="B1889" s="71" t="s">
        <v>32</v>
      </c>
      <c r="C1889" s="56" t="s">
        <v>4499</v>
      </c>
      <c r="D1889" s="310" t="s">
        <v>4485</v>
      </c>
      <c r="E1889" s="56" t="s">
        <v>4500</v>
      </c>
      <c r="F1889" s="44" t="s">
        <v>6140</v>
      </c>
      <c r="G1889" s="43" t="s">
        <v>36</v>
      </c>
      <c r="H1889" s="162">
        <v>0</v>
      </c>
      <c r="I1889" s="81">
        <v>590000000</v>
      </c>
      <c r="J1889" s="45" t="s">
        <v>300</v>
      </c>
      <c r="K1889" s="43" t="s">
        <v>788</v>
      </c>
      <c r="L1889" s="43" t="s">
        <v>302</v>
      </c>
      <c r="M1889" s="43" t="s">
        <v>81</v>
      </c>
      <c r="N1889" s="43" t="s">
        <v>41</v>
      </c>
      <c r="O1889" s="43" t="s">
        <v>4746</v>
      </c>
      <c r="P1889" s="38">
        <v>796</v>
      </c>
      <c r="Q1889" s="43" t="s">
        <v>43</v>
      </c>
      <c r="R1889" s="47">
        <v>3</v>
      </c>
      <c r="S1889" s="64">
        <v>3000</v>
      </c>
      <c r="T1889" s="35">
        <f t="shared" si="152"/>
        <v>9000</v>
      </c>
      <c r="U1889" s="48">
        <f t="shared" si="153"/>
        <v>10080.000000000002</v>
      </c>
      <c r="V1889" s="126"/>
      <c r="W1889" s="45">
        <v>2017</v>
      </c>
      <c r="X1889" s="43"/>
      <c r="Y1889" s="303"/>
    </row>
    <row r="1890" spans="1:25" ht="50.1" customHeight="1">
      <c r="A1890" s="30" t="s">
        <v>6141</v>
      </c>
      <c r="B1890" s="43" t="s">
        <v>32</v>
      </c>
      <c r="C1890" s="44" t="s">
        <v>6142</v>
      </c>
      <c r="D1890" s="312" t="s">
        <v>1316</v>
      </c>
      <c r="E1890" s="44" t="s">
        <v>6143</v>
      </c>
      <c r="F1890" s="44" t="s">
        <v>6144</v>
      </c>
      <c r="G1890" s="45" t="s">
        <v>36</v>
      </c>
      <c r="H1890" s="45">
        <v>0</v>
      </c>
      <c r="I1890" s="100">
        <v>590000000</v>
      </c>
      <c r="J1890" s="45" t="s">
        <v>50</v>
      </c>
      <c r="K1890" s="45" t="s">
        <v>788</v>
      </c>
      <c r="L1890" s="45" t="s">
        <v>50</v>
      </c>
      <c r="M1890" s="45" t="s">
        <v>58</v>
      </c>
      <c r="N1890" s="43" t="s">
        <v>1522</v>
      </c>
      <c r="O1890" s="43" t="s">
        <v>476</v>
      </c>
      <c r="P1890" s="43">
        <v>839</v>
      </c>
      <c r="Q1890" s="43" t="s">
        <v>570</v>
      </c>
      <c r="R1890" s="48">
        <v>2</v>
      </c>
      <c r="S1890" s="64">
        <v>17200</v>
      </c>
      <c r="T1890" s="48">
        <f>S1890*R1890</f>
        <v>34400</v>
      </c>
      <c r="U1890" s="48">
        <f t="shared" si="153"/>
        <v>38528.000000000007</v>
      </c>
      <c r="V1890" s="45"/>
      <c r="W1890" s="100">
        <v>2017</v>
      </c>
      <c r="X1890" s="175"/>
      <c r="Y1890" s="303"/>
    </row>
    <row r="1891" spans="1:25" ht="50.1" customHeight="1">
      <c r="A1891" s="30" t="s">
        <v>6145</v>
      </c>
      <c r="B1891" s="71" t="s">
        <v>32</v>
      </c>
      <c r="C1891" s="56" t="s">
        <v>502</v>
      </c>
      <c r="D1891" s="310" t="s">
        <v>503</v>
      </c>
      <c r="E1891" s="56" t="s">
        <v>504</v>
      </c>
      <c r="F1891" s="56" t="s">
        <v>510</v>
      </c>
      <c r="G1891" s="119" t="s">
        <v>36</v>
      </c>
      <c r="H1891" s="162">
        <v>0</v>
      </c>
      <c r="I1891" s="81">
        <v>590000000</v>
      </c>
      <c r="J1891" s="45" t="s">
        <v>300</v>
      </c>
      <c r="K1891" s="43" t="s">
        <v>301</v>
      </c>
      <c r="L1891" s="43" t="s">
        <v>302</v>
      </c>
      <c r="M1891" s="43" t="s">
        <v>81</v>
      </c>
      <c r="N1891" s="43" t="s">
        <v>140</v>
      </c>
      <c r="O1891" s="43" t="s">
        <v>508</v>
      </c>
      <c r="P1891" s="38">
        <v>796</v>
      </c>
      <c r="Q1891" s="43" t="s">
        <v>43</v>
      </c>
      <c r="R1891" s="34">
        <v>36</v>
      </c>
      <c r="S1891" s="116">
        <v>70</v>
      </c>
      <c r="T1891" s="35">
        <f t="shared" ref="T1891:T1923" si="154">R1891*S1891</f>
        <v>2520</v>
      </c>
      <c r="U1891" s="379">
        <f>T1891*1.12</f>
        <v>2822.4</v>
      </c>
      <c r="V1891" s="30"/>
      <c r="W1891" s="30">
        <v>2017</v>
      </c>
      <c r="X1891" s="60"/>
      <c r="Y1891" s="303"/>
    </row>
    <row r="1892" spans="1:25" ht="50.1" customHeight="1">
      <c r="A1892" s="30" t="s">
        <v>6146</v>
      </c>
      <c r="B1892" s="71" t="s">
        <v>32</v>
      </c>
      <c r="C1892" s="44" t="s">
        <v>6147</v>
      </c>
      <c r="D1892" s="312" t="s">
        <v>6148</v>
      </c>
      <c r="E1892" s="44" t="s">
        <v>6149</v>
      </c>
      <c r="F1892" s="44" t="s">
        <v>6150</v>
      </c>
      <c r="G1892" s="119" t="s">
        <v>36</v>
      </c>
      <c r="H1892" s="162">
        <v>0</v>
      </c>
      <c r="I1892" s="81">
        <v>590000000</v>
      </c>
      <c r="J1892" s="45" t="s">
        <v>300</v>
      </c>
      <c r="K1892" s="43" t="s">
        <v>301</v>
      </c>
      <c r="L1892" s="43" t="s">
        <v>302</v>
      </c>
      <c r="M1892" s="43" t="s">
        <v>81</v>
      </c>
      <c r="N1892" s="43" t="s">
        <v>140</v>
      </c>
      <c r="O1892" s="43" t="s">
        <v>508</v>
      </c>
      <c r="P1892" s="38">
        <v>796</v>
      </c>
      <c r="Q1892" s="43" t="s">
        <v>43</v>
      </c>
      <c r="R1892" s="47">
        <v>8</v>
      </c>
      <c r="S1892" s="145">
        <v>600</v>
      </c>
      <c r="T1892" s="35">
        <f t="shared" si="154"/>
        <v>4800</v>
      </c>
      <c r="U1892" s="163">
        <f>T1892*1.12</f>
        <v>5376.0000000000009</v>
      </c>
      <c r="V1892" s="43"/>
      <c r="W1892" s="45">
        <v>2017</v>
      </c>
      <c r="X1892" s="43"/>
      <c r="Y1892" s="303"/>
    </row>
    <row r="1893" spans="1:25" ht="50.1" customHeight="1">
      <c r="A1893" s="30" t="s">
        <v>6151</v>
      </c>
      <c r="B1893" s="71" t="s">
        <v>32</v>
      </c>
      <c r="C1893" s="44" t="s">
        <v>6147</v>
      </c>
      <c r="D1893" s="312" t="s">
        <v>6148</v>
      </c>
      <c r="E1893" s="44" t="s">
        <v>6149</v>
      </c>
      <c r="F1893" s="44" t="s">
        <v>6152</v>
      </c>
      <c r="G1893" s="119" t="s">
        <v>36</v>
      </c>
      <c r="H1893" s="162">
        <v>0</v>
      </c>
      <c r="I1893" s="81">
        <v>590000000</v>
      </c>
      <c r="J1893" s="45" t="s">
        <v>300</v>
      </c>
      <c r="K1893" s="43" t="s">
        <v>301</v>
      </c>
      <c r="L1893" s="43" t="s">
        <v>302</v>
      </c>
      <c r="M1893" s="43" t="s">
        <v>81</v>
      </c>
      <c r="N1893" s="43" t="s">
        <v>140</v>
      </c>
      <c r="O1893" s="43" t="s">
        <v>508</v>
      </c>
      <c r="P1893" s="38">
        <v>796</v>
      </c>
      <c r="Q1893" s="43" t="s">
        <v>43</v>
      </c>
      <c r="R1893" s="47">
        <v>16</v>
      </c>
      <c r="S1893" s="145">
        <v>600</v>
      </c>
      <c r="T1893" s="35">
        <f t="shared" si="154"/>
        <v>9600</v>
      </c>
      <c r="U1893" s="163">
        <f>T1893*1.12</f>
        <v>10752.000000000002</v>
      </c>
      <c r="V1893" s="43"/>
      <c r="W1893" s="45">
        <v>2017</v>
      </c>
      <c r="X1893" s="43"/>
      <c r="Y1893" s="303"/>
    </row>
    <row r="1894" spans="1:25" ht="50.1" customHeight="1">
      <c r="A1894" s="30" t="s">
        <v>6153</v>
      </c>
      <c r="B1894" s="71" t="s">
        <v>32</v>
      </c>
      <c r="C1894" s="56" t="s">
        <v>1255</v>
      </c>
      <c r="D1894" s="310" t="s">
        <v>1256</v>
      </c>
      <c r="E1894" s="56" t="s">
        <v>1257</v>
      </c>
      <c r="F1894" s="56" t="s">
        <v>1258</v>
      </c>
      <c r="G1894" s="119" t="s">
        <v>36</v>
      </c>
      <c r="H1894" s="162">
        <v>0</v>
      </c>
      <c r="I1894" s="81">
        <v>590000000</v>
      </c>
      <c r="J1894" s="45" t="s">
        <v>300</v>
      </c>
      <c r="K1894" s="43" t="s">
        <v>301</v>
      </c>
      <c r="L1894" s="43" t="s">
        <v>302</v>
      </c>
      <c r="M1894" s="43" t="s">
        <v>81</v>
      </c>
      <c r="N1894" s="43" t="s">
        <v>140</v>
      </c>
      <c r="O1894" s="43" t="s">
        <v>508</v>
      </c>
      <c r="P1894" s="38">
        <v>796</v>
      </c>
      <c r="Q1894" s="43" t="s">
        <v>43</v>
      </c>
      <c r="R1894" s="34">
        <v>4</v>
      </c>
      <c r="S1894" s="116">
        <v>40</v>
      </c>
      <c r="T1894" s="35">
        <f t="shared" si="154"/>
        <v>160</v>
      </c>
      <c r="U1894" s="58">
        <f t="shared" ref="U1894:U1912" si="155">T1894*1.12</f>
        <v>179.20000000000002</v>
      </c>
      <c r="V1894" s="38"/>
      <c r="W1894" s="38">
        <v>2017</v>
      </c>
      <c r="X1894" s="38"/>
      <c r="Y1894" s="303"/>
    </row>
    <row r="1895" spans="1:25" ht="50.1" customHeight="1">
      <c r="A1895" s="30" t="s">
        <v>6154</v>
      </c>
      <c r="B1895" s="71" t="s">
        <v>32</v>
      </c>
      <c r="C1895" s="56" t="s">
        <v>1255</v>
      </c>
      <c r="D1895" s="310" t="s">
        <v>1256</v>
      </c>
      <c r="E1895" s="56" t="s">
        <v>1257</v>
      </c>
      <c r="F1895" s="56" t="s">
        <v>1264</v>
      </c>
      <c r="G1895" s="119" t="s">
        <v>36</v>
      </c>
      <c r="H1895" s="162">
        <v>0</v>
      </c>
      <c r="I1895" s="81">
        <v>590000000</v>
      </c>
      <c r="J1895" s="45" t="s">
        <v>300</v>
      </c>
      <c r="K1895" s="43" t="s">
        <v>301</v>
      </c>
      <c r="L1895" s="43" t="s">
        <v>302</v>
      </c>
      <c r="M1895" s="43" t="s">
        <v>81</v>
      </c>
      <c r="N1895" s="43" t="s">
        <v>140</v>
      </c>
      <c r="O1895" s="43" t="s">
        <v>508</v>
      </c>
      <c r="P1895" s="38">
        <v>796</v>
      </c>
      <c r="Q1895" s="43" t="s">
        <v>43</v>
      </c>
      <c r="R1895" s="34">
        <v>6</v>
      </c>
      <c r="S1895" s="116">
        <v>40</v>
      </c>
      <c r="T1895" s="35">
        <f t="shared" si="154"/>
        <v>240</v>
      </c>
      <c r="U1895" s="58">
        <f t="shared" si="155"/>
        <v>268.8</v>
      </c>
      <c r="V1895" s="126"/>
      <c r="W1895" s="45">
        <v>2017</v>
      </c>
      <c r="X1895" s="126"/>
      <c r="Y1895" s="303"/>
    </row>
    <row r="1896" spans="1:25" ht="50.1" customHeight="1">
      <c r="A1896" s="30" t="s">
        <v>6155</v>
      </c>
      <c r="B1896" s="71" t="s">
        <v>32</v>
      </c>
      <c r="C1896" s="44" t="s">
        <v>4412</v>
      </c>
      <c r="D1896" s="312" t="s">
        <v>4413</v>
      </c>
      <c r="E1896" s="44" t="s">
        <v>504</v>
      </c>
      <c r="F1896" s="44" t="s">
        <v>6156</v>
      </c>
      <c r="G1896" s="119" t="s">
        <v>36</v>
      </c>
      <c r="H1896" s="162">
        <v>0</v>
      </c>
      <c r="I1896" s="81">
        <v>590000000</v>
      </c>
      <c r="J1896" s="45" t="s">
        <v>300</v>
      </c>
      <c r="K1896" s="43" t="s">
        <v>301</v>
      </c>
      <c r="L1896" s="43" t="s">
        <v>302</v>
      </c>
      <c r="M1896" s="43" t="s">
        <v>81</v>
      </c>
      <c r="N1896" s="43" t="s">
        <v>140</v>
      </c>
      <c r="O1896" s="43" t="s">
        <v>508</v>
      </c>
      <c r="P1896" s="38">
        <v>796</v>
      </c>
      <c r="Q1896" s="43" t="s">
        <v>43</v>
      </c>
      <c r="R1896" s="47">
        <v>24</v>
      </c>
      <c r="S1896" s="145">
        <v>4200</v>
      </c>
      <c r="T1896" s="35">
        <f t="shared" si="154"/>
        <v>100800</v>
      </c>
      <c r="U1896" s="163">
        <f t="shared" si="155"/>
        <v>112896.00000000001</v>
      </c>
      <c r="V1896" s="126"/>
      <c r="W1896" s="45">
        <v>2017</v>
      </c>
      <c r="X1896" s="126"/>
      <c r="Y1896" s="303"/>
    </row>
    <row r="1897" spans="1:25" ht="50.1" customHeight="1">
      <c r="A1897" s="30" t="s">
        <v>6157</v>
      </c>
      <c r="B1897" s="71" t="s">
        <v>32</v>
      </c>
      <c r="C1897" s="56" t="s">
        <v>1344</v>
      </c>
      <c r="D1897" s="310" t="s">
        <v>1345</v>
      </c>
      <c r="E1897" s="56" t="s">
        <v>1346</v>
      </c>
      <c r="F1897" s="44" t="s">
        <v>6158</v>
      </c>
      <c r="G1897" s="119" t="s">
        <v>36</v>
      </c>
      <c r="H1897" s="162">
        <v>0</v>
      </c>
      <c r="I1897" s="81">
        <v>590000000</v>
      </c>
      <c r="J1897" s="45" t="s">
        <v>300</v>
      </c>
      <c r="K1897" s="43" t="s">
        <v>301</v>
      </c>
      <c r="L1897" s="43" t="s">
        <v>302</v>
      </c>
      <c r="M1897" s="43" t="s">
        <v>81</v>
      </c>
      <c r="N1897" s="43" t="s">
        <v>140</v>
      </c>
      <c r="O1897" s="43" t="s">
        <v>508</v>
      </c>
      <c r="P1897" s="38">
        <v>796</v>
      </c>
      <c r="Q1897" s="43" t="s">
        <v>43</v>
      </c>
      <c r="R1897" s="47">
        <v>1</v>
      </c>
      <c r="S1897" s="145">
        <v>1200</v>
      </c>
      <c r="T1897" s="35">
        <f t="shared" si="154"/>
        <v>1200</v>
      </c>
      <c r="U1897" s="163">
        <f t="shared" si="155"/>
        <v>1344.0000000000002</v>
      </c>
      <c r="V1897" s="126"/>
      <c r="W1897" s="38">
        <v>2017</v>
      </c>
      <c r="X1897" s="126"/>
      <c r="Y1897" s="303"/>
    </row>
    <row r="1898" spans="1:25" ht="50.1" customHeight="1">
      <c r="A1898" s="30" t="s">
        <v>6159</v>
      </c>
      <c r="B1898" s="71" t="s">
        <v>32</v>
      </c>
      <c r="C1898" s="44" t="s">
        <v>6060</v>
      </c>
      <c r="D1898" s="312" t="s">
        <v>6061</v>
      </c>
      <c r="E1898" s="44" t="s">
        <v>6062</v>
      </c>
      <c r="F1898" s="44" t="s">
        <v>6160</v>
      </c>
      <c r="G1898" s="119" t="s">
        <v>36</v>
      </c>
      <c r="H1898" s="162">
        <v>0</v>
      </c>
      <c r="I1898" s="81">
        <v>590000000</v>
      </c>
      <c r="J1898" s="45" t="s">
        <v>300</v>
      </c>
      <c r="K1898" s="43" t="s">
        <v>301</v>
      </c>
      <c r="L1898" s="43" t="s">
        <v>302</v>
      </c>
      <c r="M1898" s="43" t="s">
        <v>81</v>
      </c>
      <c r="N1898" s="43" t="s">
        <v>140</v>
      </c>
      <c r="O1898" s="43" t="s">
        <v>508</v>
      </c>
      <c r="P1898" s="38">
        <v>796</v>
      </c>
      <c r="Q1898" s="43" t="s">
        <v>43</v>
      </c>
      <c r="R1898" s="47">
        <v>2</v>
      </c>
      <c r="S1898" s="145">
        <v>1200</v>
      </c>
      <c r="T1898" s="35">
        <f t="shared" si="154"/>
        <v>2400</v>
      </c>
      <c r="U1898" s="163">
        <f t="shared" si="155"/>
        <v>2688.0000000000005</v>
      </c>
      <c r="V1898" s="126"/>
      <c r="W1898" s="45">
        <v>2017</v>
      </c>
      <c r="X1898" s="126"/>
      <c r="Y1898" s="303"/>
    </row>
    <row r="1899" spans="1:25" ht="50.1" customHeight="1">
      <c r="A1899" s="30" t="s">
        <v>6161</v>
      </c>
      <c r="B1899" s="71" t="s">
        <v>32</v>
      </c>
      <c r="C1899" s="44" t="s">
        <v>6162</v>
      </c>
      <c r="D1899" s="312" t="s">
        <v>2882</v>
      </c>
      <c r="E1899" s="44" t="s">
        <v>6163</v>
      </c>
      <c r="F1899" s="44" t="s">
        <v>6164</v>
      </c>
      <c r="G1899" s="119" t="s">
        <v>36</v>
      </c>
      <c r="H1899" s="162">
        <v>0</v>
      </c>
      <c r="I1899" s="81">
        <v>590000000</v>
      </c>
      <c r="J1899" s="45" t="s">
        <v>300</v>
      </c>
      <c r="K1899" s="43" t="s">
        <v>301</v>
      </c>
      <c r="L1899" s="43" t="s">
        <v>302</v>
      </c>
      <c r="M1899" s="43" t="s">
        <v>81</v>
      </c>
      <c r="N1899" s="43" t="s">
        <v>140</v>
      </c>
      <c r="O1899" s="43" t="s">
        <v>508</v>
      </c>
      <c r="P1899" s="38">
        <v>796</v>
      </c>
      <c r="Q1899" s="43" t="s">
        <v>43</v>
      </c>
      <c r="R1899" s="47">
        <v>8</v>
      </c>
      <c r="S1899" s="145">
        <v>41000</v>
      </c>
      <c r="T1899" s="35">
        <f t="shared" si="154"/>
        <v>328000</v>
      </c>
      <c r="U1899" s="163">
        <f t="shared" si="155"/>
        <v>367360.00000000006</v>
      </c>
      <c r="V1899" s="126"/>
      <c r="W1899" s="45">
        <v>2017</v>
      </c>
      <c r="X1899" s="126"/>
      <c r="Y1899" s="303"/>
    </row>
    <row r="1900" spans="1:25" ht="50.1" customHeight="1">
      <c r="A1900" s="30" t="s">
        <v>6165</v>
      </c>
      <c r="B1900" s="71" t="s">
        <v>32</v>
      </c>
      <c r="C1900" s="243" t="s">
        <v>3349</v>
      </c>
      <c r="D1900" s="331" t="s">
        <v>3350</v>
      </c>
      <c r="E1900" s="243" t="s">
        <v>3351</v>
      </c>
      <c r="F1900" s="44" t="s">
        <v>6166</v>
      </c>
      <c r="G1900" s="43" t="s">
        <v>36</v>
      </c>
      <c r="H1900" s="162">
        <v>0</v>
      </c>
      <c r="I1900" s="81">
        <v>590000000</v>
      </c>
      <c r="J1900" s="45" t="s">
        <v>300</v>
      </c>
      <c r="K1900" s="43" t="s">
        <v>301</v>
      </c>
      <c r="L1900" s="43" t="s">
        <v>302</v>
      </c>
      <c r="M1900" s="43" t="s">
        <v>81</v>
      </c>
      <c r="N1900" s="43" t="s">
        <v>99</v>
      </c>
      <c r="O1900" s="43" t="s">
        <v>6167</v>
      </c>
      <c r="P1900" s="31">
        <v>796</v>
      </c>
      <c r="Q1900" s="31" t="s">
        <v>43</v>
      </c>
      <c r="R1900" s="47">
        <v>45</v>
      </c>
      <c r="S1900" s="64">
        <v>50</v>
      </c>
      <c r="T1900" s="35">
        <f t="shared" si="154"/>
        <v>2250</v>
      </c>
      <c r="U1900" s="48">
        <f t="shared" si="155"/>
        <v>2520.0000000000005</v>
      </c>
      <c r="V1900" s="43"/>
      <c r="W1900" s="45">
        <v>2017</v>
      </c>
      <c r="X1900" s="43"/>
      <c r="Y1900" s="303"/>
    </row>
    <row r="1901" spans="1:25" ht="50.1" customHeight="1">
      <c r="A1901" s="30" t="s">
        <v>6168</v>
      </c>
      <c r="B1901" s="71" t="s">
        <v>32</v>
      </c>
      <c r="C1901" s="243" t="s">
        <v>3349</v>
      </c>
      <c r="D1901" s="331" t="s">
        <v>3350</v>
      </c>
      <c r="E1901" s="243" t="s">
        <v>3351</v>
      </c>
      <c r="F1901" s="44" t="s">
        <v>6169</v>
      </c>
      <c r="G1901" s="43" t="s">
        <v>36</v>
      </c>
      <c r="H1901" s="162">
        <v>0</v>
      </c>
      <c r="I1901" s="81">
        <v>590000000</v>
      </c>
      <c r="J1901" s="45" t="s">
        <v>300</v>
      </c>
      <c r="K1901" s="43" t="s">
        <v>301</v>
      </c>
      <c r="L1901" s="43" t="s">
        <v>302</v>
      </c>
      <c r="M1901" s="43" t="s">
        <v>81</v>
      </c>
      <c r="N1901" s="43" t="s">
        <v>99</v>
      </c>
      <c r="O1901" s="43" t="s">
        <v>6167</v>
      </c>
      <c r="P1901" s="31">
        <v>796</v>
      </c>
      <c r="Q1901" s="31" t="s">
        <v>43</v>
      </c>
      <c r="R1901" s="47">
        <v>700</v>
      </c>
      <c r="S1901" s="64">
        <v>55</v>
      </c>
      <c r="T1901" s="35">
        <f t="shared" si="154"/>
        <v>38500</v>
      </c>
      <c r="U1901" s="48">
        <f t="shared" si="155"/>
        <v>43120.000000000007</v>
      </c>
      <c r="V1901" s="43"/>
      <c r="W1901" s="45">
        <v>2017</v>
      </c>
      <c r="X1901" s="43"/>
      <c r="Y1901" s="303"/>
    </row>
    <row r="1902" spans="1:25" ht="50.1" customHeight="1">
      <c r="A1902" s="30" t="s">
        <v>6170</v>
      </c>
      <c r="B1902" s="71" t="s">
        <v>32</v>
      </c>
      <c r="C1902" s="243" t="s">
        <v>3349</v>
      </c>
      <c r="D1902" s="331" t="s">
        <v>3350</v>
      </c>
      <c r="E1902" s="243" t="s">
        <v>3351</v>
      </c>
      <c r="F1902" s="44" t="s">
        <v>6171</v>
      </c>
      <c r="G1902" s="43" t="s">
        <v>36</v>
      </c>
      <c r="H1902" s="162">
        <v>0</v>
      </c>
      <c r="I1902" s="81">
        <v>590000000</v>
      </c>
      <c r="J1902" s="45" t="s">
        <v>300</v>
      </c>
      <c r="K1902" s="43" t="s">
        <v>301</v>
      </c>
      <c r="L1902" s="43" t="s">
        <v>302</v>
      </c>
      <c r="M1902" s="43" t="s">
        <v>81</v>
      </c>
      <c r="N1902" s="43" t="s">
        <v>99</v>
      </c>
      <c r="O1902" s="43" t="s">
        <v>6167</v>
      </c>
      <c r="P1902" s="31">
        <v>796</v>
      </c>
      <c r="Q1902" s="31" t="s">
        <v>43</v>
      </c>
      <c r="R1902" s="47">
        <v>25</v>
      </c>
      <c r="S1902" s="64">
        <v>75</v>
      </c>
      <c r="T1902" s="35">
        <f t="shared" si="154"/>
        <v>1875</v>
      </c>
      <c r="U1902" s="48">
        <f t="shared" si="155"/>
        <v>2100</v>
      </c>
      <c r="V1902" s="43"/>
      <c r="W1902" s="45">
        <v>2017</v>
      </c>
      <c r="X1902" s="43"/>
      <c r="Y1902" s="303"/>
    </row>
    <row r="1903" spans="1:25" ht="50.1" customHeight="1">
      <c r="A1903" s="30" t="s">
        <v>6172</v>
      </c>
      <c r="B1903" s="71" t="s">
        <v>32</v>
      </c>
      <c r="C1903" s="56" t="s">
        <v>4691</v>
      </c>
      <c r="D1903" s="400" t="s">
        <v>4674</v>
      </c>
      <c r="E1903" s="56" t="s">
        <v>4692</v>
      </c>
      <c r="F1903" s="44" t="s">
        <v>6173</v>
      </c>
      <c r="G1903" s="43" t="s">
        <v>36</v>
      </c>
      <c r="H1903" s="162">
        <v>0</v>
      </c>
      <c r="I1903" s="81">
        <v>590000000</v>
      </c>
      <c r="J1903" s="45" t="s">
        <v>300</v>
      </c>
      <c r="K1903" s="43" t="s">
        <v>301</v>
      </c>
      <c r="L1903" s="43" t="s">
        <v>302</v>
      </c>
      <c r="M1903" s="43" t="s">
        <v>81</v>
      </c>
      <c r="N1903" s="43" t="s">
        <v>99</v>
      </c>
      <c r="O1903" s="43" t="s">
        <v>6167</v>
      </c>
      <c r="P1903" s="31">
        <v>796</v>
      </c>
      <c r="Q1903" s="31" t="s">
        <v>43</v>
      </c>
      <c r="R1903" s="47">
        <v>168</v>
      </c>
      <c r="S1903" s="64">
        <v>70</v>
      </c>
      <c r="T1903" s="35">
        <f t="shared" si="154"/>
        <v>11760</v>
      </c>
      <c r="U1903" s="48">
        <f t="shared" si="155"/>
        <v>13171.2</v>
      </c>
      <c r="V1903" s="43"/>
      <c r="W1903" s="45">
        <v>2017</v>
      </c>
      <c r="X1903" s="43"/>
      <c r="Y1903" s="303"/>
    </row>
    <row r="1904" spans="1:25" ht="50.1" customHeight="1">
      <c r="A1904" s="30" t="s">
        <v>6174</v>
      </c>
      <c r="B1904" s="71" t="s">
        <v>32</v>
      </c>
      <c r="C1904" s="56" t="s">
        <v>4691</v>
      </c>
      <c r="D1904" s="400" t="s">
        <v>4674</v>
      </c>
      <c r="E1904" s="56" t="s">
        <v>4692</v>
      </c>
      <c r="F1904" s="44" t="s">
        <v>6175</v>
      </c>
      <c r="G1904" s="43" t="s">
        <v>36</v>
      </c>
      <c r="H1904" s="162">
        <v>0</v>
      </c>
      <c r="I1904" s="81">
        <v>590000000</v>
      </c>
      <c r="J1904" s="45" t="s">
        <v>300</v>
      </c>
      <c r="K1904" s="43" t="s">
        <v>301</v>
      </c>
      <c r="L1904" s="43" t="s">
        <v>302</v>
      </c>
      <c r="M1904" s="43" t="s">
        <v>81</v>
      </c>
      <c r="N1904" s="43" t="s">
        <v>99</v>
      </c>
      <c r="O1904" s="43" t="s">
        <v>6167</v>
      </c>
      <c r="P1904" s="31">
        <v>796</v>
      </c>
      <c r="Q1904" s="31" t="s">
        <v>43</v>
      </c>
      <c r="R1904" s="47">
        <v>8</v>
      </c>
      <c r="S1904" s="64">
        <v>80</v>
      </c>
      <c r="T1904" s="35">
        <f t="shared" si="154"/>
        <v>640</v>
      </c>
      <c r="U1904" s="48">
        <f t="shared" si="155"/>
        <v>716.80000000000007</v>
      </c>
      <c r="V1904" s="43"/>
      <c r="W1904" s="45">
        <v>2017</v>
      </c>
      <c r="X1904" s="43"/>
      <c r="Y1904" s="303"/>
    </row>
    <row r="1905" spans="1:25" ht="50.1" customHeight="1">
      <c r="A1905" s="30" t="s">
        <v>6176</v>
      </c>
      <c r="B1905" s="71" t="s">
        <v>32</v>
      </c>
      <c r="C1905" s="56" t="s">
        <v>4691</v>
      </c>
      <c r="D1905" s="400" t="s">
        <v>4674</v>
      </c>
      <c r="E1905" s="56" t="s">
        <v>4692</v>
      </c>
      <c r="F1905" s="44" t="s">
        <v>6177</v>
      </c>
      <c r="G1905" s="43" t="s">
        <v>36</v>
      </c>
      <c r="H1905" s="162">
        <v>0</v>
      </c>
      <c r="I1905" s="81">
        <v>590000000</v>
      </c>
      <c r="J1905" s="45" t="s">
        <v>300</v>
      </c>
      <c r="K1905" s="43" t="s">
        <v>301</v>
      </c>
      <c r="L1905" s="43" t="s">
        <v>302</v>
      </c>
      <c r="M1905" s="43" t="s">
        <v>81</v>
      </c>
      <c r="N1905" s="43" t="s">
        <v>99</v>
      </c>
      <c r="O1905" s="43" t="s">
        <v>6167</v>
      </c>
      <c r="P1905" s="31">
        <v>796</v>
      </c>
      <c r="Q1905" s="31" t="s">
        <v>43</v>
      </c>
      <c r="R1905" s="47">
        <v>14</v>
      </c>
      <c r="S1905" s="64">
        <v>90</v>
      </c>
      <c r="T1905" s="35">
        <f t="shared" si="154"/>
        <v>1260</v>
      </c>
      <c r="U1905" s="48">
        <f t="shared" si="155"/>
        <v>1411.2</v>
      </c>
      <c r="V1905" s="43"/>
      <c r="W1905" s="45">
        <v>2017</v>
      </c>
      <c r="X1905" s="43"/>
      <c r="Y1905" s="303"/>
    </row>
    <row r="1906" spans="1:25" ht="50.1" customHeight="1">
      <c r="A1906" s="30" t="s">
        <v>6178</v>
      </c>
      <c r="B1906" s="71" t="s">
        <v>32</v>
      </c>
      <c r="C1906" s="56" t="s">
        <v>4691</v>
      </c>
      <c r="D1906" s="400" t="s">
        <v>4674</v>
      </c>
      <c r="E1906" s="56" t="s">
        <v>4692</v>
      </c>
      <c r="F1906" s="44" t="s">
        <v>6179</v>
      </c>
      <c r="G1906" s="43" t="s">
        <v>36</v>
      </c>
      <c r="H1906" s="162">
        <v>0</v>
      </c>
      <c r="I1906" s="81">
        <v>590000000</v>
      </c>
      <c r="J1906" s="45" t="s">
        <v>300</v>
      </c>
      <c r="K1906" s="43" t="s">
        <v>301</v>
      </c>
      <c r="L1906" s="43" t="s">
        <v>302</v>
      </c>
      <c r="M1906" s="43" t="s">
        <v>81</v>
      </c>
      <c r="N1906" s="43" t="s">
        <v>99</v>
      </c>
      <c r="O1906" s="43" t="s">
        <v>6167</v>
      </c>
      <c r="P1906" s="31">
        <v>796</v>
      </c>
      <c r="Q1906" s="31" t="s">
        <v>43</v>
      </c>
      <c r="R1906" s="47">
        <v>14</v>
      </c>
      <c r="S1906" s="64">
        <v>100</v>
      </c>
      <c r="T1906" s="35">
        <f t="shared" si="154"/>
        <v>1400</v>
      </c>
      <c r="U1906" s="48">
        <f t="shared" si="155"/>
        <v>1568.0000000000002</v>
      </c>
      <c r="V1906" s="43"/>
      <c r="W1906" s="45">
        <v>2017</v>
      </c>
      <c r="X1906" s="43"/>
      <c r="Y1906" s="303"/>
    </row>
    <row r="1907" spans="1:25" ht="50.1" customHeight="1">
      <c r="A1907" s="30" t="s">
        <v>6180</v>
      </c>
      <c r="B1907" s="71" t="s">
        <v>32</v>
      </c>
      <c r="C1907" s="243" t="s">
        <v>4673</v>
      </c>
      <c r="D1907" s="400" t="s">
        <v>4674</v>
      </c>
      <c r="E1907" s="243" t="s">
        <v>4675</v>
      </c>
      <c r="F1907" s="44" t="s">
        <v>6181</v>
      </c>
      <c r="G1907" s="43" t="s">
        <v>36</v>
      </c>
      <c r="H1907" s="162">
        <v>0</v>
      </c>
      <c r="I1907" s="81">
        <v>590000000</v>
      </c>
      <c r="J1907" s="45" t="s">
        <v>300</v>
      </c>
      <c r="K1907" s="43" t="s">
        <v>301</v>
      </c>
      <c r="L1907" s="43" t="s">
        <v>302</v>
      </c>
      <c r="M1907" s="43" t="s">
        <v>81</v>
      </c>
      <c r="N1907" s="43" t="s">
        <v>99</v>
      </c>
      <c r="O1907" s="43" t="s">
        <v>6167</v>
      </c>
      <c r="P1907" s="31">
        <v>778</v>
      </c>
      <c r="Q1907" s="31" t="s">
        <v>1037</v>
      </c>
      <c r="R1907" s="47">
        <v>420</v>
      </c>
      <c r="S1907" s="64">
        <v>10</v>
      </c>
      <c r="T1907" s="35">
        <f t="shared" si="154"/>
        <v>4200</v>
      </c>
      <c r="U1907" s="48">
        <f t="shared" si="155"/>
        <v>4704</v>
      </c>
      <c r="V1907" s="43"/>
      <c r="W1907" s="45">
        <v>2017</v>
      </c>
      <c r="X1907" s="43"/>
      <c r="Y1907" s="303"/>
    </row>
    <row r="1908" spans="1:25" ht="50.1" customHeight="1">
      <c r="A1908" s="30" t="s">
        <v>6182</v>
      </c>
      <c r="B1908" s="71" t="s">
        <v>32</v>
      </c>
      <c r="C1908" s="243" t="s">
        <v>4673</v>
      </c>
      <c r="D1908" s="400" t="s">
        <v>4674</v>
      </c>
      <c r="E1908" s="243" t="s">
        <v>4675</v>
      </c>
      <c r="F1908" s="44" t="s">
        <v>6183</v>
      </c>
      <c r="G1908" s="43" t="s">
        <v>36</v>
      </c>
      <c r="H1908" s="162">
        <v>0</v>
      </c>
      <c r="I1908" s="81">
        <v>590000000</v>
      </c>
      <c r="J1908" s="45" t="s">
        <v>300</v>
      </c>
      <c r="K1908" s="43" t="s">
        <v>301</v>
      </c>
      <c r="L1908" s="43" t="s">
        <v>302</v>
      </c>
      <c r="M1908" s="43" t="s">
        <v>81</v>
      </c>
      <c r="N1908" s="43" t="s">
        <v>99</v>
      </c>
      <c r="O1908" s="43" t="s">
        <v>6167</v>
      </c>
      <c r="P1908" s="31">
        <v>778</v>
      </c>
      <c r="Q1908" s="31" t="s">
        <v>1037</v>
      </c>
      <c r="R1908" s="47">
        <v>535</v>
      </c>
      <c r="S1908" s="64">
        <v>20</v>
      </c>
      <c r="T1908" s="35">
        <f t="shared" si="154"/>
        <v>10700</v>
      </c>
      <c r="U1908" s="48">
        <f t="shared" si="155"/>
        <v>11984.000000000002</v>
      </c>
      <c r="V1908" s="43"/>
      <c r="W1908" s="45">
        <v>2017</v>
      </c>
      <c r="X1908" s="43"/>
      <c r="Y1908" s="303"/>
    </row>
    <row r="1909" spans="1:25" ht="50.1" customHeight="1">
      <c r="A1909" s="30" t="s">
        <v>6184</v>
      </c>
      <c r="B1909" s="71" t="s">
        <v>32</v>
      </c>
      <c r="C1909" s="243" t="s">
        <v>4673</v>
      </c>
      <c r="D1909" s="400" t="s">
        <v>4674</v>
      </c>
      <c r="E1909" s="243" t="s">
        <v>4675</v>
      </c>
      <c r="F1909" s="44" t="s">
        <v>6185</v>
      </c>
      <c r="G1909" s="43" t="s">
        <v>36</v>
      </c>
      <c r="H1909" s="162">
        <v>0</v>
      </c>
      <c r="I1909" s="81">
        <v>590000000</v>
      </c>
      <c r="J1909" s="45" t="s">
        <v>300</v>
      </c>
      <c r="K1909" s="43" t="s">
        <v>301</v>
      </c>
      <c r="L1909" s="43" t="s">
        <v>302</v>
      </c>
      <c r="M1909" s="43" t="s">
        <v>81</v>
      </c>
      <c r="N1909" s="43" t="s">
        <v>99</v>
      </c>
      <c r="O1909" s="43" t="s">
        <v>6167</v>
      </c>
      <c r="P1909" s="31">
        <v>778</v>
      </c>
      <c r="Q1909" s="31" t="s">
        <v>1037</v>
      </c>
      <c r="R1909" s="47">
        <v>255</v>
      </c>
      <c r="S1909" s="64">
        <v>35</v>
      </c>
      <c r="T1909" s="35">
        <f t="shared" si="154"/>
        <v>8925</v>
      </c>
      <c r="U1909" s="48">
        <f t="shared" si="155"/>
        <v>9996.0000000000018</v>
      </c>
      <c r="V1909" s="43"/>
      <c r="W1909" s="45">
        <v>2017</v>
      </c>
      <c r="X1909" s="43"/>
      <c r="Y1909" s="303"/>
    </row>
    <row r="1910" spans="1:25" ht="50.1" customHeight="1">
      <c r="A1910" s="30" t="s">
        <v>6186</v>
      </c>
      <c r="B1910" s="71" t="s">
        <v>32</v>
      </c>
      <c r="C1910" s="243" t="s">
        <v>4673</v>
      </c>
      <c r="D1910" s="400" t="s">
        <v>4674</v>
      </c>
      <c r="E1910" s="243" t="s">
        <v>4675</v>
      </c>
      <c r="F1910" s="44" t="s">
        <v>6187</v>
      </c>
      <c r="G1910" s="43" t="s">
        <v>36</v>
      </c>
      <c r="H1910" s="162">
        <v>0</v>
      </c>
      <c r="I1910" s="81">
        <v>590000000</v>
      </c>
      <c r="J1910" s="45" t="s">
        <v>300</v>
      </c>
      <c r="K1910" s="43" t="s">
        <v>301</v>
      </c>
      <c r="L1910" s="43" t="s">
        <v>302</v>
      </c>
      <c r="M1910" s="43" t="s">
        <v>81</v>
      </c>
      <c r="N1910" s="43" t="s">
        <v>99</v>
      </c>
      <c r="O1910" s="43" t="s">
        <v>6167</v>
      </c>
      <c r="P1910" s="31">
        <v>778</v>
      </c>
      <c r="Q1910" s="31" t="s">
        <v>1037</v>
      </c>
      <c r="R1910" s="47">
        <v>280</v>
      </c>
      <c r="S1910" s="64">
        <v>80</v>
      </c>
      <c r="T1910" s="35">
        <f t="shared" si="154"/>
        <v>22400</v>
      </c>
      <c r="U1910" s="48">
        <f t="shared" si="155"/>
        <v>25088.000000000004</v>
      </c>
      <c r="V1910" s="43"/>
      <c r="W1910" s="45">
        <v>2017</v>
      </c>
      <c r="X1910" s="43"/>
      <c r="Y1910" s="303"/>
    </row>
    <row r="1911" spans="1:25" ht="50.1" customHeight="1">
      <c r="A1911" s="30" t="s">
        <v>6188</v>
      </c>
      <c r="B1911" s="71" t="s">
        <v>32</v>
      </c>
      <c r="C1911" s="44" t="s">
        <v>6189</v>
      </c>
      <c r="D1911" s="312" t="s">
        <v>1902</v>
      </c>
      <c r="E1911" s="44" t="s">
        <v>6190</v>
      </c>
      <c r="F1911" s="44" t="s">
        <v>6191</v>
      </c>
      <c r="G1911" s="43" t="s">
        <v>36</v>
      </c>
      <c r="H1911" s="162">
        <v>0</v>
      </c>
      <c r="I1911" s="81">
        <v>590000000</v>
      </c>
      <c r="J1911" s="45" t="s">
        <v>300</v>
      </c>
      <c r="K1911" s="43" t="s">
        <v>301</v>
      </c>
      <c r="L1911" s="43" t="s">
        <v>302</v>
      </c>
      <c r="M1911" s="43" t="s">
        <v>81</v>
      </c>
      <c r="N1911" s="43" t="s">
        <v>41</v>
      </c>
      <c r="O1911" s="43" t="s">
        <v>6167</v>
      </c>
      <c r="P1911" s="31">
        <v>796</v>
      </c>
      <c r="Q1911" s="31" t="s">
        <v>43</v>
      </c>
      <c r="R1911" s="47">
        <v>80</v>
      </c>
      <c r="S1911" s="64">
        <v>120</v>
      </c>
      <c r="T1911" s="35">
        <f t="shared" si="154"/>
        <v>9600</v>
      </c>
      <c r="U1911" s="48">
        <f t="shared" si="155"/>
        <v>10752.000000000002</v>
      </c>
      <c r="V1911" s="43"/>
      <c r="W1911" s="45">
        <v>2017</v>
      </c>
      <c r="X1911" s="43"/>
      <c r="Y1911" s="303"/>
    </row>
    <row r="1912" spans="1:25" ht="50.1" customHeight="1">
      <c r="A1912" s="30" t="s">
        <v>6192</v>
      </c>
      <c r="B1912" s="43" t="s">
        <v>32</v>
      </c>
      <c r="C1912" s="44" t="s">
        <v>6193</v>
      </c>
      <c r="D1912" s="312" t="s">
        <v>6194</v>
      </c>
      <c r="E1912" s="44" t="s">
        <v>6195</v>
      </c>
      <c r="F1912" s="44" t="s">
        <v>6196</v>
      </c>
      <c r="G1912" s="45" t="s">
        <v>36</v>
      </c>
      <c r="H1912" s="158">
        <v>0</v>
      </c>
      <c r="I1912" s="100">
        <v>590000000</v>
      </c>
      <c r="J1912" s="45" t="s">
        <v>50</v>
      </c>
      <c r="K1912" s="158" t="s">
        <v>301</v>
      </c>
      <c r="L1912" s="45" t="s">
        <v>50</v>
      </c>
      <c r="M1912" s="45" t="s">
        <v>58</v>
      </c>
      <c r="N1912" s="43" t="s">
        <v>82</v>
      </c>
      <c r="O1912" s="43" t="s">
        <v>5123</v>
      </c>
      <c r="P1912" s="43">
        <v>796</v>
      </c>
      <c r="Q1912" s="43" t="s">
        <v>43</v>
      </c>
      <c r="R1912" s="47">
        <v>2</v>
      </c>
      <c r="S1912" s="64">
        <v>23000</v>
      </c>
      <c r="T1912" s="35">
        <f t="shared" si="154"/>
        <v>46000</v>
      </c>
      <c r="U1912" s="48">
        <f t="shared" si="155"/>
        <v>51520.000000000007</v>
      </c>
      <c r="V1912" s="45"/>
      <c r="W1912" s="100">
        <v>2017</v>
      </c>
      <c r="X1912" s="117"/>
      <c r="Y1912" s="303"/>
    </row>
    <row r="1913" spans="1:25" ht="50.1" customHeight="1">
      <c r="A1913" s="30" t="s">
        <v>6197</v>
      </c>
      <c r="B1913" s="31" t="s">
        <v>32</v>
      </c>
      <c r="C1913" s="44" t="s">
        <v>6198</v>
      </c>
      <c r="D1913" s="312" t="s">
        <v>520</v>
      </c>
      <c r="E1913" s="44" t="s">
        <v>6199</v>
      </c>
      <c r="F1913" s="44" t="s">
        <v>6200</v>
      </c>
      <c r="G1913" s="43" t="s">
        <v>36</v>
      </c>
      <c r="H1913" s="30">
        <v>0</v>
      </c>
      <c r="I1913" s="66">
        <v>590000000</v>
      </c>
      <c r="J1913" s="43" t="s">
        <v>1198</v>
      </c>
      <c r="K1913" s="31" t="s">
        <v>301</v>
      </c>
      <c r="L1913" s="43" t="s">
        <v>4983</v>
      </c>
      <c r="M1913" s="30" t="s">
        <v>58</v>
      </c>
      <c r="N1913" s="43" t="s">
        <v>317</v>
      </c>
      <c r="O1913" s="43" t="s">
        <v>6201</v>
      </c>
      <c r="P1913" s="31">
        <v>796</v>
      </c>
      <c r="Q1913" s="43" t="s">
        <v>43</v>
      </c>
      <c r="R1913" s="34">
        <v>1</v>
      </c>
      <c r="S1913" s="114">
        <v>800000</v>
      </c>
      <c r="T1913" s="35">
        <f t="shared" si="154"/>
        <v>800000</v>
      </c>
      <c r="U1913" s="35">
        <f>T1913*1.12</f>
        <v>896000.00000000012</v>
      </c>
      <c r="V1913" s="30"/>
      <c r="W1913" s="30">
        <v>2017</v>
      </c>
      <c r="X1913" s="33"/>
      <c r="Y1913" s="303"/>
    </row>
    <row r="1914" spans="1:25" ht="50.1" customHeight="1">
      <c r="A1914" s="30" t="s">
        <v>6202</v>
      </c>
      <c r="B1914" s="43" t="s">
        <v>32</v>
      </c>
      <c r="C1914" s="44" t="s">
        <v>6203</v>
      </c>
      <c r="D1914" s="312" t="s">
        <v>6204</v>
      </c>
      <c r="E1914" s="44" t="s">
        <v>6205</v>
      </c>
      <c r="F1914" s="44" t="s">
        <v>6206</v>
      </c>
      <c r="G1914" s="43" t="s">
        <v>36</v>
      </c>
      <c r="H1914" s="43">
        <v>0</v>
      </c>
      <c r="I1914" s="31">
        <v>590000000</v>
      </c>
      <c r="J1914" s="31" t="s">
        <v>50</v>
      </c>
      <c r="K1914" s="43" t="s">
        <v>301</v>
      </c>
      <c r="L1914" s="31" t="s">
        <v>39</v>
      </c>
      <c r="M1914" s="43" t="s">
        <v>40</v>
      </c>
      <c r="N1914" s="43" t="s">
        <v>1985</v>
      </c>
      <c r="O1914" s="86" t="s">
        <v>1200</v>
      </c>
      <c r="P1914" s="31">
        <v>796</v>
      </c>
      <c r="Q1914" s="43" t="s">
        <v>43</v>
      </c>
      <c r="R1914" s="47">
        <v>1</v>
      </c>
      <c r="S1914" s="145">
        <v>50000</v>
      </c>
      <c r="T1914" s="35">
        <f t="shared" si="154"/>
        <v>50000</v>
      </c>
      <c r="U1914" s="48">
        <f t="shared" ref="U1914:U1921" si="156">T1914*1.12</f>
        <v>56000.000000000007</v>
      </c>
      <c r="V1914" s="248"/>
      <c r="W1914" s="31">
        <v>2017</v>
      </c>
      <c r="X1914" s="43"/>
      <c r="Y1914" s="303"/>
    </row>
    <row r="1915" spans="1:25" ht="50.1" customHeight="1">
      <c r="A1915" s="30" t="s">
        <v>6207</v>
      </c>
      <c r="B1915" s="43" t="s">
        <v>32</v>
      </c>
      <c r="C1915" s="44" t="s">
        <v>6203</v>
      </c>
      <c r="D1915" s="312" t="s">
        <v>6204</v>
      </c>
      <c r="E1915" s="44" t="s">
        <v>6205</v>
      </c>
      <c r="F1915" s="44" t="s">
        <v>6208</v>
      </c>
      <c r="G1915" s="43" t="s">
        <v>36</v>
      </c>
      <c r="H1915" s="43">
        <v>0</v>
      </c>
      <c r="I1915" s="43">
        <v>590000000</v>
      </c>
      <c r="J1915" s="43" t="s">
        <v>50</v>
      </c>
      <c r="K1915" s="43" t="s">
        <v>301</v>
      </c>
      <c r="L1915" s="43" t="s">
        <v>39</v>
      </c>
      <c r="M1915" s="43" t="s">
        <v>40</v>
      </c>
      <c r="N1915" s="43" t="s">
        <v>1985</v>
      </c>
      <c r="O1915" s="86" t="s">
        <v>1200</v>
      </c>
      <c r="P1915" s="43">
        <v>796</v>
      </c>
      <c r="Q1915" s="43" t="s">
        <v>43</v>
      </c>
      <c r="R1915" s="34">
        <v>1</v>
      </c>
      <c r="S1915" s="145">
        <v>40000</v>
      </c>
      <c r="T1915" s="35">
        <f t="shared" si="154"/>
        <v>40000</v>
      </c>
      <c r="U1915" s="48">
        <f t="shared" si="156"/>
        <v>44800.000000000007</v>
      </c>
      <c r="V1915" s="126"/>
      <c r="W1915" s="38">
        <v>2017</v>
      </c>
      <c r="X1915" s="126"/>
      <c r="Y1915" s="303"/>
    </row>
    <row r="1916" spans="1:25" ht="50.1" customHeight="1">
      <c r="A1916" s="30" t="s">
        <v>6209</v>
      </c>
      <c r="B1916" s="31" t="s">
        <v>32</v>
      </c>
      <c r="C1916" s="44" t="s">
        <v>6210</v>
      </c>
      <c r="D1916" s="312" t="s">
        <v>6211</v>
      </c>
      <c r="E1916" s="44" t="s">
        <v>6212</v>
      </c>
      <c r="F1916" s="184" t="s">
        <v>6213</v>
      </c>
      <c r="G1916" s="45" t="s">
        <v>36</v>
      </c>
      <c r="H1916" s="31">
        <v>0</v>
      </c>
      <c r="I1916" s="31">
        <v>590000000</v>
      </c>
      <c r="J1916" s="41" t="s">
        <v>37</v>
      </c>
      <c r="K1916" s="45" t="s">
        <v>788</v>
      </c>
      <c r="L1916" s="41" t="s">
        <v>37</v>
      </c>
      <c r="M1916" s="41" t="s">
        <v>81</v>
      </c>
      <c r="N1916" s="45" t="s">
        <v>317</v>
      </c>
      <c r="O1916" s="43" t="s">
        <v>476</v>
      </c>
      <c r="P1916" s="30">
        <v>796</v>
      </c>
      <c r="Q1916" s="30" t="s">
        <v>43</v>
      </c>
      <c r="R1916" s="47">
        <v>10</v>
      </c>
      <c r="S1916" s="64">
        <v>3290</v>
      </c>
      <c r="T1916" s="35">
        <f t="shared" si="154"/>
        <v>32900</v>
      </c>
      <c r="U1916" s="59">
        <f t="shared" si="156"/>
        <v>36848</v>
      </c>
      <c r="V1916" s="41"/>
      <c r="W1916" s="43">
        <v>2017</v>
      </c>
      <c r="X1916" s="31"/>
      <c r="Y1916" s="303"/>
    </row>
    <row r="1917" spans="1:25" ht="50.1" customHeight="1">
      <c r="A1917" s="30" t="s">
        <v>6214</v>
      </c>
      <c r="B1917" s="31" t="s">
        <v>32</v>
      </c>
      <c r="C1917" s="44" t="s">
        <v>6210</v>
      </c>
      <c r="D1917" s="312" t="s">
        <v>6211</v>
      </c>
      <c r="E1917" s="44" t="s">
        <v>6212</v>
      </c>
      <c r="F1917" s="184" t="s">
        <v>6215</v>
      </c>
      <c r="G1917" s="45" t="s">
        <v>36</v>
      </c>
      <c r="H1917" s="31">
        <v>0</v>
      </c>
      <c r="I1917" s="31">
        <v>590000000</v>
      </c>
      <c r="J1917" s="41" t="s">
        <v>37</v>
      </c>
      <c r="K1917" s="45" t="s">
        <v>788</v>
      </c>
      <c r="L1917" s="41" t="s">
        <v>37</v>
      </c>
      <c r="M1917" s="41" t="s">
        <v>81</v>
      </c>
      <c r="N1917" s="45" t="s">
        <v>317</v>
      </c>
      <c r="O1917" s="43" t="s">
        <v>476</v>
      </c>
      <c r="P1917" s="30">
        <v>796</v>
      </c>
      <c r="Q1917" s="30" t="s">
        <v>43</v>
      </c>
      <c r="R1917" s="47">
        <v>10</v>
      </c>
      <c r="S1917" s="64">
        <v>3330</v>
      </c>
      <c r="T1917" s="35">
        <f t="shared" si="154"/>
        <v>33300</v>
      </c>
      <c r="U1917" s="59">
        <f t="shared" si="156"/>
        <v>37296</v>
      </c>
      <c r="V1917" s="38"/>
      <c r="W1917" s="43">
        <v>2017</v>
      </c>
      <c r="X1917" s="45"/>
      <c r="Y1917" s="303"/>
    </row>
    <row r="1918" spans="1:25" ht="50.1" customHeight="1">
      <c r="A1918" s="30" t="s">
        <v>6216</v>
      </c>
      <c r="B1918" s="31" t="s">
        <v>32</v>
      </c>
      <c r="C1918" s="44" t="s">
        <v>6210</v>
      </c>
      <c r="D1918" s="312" t="s">
        <v>6211</v>
      </c>
      <c r="E1918" s="44" t="s">
        <v>6212</v>
      </c>
      <c r="F1918" s="184" t="s">
        <v>6217</v>
      </c>
      <c r="G1918" s="45" t="s">
        <v>36</v>
      </c>
      <c r="H1918" s="31">
        <v>0</v>
      </c>
      <c r="I1918" s="31">
        <v>590000000</v>
      </c>
      <c r="J1918" s="41" t="s">
        <v>37</v>
      </c>
      <c r="K1918" s="45" t="s">
        <v>788</v>
      </c>
      <c r="L1918" s="41" t="s">
        <v>37</v>
      </c>
      <c r="M1918" s="41" t="s">
        <v>81</v>
      </c>
      <c r="N1918" s="45" t="s">
        <v>317</v>
      </c>
      <c r="O1918" s="43" t="s">
        <v>476</v>
      </c>
      <c r="P1918" s="30">
        <v>796</v>
      </c>
      <c r="Q1918" s="30" t="s">
        <v>43</v>
      </c>
      <c r="R1918" s="47">
        <v>10</v>
      </c>
      <c r="S1918" s="64">
        <v>3290</v>
      </c>
      <c r="T1918" s="35">
        <f t="shared" si="154"/>
        <v>32900</v>
      </c>
      <c r="U1918" s="59">
        <f t="shared" si="156"/>
        <v>36848</v>
      </c>
      <c r="V1918" s="38"/>
      <c r="W1918" s="43">
        <v>2017</v>
      </c>
      <c r="X1918" s="45"/>
      <c r="Y1918" s="303"/>
    </row>
    <row r="1919" spans="1:25" ht="50.1" customHeight="1">
      <c r="A1919" s="30" t="s">
        <v>6218</v>
      </c>
      <c r="B1919" s="31" t="s">
        <v>32</v>
      </c>
      <c r="C1919" s="44" t="s">
        <v>6219</v>
      </c>
      <c r="D1919" s="312" t="s">
        <v>3897</v>
      </c>
      <c r="E1919" s="44" t="s">
        <v>6220</v>
      </c>
      <c r="F1919" s="176"/>
      <c r="G1919" s="45" t="s">
        <v>36</v>
      </c>
      <c r="H1919" s="31">
        <v>0</v>
      </c>
      <c r="I1919" s="31">
        <v>590000000</v>
      </c>
      <c r="J1919" s="41" t="s">
        <v>37</v>
      </c>
      <c r="K1919" s="45" t="s">
        <v>788</v>
      </c>
      <c r="L1919" s="41" t="s">
        <v>37</v>
      </c>
      <c r="M1919" s="41" t="s">
        <v>81</v>
      </c>
      <c r="N1919" s="45" t="s">
        <v>317</v>
      </c>
      <c r="O1919" s="43" t="s">
        <v>476</v>
      </c>
      <c r="P1919" s="30">
        <v>796</v>
      </c>
      <c r="Q1919" s="30" t="s">
        <v>43</v>
      </c>
      <c r="R1919" s="47">
        <v>10</v>
      </c>
      <c r="S1919" s="64">
        <v>3415</v>
      </c>
      <c r="T1919" s="35">
        <f t="shared" si="154"/>
        <v>34150</v>
      </c>
      <c r="U1919" s="59">
        <f t="shared" si="156"/>
        <v>38248</v>
      </c>
      <c r="V1919" s="38"/>
      <c r="W1919" s="43">
        <v>2017</v>
      </c>
      <c r="X1919" s="45"/>
      <c r="Y1919" s="303"/>
    </row>
    <row r="1920" spans="1:25" ht="50.1" customHeight="1">
      <c r="A1920" s="30" t="s">
        <v>6221</v>
      </c>
      <c r="B1920" s="31" t="s">
        <v>32</v>
      </c>
      <c r="C1920" s="44" t="s">
        <v>6222</v>
      </c>
      <c r="D1920" s="312" t="s">
        <v>3897</v>
      </c>
      <c r="E1920" s="44" t="s">
        <v>6223</v>
      </c>
      <c r="F1920" s="176"/>
      <c r="G1920" s="45" t="s">
        <v>36</v>
      </c>
      <c r="H1920" s="31">
        <v>0</v>
      </c>
      <c r="I1920" s="31">
        <v>590000000</v>
      </c>
      <c r="J1920" s="41" t="s">
        <v>37</v>
      </c>
      <c r="K1920" s="45" t="s">
        <v>788</v>
      </c>
      <c r="L1920" s="41" t="s">
        <v>37</v>
      </c>
      <c r="M1920" s="41" t="s">
        <v>81</v>
      </c>
      <c r="N1920" s="45" t="s">
        <v>317</v>
      </c>
      <c r="O1920" s="43" t="s">
        <v>476</v>
      </c>
      <c r="P1920" s="30">
        <v>796</v>
      </c>
      <c r="Q1920" s="30" t="s">
        <v>43</v>
      </c>
      <c r="R1920" s="47">
        <v>10</v>
      </c>
      <c r="S1920" s="64">
        <v>4600</v>
      </c>
      <c r="T1920" s="35">
        <f t="shared" si="154"/>
        <v>46000</v>
      </c>
      <c r="U1920" s="59">
        <f t="shared" si="156"/>
        <v>51520.000000000007</v>
      </c>
      <c r="V1920" s="38"/>
      <c r="W1920" s="43">
        <v>2017</v>
      </c>
      <c r="X1920" s="45"/>
      <c r="Y1920" s="303"/>
    </row>
    <row r="1921" spans="1:25" ht="50.1" customHeight="1">
      <c r="A1921" s="30" t="s">
        <v>6224</v>
      </c>
      <c r="B1921" s="71" t="s">
        <v>32</v>
      </c>
      <c r="C1921" s="56" t="s">
        <v>6225</v>
      </c>
      <c r="D1921" s="314" t="s">
        <v>6226</v>
      </c>
      <c r="E1921" s="56" t="s">
        <v>6227</v>
      </c>
      <c r="F1921" s="44" t="s">
        <v>6228</v>
      </c>
      <c r="G1921" s="43" t="s">
        <v>36</v>
      </c>
      <c r="H1921" s="162">
        <v>0</v>
      </c>
      <c r="I1921" s="81">
        <v>590000000</v>
      </c>
      <c r="J1921" s="45" t="s">
        <v>300</v>
      </c>
      <c r="K1921" s="43" t="s">
        <v>301</v>
      </c>
      <c r="L1921" s="43" t="s">
        <v>302</v>
      </c>
      <c r="M1921" s="43" t="s">
        <v>81</v>
      </c>
      <c r="N1921" s="43" t="s">
        <v>569</v>
      </c>
      <c r="O1921" s="43" t="s">
        <v>508</v>
      </c>
      <c r="P1921" s="38">
        <v>796</v>
      </c>
      <c r="Q1921" s="43" t="s">
        <v>43</v>
      </c>
      <c r="R1921" s="47">
        <v>4</v>
      </c>
      <c r="S1921" s="64">
        <v>100000</v>
      </c>
      <c r="T1921" s="35">
        <f t="shared" si="154"/>
        <v>400000</v>
      </c>
      <c r="U1921" s="48">
        <f t="shared" si="156"/>
        <v>448000.00000000006</v>
      </c>
      <c r="V1921" s="126"/>
      <c r="W1921" s="45">
        <v>2017</v>
      </c>
      <c r="X1921" s="43"/>
      <c r="Y1921" s="303"/>
    </row>
    <row r="1922" spans="1:25" ht="50.1" customHeight="1">
      <c r="A1922" s="30" t="s">
        <v>6229</v>
      </c>
      <c r="B1922" s="71" t="s">
        <v>32</v>
      </c>
      <c r="C1922" s="56" t="s">
        <v>997</v>
      </c>
      <c r="D1922" s="310" t="s">
        <v>998</v>
      </c>
      <c r="E1922" s="56" t="s">
        <v>999</v>
      </c>
      <c r="F1922" s="56" t="s">
        <v>6230</v>
      </c>
      <c r="G1922" s="43" t="s">
        <v>36</v>
      </c>
      <c r="H1922" s="162">
        <v>0</v>
      </c>
      <c r="I1922" s="81">
        <v>590000000</v>
      </c>
      <c r="J1922" s="45" t="s">
        <v>300</v>
      </c>
      <c r="K1922" s="43" t="s">
        <v>788</v>
      </c>
      <c r="L1922" s="43" t="s">
        <v>302</v>
      </c>
      <c r="M1922" s="43" t="s">
        <v>58</v>
      </c>
      <c r="N1922" s="43" t="s">
        <v>1953</v>
      </c>
      <c r="O1922" s="43" t="s">
        <v>6064</v>
      </c>
      <c r="P1922" s="38">
        <v>796</v>
      </c>
      <c r="Q1922" s="43" t="s">
        <v>43</v>
      </c>
      <c r="R1922" s="47">
        <v>10</v>
      </c>
      <c r="S1922" s="64">
        <v>9000</v>
      </c>
      <c r="T1922" s="35">
        <f t="shared" si="154"/>
        <v>90000</v>
      </c>
      <c r="U1922" s="48">
        <f>T1922*1.12</f>
        <v>100800.00000000001</v>
      </c>
      <c r="V1922" s="126"/>
      <c r="W1922" s="45">
        <v>2017</v>
      </c>
      <c r="X1922" s="43"/>
      <c r="Y1922" s="303"/>
    </row>
    <row r="1923" spans="1:25" ht="50.1" customHeight="1">
      <c r="A1923" s="30" t="s">
        <v>6231</v>
      </c>
      <c r="B1923" s="83" t="s">
        <v>32</v>
      </c>
      <c r="C1923" s="157" t="s">
        <v>4566</v>
      </c>
      <c r="D1923" s="326" t="s">
        <v>4554</v>
      </c>
      <c r="E1923" s="157" t="s">
        <v>4567</v>
      </c>
      <c r="F1923" s="204" t="s">
        <v>6232</v>
      </c>
      <c r="G1923" s="197" t="s">
        <v>36</v>
      </c>
      <c r="H1923" s="401">
        <v>0</v>
      </c>
      <c r="I1923" s="402">
        <v>590000000</v>
      </c>
      <c r="J1923" s="84" t="s">
        <v>300</v>
      </c>
      <c r="K1923" s="197" t="s">
        <v>788</v>
      </c>
      <c r="L1923" s="197" t="s">
        <v>302</v>
      </c>
      <c r="M1923" s="197" t="s">
        <v>58</v>
      </c>
      <c r="N1923" s="197" t="s">
        <v>1953</v>
      </c>
      <c r="O1923" s="43" t="s">
        <v>6064</v>
      </c>
      <c r="P1923" s="229">
        <v>796</v>
      </c>
      <c r="Q1923" s="43" t="s">
        <v>43</v>
      </c>
      <c r="R1923" s="199">
        <v>8</v>
      </c>
      <c r="S1923" s="177">
        <v>7000</v>
      </c>
      <c r="T1923" s="35">
        <f t="shared" si="154"/>
        <v>56000</v>
      </c>
      <c r="U1923" s="200">
        <f>T1923*1.12</f>
        <v>62720.000000000007</v>
      </c>
      <c r="V1923" s="403"/>
      <c r="W1923" s="84">
        <v>2017</v>
      </c>
      <c r="X1923" s="197"/>
      <c r="Y1923" s="303"/>
    </row>
    <row r="1924" spans="1:25" ht="50.1" customHeight="1">
      <c r="A1924" s="30" t="s">
        <v>6233</v>
      </c>
      <c r="B1924" s="152" t="s">
        <v>32</v>
      </c>
      <c r="C1924" s="44" t="s">
        <v>469</v>
      </c>
      <c r="D1924" s="312" t="s">
        <v>470</v>
      </c>
      <c r="E1924" s="44" t="s">
        <v>321</v>
      </c>
      <c r="F1924" s="44" t="s">
        <v>474</v>
      </c>
      <c r="G1924" s="43" t="s">
        <v>188</v>
      </c>
      <c r="H1924" s="162">
        <v>0</v>
      </c>
      <c r="I1924" s="81">
        <v>590000000</v>
      </c>
      <c r="J1924" s="45" t="s">
        <v>300</v>
      </c>
      <c r="K1924" s="43" t="s">
        <v>301</v>
      </c>
      <c r="L1924" s="119" t="s">
        <v>302</v>
      </c>
      <c r="M1924" s="43" t="s">
        <v>81</v>
      </c>
      <c r="N1924" s="43" t="s">
        <v>140</v>
      </c>
      <c r="O1924" s="43" t="s">
        <v>4746</v>
      </c>
      <c r="P1924" s="38">
        <v>796</v>
      </c>
      <c r="Q1924" s="43" t="s">
        <v>43</v>
      </c>
      <c r="R1924" s="114">
        <v>12</v>
      </c>
      <c r="S1924" s="114">
        <v>58600</v>
      </c>
      <c r="T1924" s="35">
        <f>R1924*S1924</f>
        <v>703200</v>
      </c>
      <c r="U1924" s="35">
        <f>T1924*1.12</f>
        <v>787584.00000000012</v>
      </c>
      <c r="V1924" s="38"/>
      <c r="W1924" s="45">
        <v>2017</v>
      </c>
      <c r="X1924" s="43"/>
      <c r="Y1924" s="303"/>
    </row>
    <row r="1925" spans="1:25" ht="50.1" customHeight="1">
      <c r="A1925" s="30" t="s">
        <v>6234</v>
      </c>
      <c r="B1925" s="31" t="s">
        <v>32</v>
      </c>
      <c r="C1925" s="56" t="s">
        <v>1802</v>
      </c>
      <c r="D1925" s="310" t="s">
        <v>1445</v>
      </c>
      <c r="E1925" s="56" t="s">
        <v>1803</v>
      </c>
      <c r="F1925" s="56"/>
      <c r="G1925" s="30" t="s">
        <v>36</v>
      </c>
      <c r="H1925" s="30">
        <v>0</v>
      </c>
      <c r="I1925" s="30">
        <v>590000000</v>
      </c>
      <c r="J1925" s="31" t="s">
        <v>37</v>
      </c>
      <c r="K1925" s="45" t="s">
        <v>301</v>
      </c>
      <c r="L1925" s="31" t="s">
        <v>39</v>
      </c>
      <c r="M1925" s="30" t="s">
        <v>58</v>
      </c>
      <c r="N1925" s="31" t="s">
        <v>106</v>
      </c>
      <c r="O1925" s="31" t="s">
        <v>107</v>
      </c>
      <c r="P1925" s="100">
        <v>168</v>
      </c>
      <c r="Q1925" s="31" t="s">
        <v>114</v>
      </c>
      <c r="R1925" s="383">
        <v>2.2970000000000002</v>
      </c>
      <c r="S1925" s="114">
        <v>455000</v>
      </c>
      <c r="T1925" s="35">
        <f t="shared" ref="T1925:T1930" si="157">R1925*S1925</f>
        <v>1045135.0000000001</v>
      </c>
      <c r="U1925" s="36">
        <f t="shared" ref="U1925:U1934" si="158">T1925*1.12</f>
        <v>1170551.2000000002</v>
      </c>
      <c r="V1925" s="40" t="s">
        <v>44</v>
      </c>
      <c r="W1925" s="45">
        <v>2017</v>
      </c>
      <c r="X1925" s="38"/>
      <c r="Y1925" s="303"/>
    </row>
    <row r="1926" spans="1:25" ht="50.1" customHeight="1">
      <c r="A1926" s="30" t="s">
        <v>6235</v>
      </c>
      <c r="B1926" s="43" t="s">
        <v>32</v>
      </c>
      <c r="C1926" s="44" t="s">
        <v>6236</v>
      </c>
      <c r="D1926" s="312" t="s">
        <v>3514</v>
      </c>
      <c r="E1926" s="44" t="s">
        <v>6237</v>
      </c>
      <c r="F1926" s="44"/>
      <c r="G1926" s="31" t="s">
        <v>36</v>
      </c>
      <c r="H1926" s="43">
        <v>0</v>
      </c>
      <c r="I1926" s="31">
        <v>590000000</v>
      </c>
      <c r="J1926" s="31" t="s">
        <v>50</v>
      </c>
      <c r="K1926" s="31" t="s">
        <v>301</v>
      </c>
      <c r="L1926" s="31" t="s">
        <v>39</v>
      </c>
      <c r="M1926" s="31" t="s">
        <v>58</v>
      </c>
      <c r="N1926" s="71" t="s">
        <v>106</v>
      </c>
      <c r="O1926" s="31" t="s">
        <v>107</v>
      </c>
      <c r="P1926" s="31">
        <v>166</v>
      </c>
      <c r="Q1926" s="43" t="s">
        <v>100</v>
      </c>
      <c r="R1926" s="382">
        <v>5</v>
      </c>
      <c r="S1926" s="64">
        <v>2500</v>
      </c>
      <c r="T1926" s="58">
        <f t="shared" si="157"/>
        <v>12500</v>
      </c>
      <c r="U1926" s="48">
        <f t="shared" si="158"/>
        <v>14000.000000000002</v>
      </c>
      <c r="V1926" s="79"/>
      <c r="W1926" s="31">
        <v>2017</v>
      </c>
      <c r="X1926" s="31"/>
      <c r="Y1926" s="303"/>
    </row>
    <row r="1927" spans="1:25" ht="50.1" customHeight="1">
      <c r="A1927" s="30" t="s">
        <v>6238</v>
      </c>
      <c r="B1927" s="31" t="s">
        <v>32</v>
      </c>
      <c r="C1927" s="404" t="s">
        <v>4401</v>
      </c>
      <c r="D1927" s="319" t="s">
        <v>4306</v>
      </c>
      <c r="E1927" s="404" t="s">
        <v>4402</v>
      </c>
      <c r="F1927" s="56"/>
      <c r="G1927" s="30" t="s">
        <v>36</v>
      </c>
      <c r="H1927" s="30">
        <v>0</v>
      </c>
      <c r="I1927" s="66">
        <v>590000000</v>
      </c>
      <c r="J1927" s="31" t="s">
        <v>37</v>
      </c>
      <c r="K1927" s="45" t="s">
        <v>301</v>
      </c>
      <c r="L1927" s="31" t="s">
        <v>39</v>
      </c>
      <c r="M1927" s="30" t="s">
        <v>58</v>
      </c>
      <c r="N1927" s="31" t="s">
        <v>106</v>
      </c>
      <c r="O1927" s="31" t="s">
        <v>107</v>
      </c>
      <c r="P1927" s="100">
        <v>168</v>
      </c>
      <c r="Q1927" s="31" t="s">
        <v>114</v>
      </c>
      <c r="R1927" s="383">
        <v>0.08</v>
      </c>
      <c r="S1927" s="114">
        <v>3400000</v>
      </c>
      <c r="T1927" s="35">
        <f t="shared" si="157"/>
        <v>272000</v>
      </c>
      <c r="U1927" s="35">
        <f t="shared" si="158"/>
        <v>304640</v>
      </c>
      <c r="V1927" s="30" t="s">
        <v>44</v>
      </c>
      <c r="W1927" s="45">
        <v>2017</v>
      </c>
      <c r="X1927" s="38"/>
      <c r="Y1927" s="303"/>
    </row>
    <row r="1928" spans="1:25" ht="50.1" customHeight="1">
      <c r="A1928" s="30" t="s">
        <v>6239</v>
      </c>
      <c r="B1928" s="31" t="s">
        <v>32</v>
      </c>
      <c r="C1928" s="404" t="s">
        <v>6240</v>
      </c>
      <c r="D1928" s="319" t="s">
        <v>4306</v>
      </c>
      <c r="E1928" s="404" t="s">
        <v>6241</v>
      </c>
      <c r="F1928" s="56"/>
      <c r="G1928" s="30" t="s">
        <v>36</v>
      </c>
      <c r="H1928" s="30">
        <v>0</v>
      </c>
      <c r="I1928" s="66">
        <v>590000000</v>
      </c>
      <c r="J1928" s="31" t="s">
        <v>37</v>
      </c>
      <c r="K1928" s="45" t="s">
        <v>301</v>
      </c>
      <c r="L1928" s="31" t="s">
        <v>39</v>
      </c>
      <c r="M1928" s="30" t="s">
        <v>58</v>
      </c>
      <c r="N1928" s="31" t="s">
        <v>106</v>
      </c>
      <c r="O1928" s="31" t="s">
        <v>107</v>
      </c>
      <c r="P1928" s="100">
        <v>168</v>
      </c>
      <c r="Q1928" s="31" t="s">
        <v>114</v>
      </c>
      <c r="R1928" s="383">
        <v>0.49299999999999999</v>
      </c>
      <c r="S1928" s="114">
        <v>340000</v>
      </c>
      <c r="T1928" s="35">
        <f t="shared" si="157"/>
        <v>167620</v>
      </c>
      <c r="U1928" s="35">
        <f t="shared" si="158"/>
        <v>187734.40000000002</v>
      </c>
      <c r="V1928" s="30" t="s">
        <v>44</v>
      </c>
      <c r="W1928" s="45">
        <v>2017</v>
      </c>
      <c r="X1928" s="38"/>
      <c r="Y1928" s="303"/>
    </row>
    <row r="1929" spans="1:25" ht="50.1" customHeight="1">
      <c r="A1929" s="30" t="s">
        <v>6242</v>
      </c>
      <c r="B1929" s="31" t="s">
        <v>32</v>
      </c>
      <c r="C1929" s="404" t="s">
        <v>4404</v>
      </c>
      <c r="D1929" s="319" t="s">
        <v>4306</v>
      </c>
      <c r="E1929" s="404" t="s">
        <v>4405</v>
      </c>
      <c r="F1929" s="56"/>
      <c r="G1929" s="30" t="s">
        <v>36</v>
      </c>
      <c r="H1929" s="30">
        <v>0</v>
      </c>
      <c r="I1929" s="66">
        <v>590000000</v>
      </c>
      <c r="J1929" s="31" t="s">
        <v>37</v>
      </c>
      <c r="K1929" s="45" t="s">
        <v>301</v>
      </c>
      <c r="L1929" s="31" t="s">
        <v>39</v>
      </c>
      <c r="M1929" s="30" t="s">
        <v>58</v>
      </c>
      <c r="N1929" s="31" t="s">
        <v>106</v>
      </c>
      <c r="O1929" s="31" t="s">
        <v>107</v>
      </c>
      <c r="P1929" s="100">
        <v>168</v>
      </c>
      <c r="Q1929" s="31" t="s">
        <v>114</v>
      </c>
      <c r="R1929" s="383">
        <v>0.1</v>
      </c>
      <c r="S1929" s="114">
        <v>3400000</v>
      </c>
      <c r="T1929" s="35">
        <f t="shared" si="157"/>
        <v>340000</v>
      </c>
      <c r="U1929" s="35">
        <f t="shared" si="158"/>
        <v>380800.00000000006</v>
      </c>
      <c r="V1929" s="30" t="s">
        <v>44</v>
      </c>
      <c r="W1929" s="45">
        <v>2017</v>
      </c>
      <c r="X1929" s="38"/>
      <c r="Y1929" s="303"/>
    </row>
    <row r="1930" spans="1:25" ht="50.1" customHeight="1">
      <c r="A1930" s="30" t="s">
        <v>6243</v>
      </c>
      <c r="B1930" s="43" t="s">
        <v>32</v>
      </c>
      <c r="C1930" s="44" t="s">
        <v>6244</v>
      </c>
      <c r="D1930" s="312" t="s">
        <v>4306</v>
      </c>
      <c r="E1930" s="44" t="s">
        <v>6245</v>
      </c>
      <c r="F1930" s="155"/>
      <c r="G1930" s="31" t="s">
        <v>36</v>
      </c>
      <c r="H1930" s="43">
        <v>0</v>
      </c>
      <c r="I1930" s="31">
        <v>590000000</v>
      </c>
      <c r="J1930" s="31" t="s">
        <v>50</v>
      </c>
      <c r="K1930" s="31" t="s">
        <v>301</v>
      </c>
      <c r="L1930" s="31" t="s">
        <v>39</v>
      </c>
      <c r="M1930" s="31" t="s">
        <v>58</v>
      </c>
      <c r="N1930" s="71" t="s">
        <v>106</v>
      </c>
      <c r="O1930" s="31" t="s">
        <v>107</v>
      </c>
      <c r="P1930" s="31">
        <v>168</v>
      </c>
      <c r="Q1930" s="43" t="s">
        <v>114</v>
      </c>
      <c r="R1930" s="382">
        <v>0.221</v>
      </c>
      <c r="S1930" s="64">
        <v>295000</v>
      </c>
      <c r="T1930" s="58">
        <f t="shared" si="157"/>
        <v>65195</v>
      </c>
      <c r="U1930" s="48">
        <f t="shared" si="158"/>
        <v>73018.400000000009</v>
      </c>
      <c r="V1930" s="405"/>
      <c r="W1930" s="31">
        <v>2017</v>
      </c>
      <c r="X1930" s="31"/>
      <c r="Y1930" s="303"/>
    </row>
    <row r="1931" spans="1:25" ht="50.1" customHeight="1">
      <c r="A1931" s="30" t="s">
        <v>6246</v>
      </c>
      <c r="B1931" s="41" t="s">
        <v>32</v>
      </c>
      <c r="C1931" s="44" t="s">
        <v>1553</v>
      </c>
      <c r="D1931" s="312" t="s">
        <v>1445</v>
      </c>
      <c r="E1931" s="44" t="s">
        <v>1554</v>
      </c>
      <c r="F1931" s="44" t="s">
        <v>44</v>
      </c>
      <c r="G1931" s="31" t="s">
        <v>36</v>
      </c>
      <c r="H1931" s="46">
        <v>0</v>
      </c>
      <c r="I1931" s="338">
        <v>590000000</v>
      </c>
      <c r="J1931" s="31" t="s">
        <v>37</v>
      </c>
      <c r="K1931" s="45" t="s">
        <v>301</v>
      </c>
      <c r="L1931" s="31" t="s">
        <v>39</v>
      </c>
      <c r="M1931" s="41" t="s">
        <v>58</v>
      </c>
      <c r="N1931" s="43" t="s">
        <v>106</v>
      </c>
      <c r="O1931" s="31" t="s">
        <v>107</v>
      </c>
      <c r="P1931" s="100">
        <v>168</v>
      </c>
      <c r="Q1931" s="100" t="s">
        <v>114</v>
      </c>
      <c r="R1931" s="382">
        <v>6.6000000000000003E-2</v>
      </c>
      <c r="S1931" s="64">
        <v>324850</v>
      </c>
      <c r="T1931" s="48">
        <f>R1931*S1931</f>
        <v>21440.100000000002</v>
      </c>
      <c r="U1931" s="48">
        <f>T1931*1.12</f>
        <v>24012.912000000004</v>
      </c>
      <c r="V1931" s="41" t="s">
        <v>44</v>
      </c>
      <c r="W1931" s="45">
        <v>2017</v>
      </c>
      <c r="X1931" s="43"/>
      <c r="Y1931" s="303"/>
    </row>
    <row r="1932" spans="1:25" ht="50.1" customHeight="1">
      <c r="A1932" s="30" t="s">
        <v>6247</v>
      </c>
      <c r="B1932" s="41" t="s">
        <v>32</v>
      </c>
      <c r="C1932" s="44" t="s">
        <v>2013</v>
      </c>
      <c r="D1932" s="311" t="s">
        <v>1983</v>
      </c>
      <c r="E1932" s="44" t="s">
        <v>2014</v>
      </c>
      <c r="F1932" s="44" t="s">
        <v>44</v>
      </c>
      <c r="G1932" s="31" t="s">
        <v>36</v>
      </c>
      <c r="H1932" s="46">
        <v>0</v>
      </c>
      <c r="I1932" s="338">
        <v>590000000</v>
      </c>
      <c r="J1932" s="31" t="s">
        <v>37</v>
      </c>
      <c r="K1932" s="45" t="s">
        <v>301</v>
      </c>
      <c r="L1932" s="31" t="s">
        <v>39</v>
      </c>
      <c r="M1932" s="41" t="s">
        <v>58</v>
      </c>
      <c r="N1932" s="43" t="s">
        <v>106</v>
      </c>
      <c r="O1932" s="31" t="s">
        <v>107</v>
      </c>
      <c r="P1932" s="100">
        <v>168</v>
      </c>
      <c r="Q1932" s="43" t="s">
        <v>114</v>
      </c>
      <c r="R1932" s="382">
        <v>1.39</v>
      </c>
      <c r="S1932" s="64">
        <v>210000</v>
      </c>
      <c r="T1932" s="48">
        <f t="shared" ref="T1932:T1934" si="159">R1932*S1932</f>
        <v>291900</v>
      </c>
      <c r="U1932" s="48">
        <f t="shared" si="158"/>
        <v>326928.00000000006</v>
      </c>
      <c r="V1932" s="41" t="s">
        <v>44</v>
      </c>
      <c r="W1932" s="45">
        <v>2017</v>
      </c>
      <c r="X1932" s="43"/>
      <c r="Y1932" s="303"/>
    </row>
    <row r="1933" spans="1:25" ht="50.1" customHeight="1">
      <c r="A1933" s="30" t="s">
        <v>6248</v>
      </c>
      <c r="B1933" s="31" t="s">
        <v>32</v>
      </c>
      <c r="C1933" s="56" t="s">
        <v>2036</v>
      </c>
      <c r="D1933" s="310" t="s">
        <v>1983</v>
      </c>
      <c r="E1933" s="56" t="s">
        <v>2037</v>
      </c>
      <c r="F1933" s="56" t="s">
        <v>44</v>
      </c>
      <c r="G1933" s="31" t="s">
        <v>36</v>
      </c>
      <c r="H1933" s="31">
        <v>0</v>
      </c>
      <c r="I1933" s="31">
        <v>590000000</v>
      </c>
      <c r="J1933" s="31" t="s">
        <v>37</v>
      </c>
      <c r="K1933" s="45" t="s">
        <v>301</v>
      </c>
      <c r="L1933" s="31" t="s">
        <v>39</v>
      </c>
      <c r="M1933" s="31" t="s">
        <v>58</v>
      </c>
      <c r="N1933" s="31" t="s">
        <v>106</v>
      </c>
      <c r="O1933" s="31" t="s">
        <v>107</v>
      </c>
      <c r="P1933" s="100">
        <v>168</v>
      </c>
      <c r="Q1933" s="31" t="s">
        <v>114</v>
      </c>
      <c r="R1933" s="382">
        <v>5.03</v>
      </c>
      <c r="S1933" s="64">
        <v>1000000</v>
      </c>
      <c r="T1933" s="48">
        <f t="shared" si="159"/>
        <v>5030000</v>
      </c>
      <c r="U1933" s="48">
        <f t="shared" si="158"/>
        <v>5633600.0000000009</v>
      </c>
      <c r="V1933" s="31" t="s">
        <v>44</v>
      </c>
      <c r="W1933" s="45">
        <v>2017</v>
      </c>
      <c r="X1933" s="43"/>
      <c r="Y1933" s="303"/>
    </row>
    <row r="1934" spans="1:25" ht="50.1" customHeight="1">
      <c r="A1934" s="30" t="s">
        <v>6249</v>
      </c>
      <c r="B1934" s="31" t="s">
        <v>32</v>
      </c>
      <c r="C1934" s="56" t="s">
        <v>2078</v>
      </c>
      <c r="D1934" s="310" t="s">
        <v>1983</v>
      </c>
      <c r="E1934" s="56" t="s">
        <v>2079</v>
      </c>
      <c r="F1934" s="56" t="s">
        <v>44</v>
      </c>
      <c r="G1934" s="31" t="s">
        <v>36</v>
      </c>
      <c r="H1934" s="31">
        <v>0</v>
      </c>
      <c r="I1934" s="31">
        <v>590000000</v>
      </c>
      <c r="J1934" s="31" t="s">
        <v>37</v>
      </c>
      <c r="K1934" s="45" t="s">
        <v>301</v>
      </c>
      <c r="L1934" s="31" t="s">
        <v>39</v>
      </c>
      <c r="M1934" s="31" t="s">
        <v>58</v>
      </c>
      <c r="N1934" s="31" t="s">
        <v>106</v>
      </c>
      <c r="O1934" s="31" t="s">
        <v>107</v>
      </c>
      <c r="P1934" s="100">
        <v>168</v>
      </c>
      <c r="Q1934" s="31" t="s">
        <v>114</v>
      </c>
      <c r="R1934" s="382">
        <v>2.1379999999999999</v>
      </c>
      <c r="S1934" s="64">
        <v>210000</v>
      </c>
      <c r="T1934" s="48">
        <f t="shared" si="159"/>
        <v>448980</v>
      </c>
      <c r="U1934" s="48">
        <f t="shared" si="158"/>
        <v>502857.60000000003</v>
      </c>
      <c r="V1934" s="31" t="s">
        <v>44</v>
      </c>
      <c r="W1934" s="45">
        <v>2017</v>
      </c>
      <c r="X1934" s="43"/>
      <c r="Y1934" s="303"/>
    </row>
    <row r="1935" spans="1:25" ht="50.1" customHeight="1">
      <c r="A1935" s="30" t="s">
        <v>6250</v>
      </c>
      <c r="B1935" s="31" t="s">
        <v>32</v>
      </c>
      <c r="C1935" s="56" t="s">
        <v>1987</v>
      </c>
      <c r="D1935" s="310" t="s">
        <v>1983</v>
      </c>
      <c r="E1935" s="56" t="s">
        <v>1988</v>
      </c>
      <c r="F1935" s="56" t="s">
        <v>6251</v>
      </c>
      <c r="G1935" s="31" t="s">
        <v>36</v>
      </c>
      <c r="H1935" s="31">
        <v>0</v>
      </c>
      <c r="I1935" s="31">
        <v>590000000</v>
      </c>
      <c r="J1935" s="31" t="s">
        <v>37</v>
      </c>
      <c r="K1935" s="45" t="s">
        <v>301</v>
      </c>
      <c r="L1935" s="31" t="s">
        <v>39</v>
      </c>
      <c r="M1935" s="31" t="s">
        <v>58</v>
      </c>
      <c r="N1935" s="31" t="s">
        <v>106</v>
      </c>
      <c r="O1935" s="31" t="s">
        <v>107</v>
      </c>
      <c r="P1935" s="31">
        <v>166</v>
      </c>
      <c r="Q1935" s="31" t="s">
        <v>100</v>
      </c>
      <c r="R1935" s="382">
        <v>6317</v>
      </c>
      <c r="S1935" s="64">
        <v>320</v>
      </c>
      <c r="T1935" s="58">
        <f>R1935*S1935</f>
        <v>2021440</v>
      </c>
      <c r="U1935" s="48">
        <f>T1935*1.12</f>
        <v>2264012.8000000003</v>
      </c>
      <c r="V1935" s="31" t="s">
        <v>44</v>
      </c>
      <c r="W1935" s="45">
        <v>2017</v>
      </c>
      <c r="X1935" s="45"/>
      <c r="Y1935" s="303"/>
    </row>
    <row r="1936" spans="1:25" ht="50.1" customHeight="1">
      <c r="A1936" s="30" t="s">
        <v>6252</v>
      </c>
      <c r="B1936" s="31" t="s">
        <v>32</v>
      </c>
      <c r="C1936" s="56" t="s">
        <v>1987</v>
      </c>
      <c r="D1936" s="310" t="s">
        <v>1983</v>
      </c>
      <c r="E1936" s="56" t="s">
        <v>1988</v>
      </c>
      <c r="F1936" s="56" t="s">
        <v>6253</v>
      </c>
      <c r="G1936" s="31" t="s">
        <v>36</v>
      </c>
      <c r="H1936" s="31">
        <v>0</v>
      </c>
      <c r="I1936" s="31">
        <v>590000000</v>
      </c>
      <c r="J1936" s="31" t="s">
        <v>37</v>
      </c>
      <c r="K1936" s="45" t="s">
        <v>301</v>
      </c>
      <c r="L1936" s="31" t="s">
        <v>39</v>
      </c>
      <c r="M1936" s="31" t="s">
        <v>58</v>
      </c>
      <c r="N1936" s="31" t="s">
        <v>106</v>
      </c>
      <c r="O1936" s="31" t="s">
        <v>107</v>
      </c>
      <c r="P1936" s="31">
        <v>166</v>
      </c>
      <c r="Q1936" s="31" t="s">
        <v>100</v>
      </c>
      <c r="R1936" s="382">
        <v>2925</v>
      </c>
      <c r="S1936" s="64">
        <v>410</v>
      </c>
      <c r="T1936" s="58">
        <f>R1936*S1936</f>
        <v>1199250</v>
      </c>
      <c r="U1936" s="48">
        <f>T1936*1.12</f>
        <v>1343160.0000000002</v>
      </c>
      <c r="V1936" s="31" t="s">
        <v>44</v>
      </c>
      <c r="W1936" s="45">
        <v>2017</v>
      </c>
      <c r="X1936" s="45"/>
      <c r="Y1936" s="303"/>
    </row>
    <row r="1937" spans="1:25" ht="50.1" customHeight="1">
      <c r="A1937" s="30" t="s">
        <v>6254</v>
      </c>
      <c r="B1937" s="43" t="s">
        <v>32</v>
      </c>
      <c r="C1937" s="136" t="s">
        <v>6255</v>
      </c>
      <c r="D1937" s="316" t="s">
        <v>4306</v>
      </c>
      <c r="E1937" s="136" t="s">
        <v>6256</v>
      </c>
      <c r="F1937" s="56"/>
      <c r="G1937" s="31" t="s">
        <v>36</v>
      </c>
      <c r="H1937" s="43">
        <v>0</v>
      </c>
      <c r="I1937" s="31">
        <v>590000000</v>
      </c>
      <c r="J1937" s="31" t="s">
        <v>50</v>
      </c>
      <c r="K1937" s="31" t="s">
        <v>301</v>
      </c>
      <c r="L1937" s="31" t="s">
        <v>39</v>
      </c>
      <c r="M1937" s="31" t="s">
        <v>58</v>
      </c>
      <c r="N1937" s="31" t="s">
        <v>106</v>
      </c>
      <c r="O1937" s="31" t="s">
        <v>107</v>
      </c>
      <c r="P1937" s="31">
        <v>168</v>
      </c>
      <c r="Q1937" s="43" t="s">
        <v>114</v>
      </c>
      <c r="R1937" s="382">
        <v>0.6</v>
      </c>
      <c r="S1937" s="64">
        <v>530000</v>
      </c>
      <c r="T1937" s="58">
        <f>R1937*S1937</f>
        <v>318000</v>
      </c>
      <c r="U1937" s="48">
        <f>T1937*1.12</f>
        <v>356160.00000000006</v>
      </c>
      <c r="V1937" s="79"/>
      <c r="W1937" s="31">
        <v>2017</v>
      </c>
      <c r="X1937" s="31"/>
      <c r="Y1937" s="303"/>
    </row>
    <row r="1938" spans="1:25" ht="50.1" customHeight="1">
      <c r="A1938" s="30" t="s">
        <v>6257</v>
      </c>
      <c r="B1938" s="43" t="s">
        <v>32</v>
      </c>
      <c r="C1938" s="44" t="s">
        <v>5562</v>
      </c>
      <c r="D1938" s="312" t="s">
        <v>4754</v>
      </c>
      <c r="E1938" s="44" t="s">
        <v>5563</v>
      </c>
      <c r="F1938" s="44"/>
      <c r="G1938" s="31" t="s">
        <v>36</v>
      </c>
      <c r="H1938" s="43">
        <v>0</v>
      </c>
      <c r="I1938" s="31">
        <v>590000000</v>
      </c>
      <c r="J1938" s="31" t="s">
        <v>50</v>
      </c>
      <c r="K1938" s="31" t="s">
        <v>301</v>
      </c>
      <c r="L1938" s="31" t="s">
        <v>39</v>
      </c>
      <c r="M1938" s="31" t="s">
        <v>58</v>
      </c>
      <c r="N1938" s="31" t="s">
        <v>106</v>
      </c>
      <c r="O1938" s="31" t="s">
        <v>107</v>
      </c>
      <c r="P1938" s="31">
        <v>168</v>
      </c>
      <c r="Q1938" s="43" t="s">
        <v>114</v>
      </c>
      <c r="R1938" s="382">
        <v>1.36</v>
      </c>
      <c r="S1938" s="64">
        <v>300000</v>
      </c>
      <c r="T1938" s="58">
        <f>R1938*S1938</f>
        <v>408000.00000000006</v>
      </c>
      <c r="U1938" s="48">
        <f>T1938*1.12</f>
        <v>456960.00000000012</v>
      </c>
      <c r="V1938" s="79"/>
      <c r="W1938" s="31">
        <v>2017</v>
      </c>
      <c r="X1938" s="31"/>
      <c r="Y1938" s="303"/>
    </row>
    <row r="1939" spans="1:25" ht="50.1" customHeight="1">
      <c r="A1939" s="30" t="s">
        <v>6258</v>
      </c>
      <c r="B1939" s="31" t="s">
        <v>32</v>
      </c>
      <c r="C1939" s="44" t="s">
        <v>6259</v>
      </c>
      <c r="D1939" s="312" t="s">
        <v>1983</v>
      </c>
      <c r="E1939" s="44" t="s">
        <v>6260</v>
      </c>
      <c r="F1939" s="406"/>
      <c r="G1939" s="43" t="s">
        <v>36</v>
      </c>
      <c r="H1939" s="43">
        <v>0</v>
      </c>
      <c r="I1939" s="30">
        <v>590000000</v>
      </c>
      <c r="J1939" s="31" t="s">
        <v>50</v>
      </c>
      <c r="K1939" s="63" t="s">
        <v>2488</v>
      </c>
      <c r="L1939" s="31" t="s">
        <v>430</v>
      </c>
      <c r="M1939" s="43" t="s">
        <v>58</v>
      </c>
      <c r="N1939" s="71" t="s">
        <v>106</v>
      </c>
      <c r="O1939" s="86" t="s">
        <v>476</v>
      </c>
      <c r="P1939" s="43">
        <v>625</v>
      </c>
      <c r="Q1939" s="43" t="s">
        <v>1983</v>
      </c>
      <c r="R1939" s="382">
        <v>50</v>
      </c>
      <c r="S1939" s="64">
        <v>3000</v>
      </c>
      <c r="T1939" s="58">
        <f t="shared" ref="T1939:T1943" si="160">S1939*R1939</f>
        <v>150000</v>
      </c>
      <c r="U1939" s="58">
        <f t="shared" ref="U1939:U1944" si="161">T1939*1.12</f>
        <v>168000.00000000003</v>
      </c>
      <c r="V1939" s="30"/>
      <c r="W1939" s="30">
        <v>2017</v>
      </c>
      <c r="X1939" s="407"/>
      <c r="Y1939" s="303"/>
    </row>
    <row r="1940" spans="1:25" ht="50.1" customHeight="1">
      <c r="A1940" s="30" t="s">
        <v>6261</v>
      </c>
      <c r="B1940" s="31" t="s">
        <v>32</v>
      </c>
      <c r="C1940" s="44" t="s">
        <v>6262</v>
      </c>
      <c r="D1940" s="312" t="s">
        <v>4306</v>
      </c>
      <c r="E1940" s="44" t="s">
        <v>6263</v>
      </c>
      <c r="F1940" s="44"/>
      <c r="G1940" s="43" t="s">
        <v>36</v>
      </c>
      <c r="H1940" s="43">
        <v>0</v>
      </c>
      <c r="I1940" s="30">
        <v>590000000</v>
      </c>
      <c r="J1940" s="31" t="s">
        <v>50</v>
      </c>
      <c r="K1940" s="63" t="s">
        <v>2488</v>
      </c>
      <c r="L1940" s="31" t="s">
        <v>430</v>
      </c>
      <c r="M1940" s="43" t="s">
        <v>58</v>
      </c>
      <c r="N1940" s="71" t="s">
        <v>106</v>
      </c>
      <c r="O1940" s="86" t="s">
        <v>476</v>
      </c>
      <c r="P1940" s="43">
        <v>168</v>
      </c>
      <c r="Q1940" s="43" t="s">
        <v>114</v>
      </c>
      <c r="R1940" s="382">
        <v>1.294</v>
      </c>
      <c r="S1940" s="64">
        <v>390000</v>
      </c>
      <c r="T1940" s="58">
        <f t="shared" si="160"/>
        <v>504660</v>
      </c>
      <c r="U1940" s="58">
        <f t="shared" si="161"/>
        <v>565219.20000000007</v>
      </c>
      <c r="V1940" s="30"/>
      <c r="W1940" s="30">
        <v>2017</v>
      </c>
      <c r="X1940" s="30"/>
      <c r="Y1940" s="303"/>
    </row>
    <row r="1941" spans="1:25" ht="50.1" customHeight="1">
      <c r="A1941" s="30" t="s">
        <v>6264</v>
      </c>
      <c r="B1941" s="31" t="s">
        <v>32</v>
      </c>
      <c r="C1941" s="44" t="s">
        <v>6265</v>
      </c>
      <c r="D1941" s="312" t="s">
        <v>4306</v>
      </c>
      <c r="E1941" s="44" t="s">
        <v>6266</v>
      </c>
      <c r="F1941" s="246"/>
      <c r="G1941" s="43" t="s">
        <v>36</v>
      </c>
      <c r="H1941" s="43">
        <v>0</v>
      </c>
      <c r="I1941" s="30">
        <v>590000000</v>
      </c>
      <c r="J1941" s="31" t="s">
        <v>50</v>
      </c>
      <c r="K1941" s="63" t="s">
        <v>2488</v>
      </c>
      <c r="L1941" s="31" t="s">
        <v>430</v>
      </c>
      <c r="M1941" s="43" t="s">
        <v>58</v>
      </c>
      <c r="N1941" s="71" t="s">
        <v>106</v>
      </c>
      <c r="O1941" s="86" t="s">
        <v>476</v>
      </c>
      <c r="P1941" s="43">
        <v>168</v>
      </c>
      <c r="Q1941" s="43" t="s">
        <v>114</v>
      </c>
      <c r="R1941" s="382">
        <v>6.3E-2</v>
      </c>
      <c r="S1941" s="64">
        <v>390000</v>
      </c>
      <c r="T1941" s="58">
        <f t="shared" si="160"/>
        <v>24570</v>
      </c>
      <c r="U1941" s="58">
        <f t="shared" si="161"/>
        <v>27518.400000000001</v>
      </c>
      <c r="V1941" s="30"/>
      <c r="W1941" s="30">
        <v>2017</v>
      </c>
      <c r="X1941" s="30"/>
      <c r="Y1941" s="303"/>
    </row>
    <row r="1942" spans="1:25" ht="50.1" customHeight="1">
      <c r="A1942" s="30" t="s">
        <v>6267</v>
      </c>
      <c r="B1942" s="31" t="s">
        <v>32</v>
      </c>
      <c r="C1942" s="44" t="s">
        <v>6268</v>
      </c>
      <c r="D1942" s="312" t="s">
        <v>4306</v>
      </c>
      <c r="E1942" s="44" t="s">
        <v>6269</v>
      </c>
      <c r="F1942" s="176"/>
      <c r="G1942" s="43" t="s">
        <v>36</v>
      </c>
      <c r="H1942" s="43">
        <v>0</v>
      </c>
      <c r="I1942" s="30">
        <v>590000000</v>
      </c>
      <c r="J1942" s="31" t="s">
        <v>50</v>
      </c>
      <c r="K1942" s="63" t="s">
        <v>2488</v>
      </c>
      <c r="L1942" s="31" t="s">
        <v>430</v>
      </c>
      <c r="M1942" s="43" t="s">
        <v>58</v>
      </c>
      <c r="N1942" s="71" t="s">
        <v>106</v>
      </c>
      <c r="O1942" s="86" t="s">
        <v>476</v>
      </c>
      <c r="P1942" s="43">
        <v>168</v>
      </c>
      <c r="Q1942" s="43" t="s">
        <v>114</v>
      </c>
      <c r="R1942" s="382">
        <v>0.157</v>
      </c>
      <c r="S1942" s="64">
        <v>390000</v>
      </c>
      <c r="T1942" s="58">
        <f t="shared" si="160"/>
        <v>61230</v>
      </c>
      <c r="U1942" s="58">
        <f t="shared" si="161"/>
        <v>68577.600000000006</v>
      </c>
      <c r="V1942" s="30"/>
      <c r="W1942" s="30">
        <v>2017</v>
      </c>
      <c r="X1942" s="30"/>
      <c r="Y1942" s="303"/>
    </row>
    <row r="1943" spans="1:25" ht="50.1" customHeight="1">
      <c r="A1943" s="30" t="s">
        <v>6270</v>
      </c>
      <c r="B1943" s="31" t="s">
        <v>32</v>
      </c>
      <c r="C1943" s="44" t="s">
        <v>6271</v>
      </c>
      <c r="D1943" s="312" t="s">
        <v>4306</v>
      </c>
      <c r="E1943" s="44" t="s">
        <v>6272</v>
      </c>
      <c r="F1943" s="176"/>
      <c r="G1943" s="43" t="s">
        <v>36</v>
      </c>
      <c r="H1943" s="43">
        <v>0</v>
      </c>
      <c r="I1943" s="30">
        <v>590000000</v>
      </c>
      <c r="J1943" s="31" t="s">
        <v>50</v>
      </c>
      <c r="K1943" s="63" t="s">
        <v>2488</v>
      </c>
      <c r="L1943" s="31" t="s">
        <v>430</v>
      </c>
      <c r="M1943" s="43" t="s">
        <v>58</v>
      </c>
      <c r="N1943" s="71" t="s">
        <v>106</v>
      </c>
      <c r="O1943" s="86" t="s">
        <v>476</v>
      </c>
      <c r="P1943" s="43">
        <v>168</v>
      </c>
      <c r="Q1943" s="43" t="s">
        <v>114</v>
      </c>
      <c r="R1943" s="382">
        <v>0.82399999999999995</v>
      </c>
      <c r="S1943" s="64">
        <v>390000</v>
      </c>
      <c r="T1943" s="58">
        <f t="shared" si="160"/>
        <v>321360</v>
      </c>
      <c r="U1943" s="58">
        <f t="shared" si="161"/>
        <v>359923.20000000001</v>
      </c>
      <c r="V1943" s="30"/>
      <c r="W1943" s="30">
        <v>2017</v>
      </c>
      <c r="X1943" s="30"/>
      <c r="Y1943" s="303"/>
    </row>
    <row r="1944" spans="1:25" ht="50.1" customHeight="1">
      <c r="A1944" s="30" t="s">
        <v>6273</v>
      </c>
      <c r="B1944" s="31" t="s">
        <v>32</v>
      </c>
      <c r="C1944" s="44" t="s">
        <v>6274</v>
      </c>
      <c r="D1944" s="310" t="s">
        <v>6275</v>
      </c>
      <c r="E1944" s="79" t="s">
        <v>6276</v>
      </c>
      <c r="F1944" s="79" t="s">
        <v>6277</v>
      </c>
      <c r="G1944" s="31" t="s">
        <v>36</v>
      </c>
      <c r="H1944" s="31">
        <v>0</v>
      </c>
      <c r="I1944" s="31">
        <v>590000000</v>
      </c>
      <c r="J1944" s="31" t="s">
        <v>37</v>
      </c>
      <c r="K1944" s="45" t="s">
        <v>788</v>
      </c>
      <c r="L1944" s="31" t="s">
        <v>6278</v>
      </c>
      <c r="M1944" s="31" t="s">
        <v>98</v>
      </c>
      <c r="N1944" s="31" t="s">
        <v>1963</v>
      </c>
      <c r="O1944" s="31" t="s">
        <v>2489</v>
      </c>
      <c r="P1944" s="100">
        <v>796</v>
      </c>
      <c r="Q1944" s="31" t="s">
        <v>43</v>
      </c>
      <c r="R1944" s="64">
        <v>8</v>
      </c>
      <c r="S1944" s="64">
        <v>248750</v>
      </c>
      <c r="T1944" s="48">
        <f>R1944*S1944</f>
        <v>1990000</v>
      </c>
      <c r="U1944" s="65">
        <f t="shared" si="161"/>
        <v>2228800</v>
      </c>
      <c r="V1944" s="78" t="s">
        <v>44</v>
      </c>
      <c r="W1944" s="45">
        <v>2017</v>
      </c>
      <c r="X1944" s="37"/>
      <c r="Y1944" s="303"/>
    </row>
    <row r="1945" spans="1:25" ht="50.1" customHeight="1">
      <c r="A1945" s="30" t="s">
        <v>6279</v>
      </c>
      <c r="B1945" s="71" t="s">
        <v>32</v>
      </c>
      <c r="C1945" s="44" t="s">
        <v>6280</v>
      </c>
      <c r="D1945" s="312" t="s">
        <v>4722</v>
      </c>
      <c r="E1945" s="238" t="s">
        <v>6281</v>
      </c>
      <c r="F1945" s="44" t="s">
        <v>6282</v>
      </c>
      <c r="G1945" s="43" t="s">
        <v>36</v>
      </c>
      <c r="H1945" s="31">
        <v>0</v>
      </c>
      <c r="I1945" s="46">
        <v>590000000</v>
      </c>
      <c r="J1945" s="43" t="s">
        <v>4728</v>
      </c>
      <c r="K1945" s="43" t="s">
        <v>788</v>
      </c>
      <c r="L1945" s="45" t="s">
        <v>50</v>
      </c>
      <c r="M1945" s="45" t="s">
        <v>58</v>
      </c>
      <c r="N1945" s="43" t="s">
        <v>6283</v>
      </c>
      <c r="O1945" s="31" t="s">
        <v>1550</v>
      </c>
      <c r="P1945" s="164" t="s">
        <v>822</v>
      </c>
      <c r="Q1945" s="38" t="s">
        <v>823</v>
      </c>
      <c r="R1945" s="114">
        <v>50</v>
      </c>
      <c r="S1945" s="114">
        <v>1700</v>
      </c>
      <c r="T1945" s="163">
        <f>R1945*S1945</f>
        <v>85000</v>
      </c>
      <c r="U1945" s="163">
        <f>T1945*1.12</f>
        <v>95200.000000000015</v>
      </c>
      <c r="V1945" s="43"/>
      <c r="W1945" s="43">
        <v>2017</v>
      </c>
      <c r="X1945" s="43"/>
      <c r="Y1945" s="303"/>
    </row>
    <row r="1946" spans="1:25" ht="50.1" customHeight="1">
      <c r="A1946" s="30" t="s">
        <v>6284</v>
      </c>
      <c r="B1946" s="31" t="s">
        <v>32</v>
      </c>
      <c r="C1946" s="44" t="s">
        <v>6285</v>
      </c>
      <c r="D1946" s="310" t="s">
        <v>5539</v>
      </c>
      <c r="E1946" s="79" t="s">
        <v>6286</v>
      </c>
      <c r="F1946" s="79"/>
      <c r="G1946" s="31" t="s">
        <v>36</v>
      </c>
      <c r="H1946" s="31">
        <v>0</v>
      </c>
      <c r="I1946" s="31">
        <v>590000000</v>
      </c>
      <c r="J1946" s="31" t="s">
        <v>37</v>
      </c>
      <c r="K1946" s="45" t="s">
        <v>301</v>
      </c>
      <c r="L1946" s="31" t="s">
        <v>39</v>
      </c>
      <c r="M1946" s="31" t="s">
        <v>58</v>
      </c>
      <c r="N1946" s="31" t="s">
        <v>82</v>
      </c>
      <c r="O1946" s="31" t="s">
        <v>107</v>
      </c>
      <c r="P1946" s="100">
        <v>704</v>
      </c>
      <c r="Q1946" s="31" t="s">
        <v>2397</v>
      </c>
      <c r="R1946" s="64">
        <v>1</v>
      </c>
      <c r="S1946" s="64">
        <v>46430</v>
      </c>
      <c r="T1946" s="48">
        <f>R1946*S1946</f>
        <v>46430</v>
      </c>
      <c r="U1946" s="65">
        <f t="shared" ref="U1946:U1947" si="162">T1946*1.12</f>
        <v>52001.600000000006</v>
      </c>
      <c r="V1946" s="78" t="s">
        <v>44</v>
      </c>
      <c r="W1946" s="45">
        <v>2017</v>
      </c>
      <c r="X1946" s="37"/>
      <c r="Y1946" s="303"/>
    </row>
    <row r="1947" spans="1:25" ht="50.1" customHeight="1">
      <c r="A1947" s="30" t="s">
        <v>6287</v>
      </c>
      <c r="B1947" s="43" t="s">
        <v>32</v>
      </c>
      <c r="C1947" s="44" t="s">
        <v>2419</v>
      </c>
      <c r="D1947" s="312" t="s">
        <v>2420</v>
      </c>
      <c r="E1947" s="44" t="s">
        <v>2421</v>
      </c>
      <c r="F1947" s="44" t="s">
        <v>6288</v>
      </c>
      <c r="G1947" s="43" t="s">
        <v>36</v>
      </c>
      <c r="H1947" s="43">
        <v>0</v>
      </c>
      <c r="I1947" s="31">
        <v>590000000</v>
      </c>
      <c r="J1947" s="31" t="s">
        <v>50</v>
      </c>
      <c r="K1947" s="43" t="s">
        <v>2488</v>
      </c>
      <c r="L1947" s="31" t="s">
        <v>1198</v>
      </c>
      <c r="M1947" s="43" t="s">
        <v>40</v>
      </c>
      <c r="N1947" s="43" t="s">
        <v>389</v>
      </c>
      <c r="O1947" s="31" t="s">
        <v>2489</v>
      </c>
      <c r="P1947" s="31">
        <v>796</v>
      </c>
      <c r="Q1947" s="43" t="s">
        <v>43</v>
      </c>
      <c r="R1947" s="145">
        <v>48</v>
      </c>
      <c r="S1947" s="145">
        <v>450</v>
      </c>
      <c r="T1947" s="48">
        <f t="shared" ref="T1947:T1954" si="163">S1947*R1947</f>
        <v>21600</v>
      </c>
      <c r="U1947" s="48">
        <f t="shared" si="162"/>
        <v>24192.000000000004</v>
      </c>
      <c r="V1947" s="103"/>
      <c r="W1947" s="31">
        <v>2017</v>
      </c>
      <c r="X1947" s="43"/>
      <c r="Y1947" s="303"/>
    </row>
    <row r="1948" spans="1:25" ht="50.1" customHeight="1">
      <c r="A1948" s="30" t="s">
        <v>6289</v>
      </c>
      <c r="B1948" s="43" t="s">
        <v>32</v>
      </c>
      <c r="C1948" s="44" t="s">
        <v>2419</v>
      </c>
      <c r="D1948" s="312" t="s">
        <v>2420</v>
      </c>
      <c r="E1948" s="44" t="s">
        <v>2421</v>
      </c>
      <c r="F1948" s="44" t="s">
        <v>6290</v>
      </c>
      <c r="G1948" s="43" t="s">
        <v>36</v>
      </c>
      <c r="H1948" s="43">
        <v>0</v>
      </c>
      <c r="I1948" s="31">
        <v>590000000</v>
      </c>
      <c r="J1948" s="31" t="s">
        <v>50</v>
      </c>
      <c r="K1948" s="43" t="s">
        <v>2488</v>
      </c>
      <c r="L1948" s="31" t="s">
        <v>50</v>
      </c>
      <c r="M1948" s="43" t="s">
        <v>40</v>
      </c>
      <c r="N1948" s="43" t="s">
        <v>389</v>
      </c>
      <c r="O1948" s="31" t="s">
        <v>2489</v>
      </c>
      <c r="P1948" s="31">
        <v>796</v>
      </c>
      <c r="Q1948" s="43" t="s">
        <v>43</v>
      </c>
      <c r="R1948" s="145">
        <v>16</v>
      </c>
      <c r="S1948" s="145">
        <v>111.61</v>
      </c>
      <c r="T1948" s="48">
        <f t="shared" si="163"/>
        <v>1785.76</v>
      </c>
      <c r="U1948" s="48">
        <f>T1948*1.12</f>
        <v>2000.0512000000001</v>
      </c>
      <c r="V1948" s="103"/>
      <c r="W1948" s="31">
        <v>2017</v>
      </c>
      <c r="X1948" s="43"/>
      <c r="Y1948" s="303"/>
    </row>
    <row r="1949" spans="1:25" ht="50.1" customHeight="1">
      <c r="A1949" s="30" t="s">
        <v>6291</v>
      </c>
      <c r="B1949" s="43" t="s">
        <v>32</v>
      </c>
      <c r="C1949" s="44" t="s">
        <v>6292</v>
      </c>
      <c r="D1949" s="312" t="s">
        <v>819</v>
      </c>
      <c r="E1949" s="44" t="s">
        <v>6293</v>
      </c>
      <c r="F1949" s="44" t="s">
        <v>6294</v>
      </c>
      <c r="G1949" s="43" t="s">
        <v>36</v>
      </c>
      <c r="H1949" s="43">
        <v>0</v>
      </c>
      <c r="I1949" s="31">
        <v>590000000</v>
      </c>
      <c r="J1949" s="31" t="s">
        <v>1198</v>
      </c>
      <c r="K1949" s="43" t="s">
        <v>2488</v>
      </c>
      <c r="L1949" s="31" t="s">
        <v>1198</v>
      </c>
      <c r="M1949" s="43" t="s">
        <v>40</v>
      </c>
      <c r="N1949" s="43" t="s">
        <v>389</v>
      </c>
      <c r="O1949" s="31" t="s">
        <v>2489</v>
      </c>
      <c r="P1949" s="41" t="s">
        <v>822</v>
      </c>
      <c r="Q1949" s="43" t="s">
        <v>823</v>
      </c>
      <c r="R1949" s="145">
        <v>36</v>
      </c>
      <c r="S1949" s="145">
        <v>760</v>
      </c>
      <c r="T1949" s="48">
        <f t="shared" si="163"/>
        <v>27360</v>
      </c>
      <c r="U1949" s="48">
        <f t="shared" ref="U1949:U1954" si="164">T1949*1.12</f>
        <v>30643.200000000004</v>
      </c>
      <c r="V1949" s="103"/>
      <c r="W1949" s="31">
        <v>2017</v>
      </c>
      <c r="X1949" s="43"/>
      <c r="Y1949" s="303"/>
    </row>
    <row r="1950" spans="1:25" ht="50.1" customHeight="1">
      <c r="A1950" s="30" t="s">
        <v>6295</v>
      </c>
      <c r="B1950" s="43" t="s">
        <v>32</v>
      </c>
      <c r="C1950" s="44" t="s">
        <v>6296</v>
      </c>
      <c r="D1950" s="312" t="s">
        <v>3375</v>
      </c>
      <c r="E1950" s="44" t="s">
        <v>6297</v>
      </c>
      <c r="F1950" s="44" t="s">
        <v>6298</v>
      </c>
      <c r="G1950" s="43" t="s">
        <v>36</v>
      </c>
      <c r="H1950" s="43">
        <v>0</v>
      </c>
      <c r="I1950" s="31">
        <v>590000000</v>
      </c>
      <c r="J1950" s="31" t="s">
        <v>1198</v>
      </c>
      <c r="K1950" s="43" t="s">
        <v>2488</v>
      </c>
      <c r="L1950" s="31" t="s">
        <v>1198</v>
      </c>
      <c r="M1950" s="43" t="s">
        <v>40</v>
      </c>
      <c r="N1950" s="43" t="s">
        <v>389</v>
      </c>
      <c r="O1950" s="31" t="s">
        <v>2489</v>
      </c>
      <c r="P1950" s="41" t="s">
        <v>822</v>
      </c>
      <c r="Q1950" s="43" t="s">
        <v>823</v>
      </c>
      <c r="R1950" s="145">
        <v>200</v>
      </c>
      <c r="S1950" s="145">
        <v>420</v>
      </c>
      <c r="T1950" s="48">
        <f t="shared" si="163"/>
        <v>84000</v>
      </c>
      <c r="U1950" s="48">
        <f t="shared" si="164"/>
        <v>94080.000000000015</v>
      </c>
      <c r="V1950" s="103"/>
      <c r="W1950" s="31">
        <v>2017</v>
      </c>
      <c r="X1950" s="43"/>
      <c r="Y1950" s="303"/>
    </row>
    <row r="1951" spans="1:25" ht="50.1" customHeight="1">
      <c r="A1951" s="30" t="s">
        <v>6299</v>
      </c>
      <c r="B1951" s="43" t="s">
        <v>32</v>
      </c>
      <c r="C1951" s="44" t="s">
        <v>6296</v>
      </c>
      <c r="D1951" s="312" t="s">
        <v>3375</v>
      </c>
      <c r="E1951" s="44" t="s">
        <v>6297</v>
      </c>
      <c r="F1951" s="157" t="s">
        <v>6300</v>
      </c>
      <c r="G1951" s="43" t="s">
        <v>36</v>
      </c>
      <c r="H1951" s="43">
        <v>0</v>
      </c>
      <c r="I1951" s="31">
        <v>590000000</v>
      </c>
      <c r="J1951" s="31" t="s">
        <v>50</v>
      </c>
      <c r="K1951" s="43" t="s">
        <v>2488</v>
      </c>
      <c r="L1951" s="31" t="s">
        <v>50</v>
      </c>
      <c r="M1951" s="43" t="s">
        <v>40</v>
      </c>
      <c r="N1951" s="43" t="s">
        <v>389</v>
      </c>
      <c r="O1951" s="31" t="s">
        <v>2489</v>
      </c>
      <c r="P1951" s="31" t="s">
        <v>822</v>
      </c>
      <c r="Q1951" s="43" t="s">
        <v>823</v>
      </c>
      <c r="R1951" s="145">
        <v>200</v>
      </c>
      <c r="S1951" s="145">
        <v>200</v>
      </c>
      <c r="T1951" s="48">
        <f t="shared" si="163"/>
        <v>40000</v>
      </c>
      <c r="U1951" s="48">
        <f t="shared" si="164"/>
        <v>44800.000000000007</v>
      </c>
      <c r="V1951" s="183"/>
      <c r="W1951" s="31">
        <v>2017</v>
      </c>
      <c r="X1951" s="43"/>
      <c r="Y1951" s="303"/>
    </row>
    <row r="1952" spans="1:25" ht="50.1" customHeight="1">
      <c r="A1952" s="30" t="s">
        <v>6301</v>
      </c>
      <c r="B1952" s="43" t="s">
        <v>32</v>
      </c>
      <c r="C1952" s="44" t="s">
        <v>6302</v>
      </c>
      <c r="D1952" s="312" t="s">
        <v>6303</v>
      </c>
      <c r="E1952" s="44" t="s">
        <v>6304</v>
      </c>
      <c r="F1952" s="44" t="s">
        <v>6305</v>
      </c>
      <c r="G1952" s="43" t="s">
        <v>36</v>
      </c>
      <c r="H1952" s="43">
        <v>0</v>
      </c>
      <c r="I1952" s="31">
        <v>590000000</v>
      </c>
      <c r="J1952" s="31" t="s">
        <v>1198</v>
      </c>
      <c r="K1952" s="43" t="s">
        <v>2488</v>
      </c>
      <c r="L1952" s="31" t="s">
        <v>1198</v>
      </c>
      <c r="M1952" s="43" t="s">
        <v>40</v>
      </c>
      <c r="N1952" s="43" t="s">
        <v>389</v>
      </c>
      <c r="O1952" s="31" t="s">
        <v>2489</v>
      </c>
      <c r="P1952" s="31">
        <v>796</v>
      </c>
      <c r="Q1952" s="43" t="s">
        <v>43</v>
      </c>
      <c r="R1952" s="145">
        <v>12</v>
      </c>
      <c r="S1952" s="145">
        <v>1550</v>
      </c>
      <c r="T1952" s="48">
        <f t="shared" si="163"/>
        <v>18600</v>
      </c>
      <c r="U1952" s="48">
        <f t="shared" si="164"/>
        <v>20832.000000000004</v>
      </c>
      <c r="V1952" s="183"/>
      <c r="W1952" s="31">
        <v>2017</v>
      </c>
      <c r="X1952" s="43"/>
      <c r="Y1952" s="303"/>
    </row>
    <row r="1953" spans="1:25" ht="50.1" customHeight="1">
      <c r="A1953" s="30" t="s">
        <v>6306</v>
      </c>
      <c r="B1953" s="43" t="s">
        <v>32</v>
      </c>
      <c r="C1953" s="44" t="s">
        <v>6307</v>
      </c>
      <c r="D1953" s="312" t="s">
        <v>3805</v>
      </c>
      <c r="E1953" s="44" t="s">
        <v>6308</v>
      </c>
      <c r="F1953" s="44" t="s">
        <v>6309</v>
      </c>
      <c r="G1953" s="43" t="s">
        <v>36</v>
      </c>
      <c r="H1953" s="43">
        <v>0</v>
      </c>
      <c r="I1953" s="31">
        <v>590000000</v>
      </c>
      <c r="J1953" s="31" t="s">
        <v>1198</v>
      </c>
      <c r="K1953" s="43" t="s">
        <v>2488</v>
      </c>
      <c r="L1953" s="31" t="s">
        <v>1198</v>
      </c>
      <c r="M1953" s="43" t="s">
        <v>40</v>
      </c>
      <c r="N1953" s="43" t="s">
        <v>389</v>
      </c>
      <c r="O1953" s="31" t="s">
        <v>2489</v>
      </c>
      <c r="P1953" s="31">
        <v>796</v>
      </c>
      <c r="Q1953" s="43" t="s">
        <v>43</v>
      </c>
      <c r="R1953" s="145">
        <v>12</v>
      </c>
      <c r="S1953" s="145">
        <v>1700</v>
      </c>
      <c r="T1953" s="48">
        <f t="shared" si="163"/>
        <v>20400</v>
      </c>
      <c r="U1953" s="48">
        <f t="shared" si="164"/>
        <v>22848.000000000004</v>
      </c>
      <c r="V1953" s="183"/>
      <c r="W1953" s="31">
        <v>2017</v>
      </c>
      <c r="X1953" s="43"/>
      <c r="Y1953" s="303"/>
    </row>
    <row r="1954" spans="1:25" ht="50.1" customHeight="1">
      <c r="A1954" s="30" t="s">
        <v>6310</v>
      </c>
      <c r="B1954" s="43" t="s">
        <v>32</v>
      </c>
      <c r="C1954" s="44" t="s">
        <v>6307</v>
      </c>
      <c r="D1954" s="312" t="s">
        <v>3805</v>
      </c>
      <c r="E1954" s="44" t="s">
        <v>6308</v>
      </c>
      <c r="F1954" s="44" t="s">
        <v>6311</v>
      </c>
      <c r="G1954" s="43" t="s">
        <v>36</v>
      </c>
      <c r="H1954" s="43">
        <v>0</v>
      </c>
      <c r="I1954" s="31">
        <v>590000000</v>
      </c>
      <c r="J1954" s="31" t="s">
        <v>50</v>
      </c>
      <c r="K1954" s="43" t="s">
        <v>2488</v>
      </c>
      <c r="L1954" s="31" t="s">
        <v>50</v>
      </c>
      <c r="M1954" s="43" t="s">
        <v>40</v>
      </c>
      <c r="N1954" s="43" t="s">
        <v>389</v>
      </c>
      <c r="O1954" s="31" t="s">
        <v>2489</v>
      </c>
      <c r="P1954" s="31">
        <v>796</v>
      </c>
      <c r="Q1954" s="43" t="s">
        <v>43</v>
      </c>
      <c r="R1954" s="145">
        <v>8</v>
      </c>
      <c r="S1954" s="145">
        <v>700</v>
      </c>
      <c r="T1954" s="48">
        <f t="shared" si="163"/>
        <v>5600</v>
      </c>
      <c r="U1954" s="48">
        <f t="shared" si="164"/>
        <v>6272.0000000000009</v>
      </c>
      <c r="V1954" s="183"/>
      <c r="W1954" s="31">
        <v>2017</v>
      </c>
      <c r="X1954" s="43"/>
      <c r="Y1954" s="303"/>
    </row>
    <row r="1955" spans="1:25" ht="50.1" customHeight="1">
      <c r="A1955" s="30" t="s">
        <v>6312</v>
      </c>
      <c r="B1955" s="71" t="s">
        <v>32</v>
      </c>
      <c r="C1955" s="210" t="s">
        <v>6313</v>
      </c>
      <c r="D1955" s="327" t="s">
        <v>6314</v>
      </c>
      <c r="E1955" s="210" t="s">
        <v>5648</v>
      </c>
      <c r="F1955" s="210" t="s">
        <v>6315</v>
      </c>
      <c r="G1955" s="45" t="s">
        <v>36</v>
      </c>
      <c r="H1955" s="31">
        <v>0</v>
      </c>
      <c r="I1955" s="100">
        <v>590000000</v>
      </c>
      <c r="J1955" s="45" t="s">
        <v>50</v>
      </c>
      <c r="K1955" s="167" t="s">
        <v>301</v>
      </c>
      <c r="L1955" s="45" t="s">
        <v>5186</v>
      </c>
      <c r="M1955" s="45" t="s">
        <v>58</v>
      </c>
      <c r="N1955" s="45" t="s">
        <v>5338</v>
      </c>
      <c r="O1955" s="125" t="s">
        <v>107</v>
      </c>
      <c r="P1955" s="45">
        <v>796</v>
      </c>
      <c r="Q1955" s="71" t="s">
        <v>43</v>
      </c>
      <c r="R1955" s="249">
        <v>1</v>
      </c>
      <c r="S1955" s="249">
        <v>2500</v>
      </c>
      <c r="T1955" s="48">
        <f>R1955*S1955</f>
        <v>2500</v>
      </c>
      <c r="U1955" s="48">
        <f>T1955*1.12</f>
        <v>2800.0000000000005</v>
      </c>
      <c r="V1955" s="158"/>
      <c r="W1955" s="158">
        <v>2017</v>
      </c>
      <c r="X1955" s="214"/>
      <c r="Y1955" s="303"/>
    </row>
    <row r="1956" spans="1:25" ht="50.1" customHeight="1">
      <c r="A1956" s="30" t="s">
        <v>6316</v>
      </c>
      <c r="B1956" s="71" t="s">
        <v>32</v>
      </c>
      <c r="C1956" s="210" t="s">
        <v>6317</v>
      </c>
      <c r="D1956" s="327" t="s">
        <v>6318</v>
      </c>
      <c r="E1956" s="210" t="s">
        <v>5648</v>
      </c>
      <c r="F1956" s="210" t="s">
        <v>6315</v>
      </c>
      <c r="G1956" s="45" t="s">
        <v>36</v>
      </c>
      <c r="H1956" s="31">
        <v>0</v>
      </c>
      <c r="I1956" s="100">
        <v>590000000</v>
      </c>
      <c r="J1956" s="45" t="s">
        <v>50</v>
      </c>
      <c r="K1956" s="167" t="s">
        <v>301</v>
      </c>
      <c r="L1956" s="45" t="s">
        <v>5186</v>
      </c>
      <c r="M1956" s="45" t="s">
        <v>58</v>
      </c>
      <c r="N1956" s="45" t="s">
        <v>5338</v>
      </c>
      <c r="O1956" s="125" t="s">
        <v>107</v>
      </c>
      <c r="P1956" s="45">
        <v>796</v>
      </c>
      <c r="Q1956" s="71" t="s">
        <v>43</v>
      </c>
      <c r="R1956" s="249">
        <v>1</v>
      </c>
      <c r="S1956" s="249">
        <v>2500</v>
      </c>
      <c r="T1956" s="163">
        <f>R1956*S1956</f>
        <v>2500</v>
      </c>
      <c r="U1956" s="213">
        <f>T1956*1.12</f>
        <v>2800.0000000000005</v>
      </c>
      <c r="V1956" s="158"/>
      <c r="W1956" s="158">
        <v>2017</v>
      </c>
      <c r="X1956" s="214"/>
      <c r="Y1956" s="303"/>
    </row>
    <row r="1957" spans="1:25" ht="50.1" customHeight="1">
      <c r="A1957" s="30" t="s">
        <v>6319</v>
      </c>
      <c r="B1957" s="71" t="s">
        <v>32</v>
      </c>
      <c r="C1957" s="210" t="s">
        <v>6320</v>
      </c>
      <c r="D1957" s="327" t="s">
        <v>3375</v>
      </c>
      <c r="E1957" s="210" t="s">
        <v>6321</v>
      </c>
      <c r="F1957" s="210" t="s">
        <v>6315</v>
      </c>
      <c r="G1957" s="45" t="s">
        <v>36</v>
      </c>
      <c r="H1957" s="31">
        <v>0</v>
      </c>
      <c r="I1957" s="100">
        <v>590000000</v>
      </c>
      <c r="J1957" s="45" t="s">
        <v>50</v>
      </c>
      <c r="K1957" s="167" t="s">
        <v>301</v>
      </c>
      <c r="L1957" s="45" t="s">
        <v>5186</v>
      </c>
      <c r="M1957" s="45" t="s">
        <v>58</v>
      </c>
      <c r="N1957" s="45" t="s">
        <v>5338</v>
      </c>
      <c r="O1957" s="125" t="s">
        <v>107</v>
      </c>
      <c r="P1957" s="45">
        <v>839</v>
      </c>
      <c r="Q1957" s="71" t="s">
        <v>570</v>
      </c>
      <c r="R1957" s="249">
        <v>1</v>
      </c>
      <c r="S1957" s="249">
        <v>3800</v>
      </c>
      <c r="T1957" s="48">
        <f>R1957*S1957</f>
        <v>3800</v>
      </c>
      <c r="U1957" s="48">
        <f>T1957*1.12</f>
        <v>4256</v>
      </c>
      <c r="V1957" s="158"/>
      <c r="W1957" s="158">
        <v>2017</v>
      </c>
      <c r="X1957" s="214"/>
      <c r="Y1957" s="303"/>
    </row>
    <row r="1958" spans="1:25" ht="50.1" customHeight="1">
      <c r="A1958" s="30" t="s">
        <v>6322</v>
      </c>
      <c r="B1958" s="71" t="s">
        <v>32</v>
      </c>
      <c r="C1958" s="44" t="s">
        <v>6323</v>
      </c>
      <c r="D1958" s="312" t="s">
        <v>2420</v>
      </c>
      <c r="E1958" s="44" t="s">
        <v>6324</v>
      </c>
      <c r="F1958" s="44" t="s">
        <v>6325</v>
      </c>
      <c r="G1958" s="43" t="s">
        <v>36</v>
      </c>
      <c r="H1958" s="162">
        <v>0</v>
      </c>
      <c r="I1958" s="81">
        <v>590000000</v>
      </c>
      <c r="J1958" s="45" t="s">
        <v>300</v>
      </c>
      <c r="K1958" s="43" t="s">
        <v>2488</v>
      </c>
      <c r="L1958" s="43" t="s">
        <v>302</v>
      </c>
      <c r="M1958" s="43" t="s">
        <v>81</v>
      </c>
      <c r="N1958" s="43" t="s">
        <v>82</v>
      </c>
      <c r="O1958" s="43" t="s">
        <v>508</v>
      </c>
      <c r="P1958" s="38">
        <v>796</v>
      </c>
      <c r="Q1958" s="43" t="s">
        <v>43</v>
      </c>
      <c r="R1958" s="64">
        <v>600</v>
      </c>
      <c r="S1958" s="64">
        <v>65</v>
      </c>
      <c r="T1958" s="163">
        <f>R1958*S1958</f>
        <v>39000</v>
      </c>
      <c r="U1958" s="163">
        <f>T1958*1.12</f>
        <v>43680.000000000007</v>
      </c>
      <c r="V1958" s="126"/>
      <c r="W1958" s="45">
        <v>2017</v>
      </c>
      <c r="X1958" s="43"/>
      <c r="Y1958" s="303"/>
    </row>
    <row r="1959" spans="1:25" ht="50.1" customHeight="1">
      <c r="A1959" s="30" t="s">
        <v>6326</v>
      </c>
      <c r="B1959" s="71" t="s">
        <v>32</v>
      </c>
      <c r="C1959" s="44" t="s">
        <v>6327</v>
      </c>
      <c r="D1959" s="312" t="s">
        <v>6328</v>
      </c>
      <c r="E1959" s="44" t="s">
        <v>6329</v>
      </c>
      <c r="F1959" s="44" t="s">
        <v>6330</v>
      </c>
      <c r="G1959" s="43" t="s">
        <v>36</v>
      </c>
      <c r="H1959" s="162">
        <v>0</v>
      </c>
      <c r="I1959" s="81">
        <v>590000000</v>
      </c>
      <c r="J1959" s="45" t="s">
        <v>300</v>
      </c>
      <c r="K1959" s="43" t="s">
        <v>2488</v>
      </c>
      <c r="L1959" s="43" t="s">
        <v>302</v>
      </c>
      <c r="M1959" s="43" t="s">
        <v>81</v>
      </c>
      <c r="N1959" s="43" t="s">
        <v>6331</v>
      </c>
      <c r="O1959" s="43" t="s">
        <v>220</v>
      </c>
      <c r="P1959" s="38">
        <v>796</v>
      </c>
      <c r="Q1959" s="43" t="s">
        <v>43</v>
      </c>
      <c r="R1959" s="64">
        <v>130</v>
      </c>
      <c r="S1959" s="64">
        <v>20</v>
      </c>
      <c r="T1959" s="163">
        <f t="shared" ref="T1959:T1960" si="165">R1959*S1959</f>
        <v>2600</v>
      </c>
      <c r="U1959" s="163">
        <f t="shared" ref="U1959:U1960" si="166">T1959*1.12</f>
        <v>2912.0000000000005</v>
      </c>
      <c r="V1959" s="126"/>
      <c r="W1959" s="45">
        <v>2017</v>
      </c>
      <c r="X1959" s="43"/>
      <c r="Y1959" s="303"/>
    </row>
    <row r="1960" spans="1:25" ht="50.1" customHeight="1">
      <c r="A1960" s="30" t="s">
        <v>6332</v>
      </c>
      <c r="B1960" s="71" t="s">
        <v>32</v>
      </c>
      <c r="C1960" s="44" t="s">
        <v>6327</v>
      </c>
      <c r="D1960" s="312" t="s">
        <v>6328</v>
      </c>
      <c r="E1960" s="44" t="s">
        <v>6329</v>
      </c>
      <c r="F1960" s="44" t="s">
        <v>6333</v>
      </c>
      <c r="G1960" s="43" t="s">
        <v>36</v>
      </c>
      <c r="H1960" s="162">
        <v>0</v>
      </c>
      <c r="I1960" s="81">
        <v>590000000</v>
      </c>
      <c r="J1960" s="45" t="s">
        <v>300</v>
      </c>
      <c r="K1960" s="43" t="s">
        <v>2488</v>
      </c>
      <c r="L1960" s="43" t="s">
        <v>302</v>
      </c>
      <c r="M1960" s="43" t="s">
        <v>81</v>
      </c>
      <c r="N1960" s="43" t="s">
        <v>6331</v>
      </c>
      <c r="O1960" s="43" t="s">
        <v>220</v>
      </c>
      <c r="P1960" s="38">
        <v>796</v>
      </c>
      <c r="Q1960" s="43" t="s">
        <v>43</v>
      </c>
      <c r="R1960" s="64">
        <v>16</v>
      </c>
      <c r="S1960" s="64">
        <v>20</v>
      </c>
      <c r="T1960" s="163">
        <f t="shared" si="165"/>
        <v>320</v>
      </c>
      <c r="U1960" s="163">
        <f t="shared" si="166"/>
        <v>358.40000000000003</v>
      </c>
      <c r="V1960" s="126"/>
      <c r="W1960" s="45">
        <v>2017</v>
      </c>
      <c r="X1960" s="43"/>
      <c r="Y1960" s="303"/>
    </row>
    <row r="1961" spans="1:25" ht="50.1" customHeight="1">
      <c r="A1961" s="30" t="s">
        <v>6334</v>
      </c>
      <c r="B1961" s="43" t="s">
        <v>32</v>
      </c>
      <c r="C1961" s="44" t="s">
        <v>6335</v>
      </c>
      <c r="D1961" s="312" t="s">
        <v>6336</v>
      </c>
      <c r="E1961" s="44" t="s">
        <v>6337</v>
      </c>
      <c r="F1961" s="44" t="s">
        <v>6338</v>
      </c>
      <c r="G1961" s="43" t="s">
        <v>36</v>
      </c>
      <c r="H1961" s="43">
        <v>0</v>
      </c>
      <c r="I1961" s="338">
        <v>590000000</v>
      </c>
      <c r="J1961" s="31" t="s">
        <v>50</v>
      </c>
      <c r="K1961" s="45" t="s">
        <v>2488</v>
      </c>
      <c r="L1961" s="31" t="s">
        <v>39</v>
      </c>
      <c r="M1961" s="45" t="s">
        <v>40</v>
      </c>
      <c r="N1961" s="45" t="s">
        <v>2576</v>
      </c>
      <c r="O1961" s="31" t="s">
        <v>107</v>
      </c>
      <c r="P1961" s="45">
        <v>625</v>
      </c>
      <c r="Q1961" s="43" t="s">
        <v>1983</v>
      </c>
      <c r="R1961" s="64">
        <v>4</v>
      </c>
      <c r="S1961" s="64">
        <v>5000</v>
      </c>
      <c r="T1961" s="48">
        <f>S1961*R1961</f>
        <v>20000</v>
      </c>
      <c r="U1961" s="48">
        <f>T1961*1.12</f>
        <v>22400.000000000004</v>
      </c>
      <c r="V1961" s="43"/>
      <c r="W1961" s="43">
        <v>2017</v>
      </c>
      <c r="X1961" s="43"/>
      <c r="Y1961" s="303"/>
    </row>
    <row r="1962" spans="1:25" ht="50.1" customHeight="1">
      <c r="A1962" s="30" t="s">
        <v>6339</v>
      </c>
      <c r="B1962" s="43" t="s">
        <v>32</v>
      </c>
      <c r="C1962" s="44" t="s">
        <v>6340</v>
      </c>
      <c r="D1962" s="312" t="s">
        <v>6336</v>
      </c>
      <c r="E1962" s="44" t="s">
        <v>6341</v>
      </c>
      <c r="F1962" s="44" t="s">
        <v>6342</v>
      </c>
      <c r="G1962" s="43" t="s">
        <v>36</v>
      </c>
      <c r="H1962" s="43">
        <v>0</v>
      </c>
      <c r="I1962" s="338">
        <v>590000000</v>
      </c>
      <c r="J1962" s="31" t="s">
        <v>50</v>
      </c>
      <c r="K1962" s="45" t="s">
        <v>2488</v>
      </c>
      <c r="L1962" s="31" t="s">
        <v>39</v>
      </c>
      <c r="M1962" s="45" t="s">
        <v>40</v>
      </c>
      <c r="N1962" s="45" t="s">
        <v>2576</v>
      </c>
      <c r="O1962" s="31" t="s">
        <v>107</v>
      </c>
      <c r="P1962" s="45">
        <v>625</v>
      </c>
      <c r="Q1962" s="43" t="s">
        <v>1983</v>
      </c>
      <c r="R1962" s="64">
        <v>4</v>
      </c>
      <c r="S1962" s="64">
        <v>1900</v>
      </c>
      <c r="T1962" s="48">
        <f t="shared" ref="T1962" si="167">S1962*R1962</f>
        <v>7600</v>
      </c>
      <c r="U1962" s="48">
        <f t="shared" ref="U1962:U1974" si="168">T1962*1.12</f>
        <v>8512</v>
      </c>
      <c r="V1962" s="43"/>
      <c r="W1962" s="31">
        <v>2017</v>
      </c>
      <c r="X1962" s="43"/>
      <c r="Y1962" s="303"/>
    </row>
    <row r="1963" spans="1:25" ht="50.1" customHeight="1">
      <c r="A1963" s="30" t="s">
        <v>6343</v>
      </c>
      <c r="B1963" s="45" t="s">
        <v>32</v>
      </c>
      <c r="C1963" s="44" t="s">
        <v>6344</v>
      </c>
      <c r="D1963" s="312" t="s">
        <v>6345</v>
      </c>
      <c r="E1963" s="44" t="s">
        <v>6346</v>
      </c>
      <c r="F1963" s="44" t="s">
        <v>6347</v>
      </c>
      <c r="G1963" s="45" t="s">
        <v>36</v>
      </c>
      <c r="H1963" s="45">
        <v>0</v>
      </c>
      <c r="I1963" s="100">
        <v>590000000</v>
      </c>
      <c r="J1963" s="45" t="s">
        <v>50</v>
      </c>
      <c r="K1963" s="45" t="s">
        <v>2488</v>
      </c>
      <c r="L1963" s="45" t="s">
        <v>50</v>
      </c>
      <c r="M1963" s="45" t="s">
        <v>81</v>
      </c>
      <c r="N1963" s="43" t="s">
        <v>1963</v>
      </c>
      <c r="O1963" s="43" t="s">
        <v>1200</v>
      </c>
      <c r="P1963" s="41" t="s">
        <v>822</v>
      </c>
      <c r="Q1963" s="43" t="s">
        <v>823</v>
      </c>
      <c r="R1963" s="145">
        <v>160</v>
      </c>
      <c r="S1963" s="145">
        <v>1400</v>
      </c>
      <c r="T1963" s="48">
        <f>S1963*R1963</f>
        <v>224000</v>
      </c>
      <c r="U1963" s="48">
        <f t="shared" si="168"/>
        <v>250880.00000000003</v>
      </c>
      <c r="V1963" s="296"/>
      <c r="W1963" s="100">
        <v>2017</v>
      </c>
      <c r="X1963" s="45"/>
      <c r="Y1963" s="303"/>
    </row>
    <row r="1964" spans="1:25" ht="50.1" customHeight="1">
      <c r="A1964" s="30" t="s">
        <v>6348</v>
      </c>
      <c r="B1964" s="45" t="s">
        <v>32</v>
      </c>
      <c r="C1964" s="44" t="s">
        <v>6349</v>
      </c>
      <c r="D1964" s="312" t="s">
        <v>6350</v>
      </c>
      <c r="E1964" s="44" t="s">
        <v>6351</v>
      </c>
      <c r="F1964" s="44" t="s">
        <v>6352</v>
      </c>
      <c r="G1964" s="45" t="s">
        <v>36</v>
      </c>
      <c r="H1964" s="45">
        <v>0</v>
      </c>
      <c r="I1964" s="100">
        <v>590000000</v>
      </c>
      <c r="J1964" s="45" t="s">
        <v>50</v>
      </c>
      <c r="K1964" s="45" t="s">
        <v>2488</v>
      </c>
      <c r="L1964" s="45" t="s">
        <v>50</v>
      </c>
      <c r="M1964" s="45" t="s">
        <v>81</v>
      </c>
      <c r="N1964" s="43" t="s">
        <v>1963</v>
      </c>
      <c r="O1964" s="43" t="s">
        <v>1200</v>
      </c>
      <c r="P1964" s="338">
        <v>796</v>
      </c>
      <c r="Q1964" s="45" t="s">
        <v>43</v>
      </c>
      <c r="R1964" s="145">
        <v>2</v>
      </c>
      <c r="S1964" s="165">
        <v>3900</v>
      </c>
      <c r="T1964" s="174">
        <f>S1964*R1964</f>
        <v>7800</v>
      </c>
      <c r="U1964" s="48">
        <f t="shared" si="168"/>
        <v>8736</v>
      </c>
      <c r="V1964" s="296"/>
      <c r="W1964" s="100">
        <v>2017</v>
      </c>
      <c r="X1964" s="45"/>
      <c r="Y1964" s="303"/>
    </row>
    <row r="1965" spans="1:25" ht="50.1" customHeight="1">
      <c r="A1965" s="30" t="s">
        <v>6353</v>
      </c>
      <c r="B1965" s="43" t="s">
        <v>32</v>
      </c>
      <c r="C1965" s="44" t="s">
        <v>6354</v>
      </c>
      <c r="D1965" s="312" t="s">
        <v>819</v>
      </c>
      <c r="E1965" s="44" t="s">
        <v>6355</v>
      </c>
      <c r="F1965" s="44" t="s">
        <v>6356</v>
      </c>
      <c r="G1965" s="224" t="s">
        <v>36</v>
      </c>
      <c r="H1965" s="63">
        <v>0</v>
      </c>
      <c r="I1965" s="46">
        <v>590000000</v>
      </c>
      <c r="J1965" s="31" t="s">
        <v>50</v>
      </c>
      <c r="K1965" s="224" t="s">
        <v>2488</v>
      </c>
      <c r="L1965" s="31" t="s">
        <v>39</v>
      </c>
      <c r="M1965" s="224" t="s">
        <v>40</v>
      </c>
      <c r="N1965" s="31" t="s">
        <v>5061</v>
      </c>
      <c r="O1965" s="31" t="s">
        <v>5260</v>
      </c>
      <c r="P1965" s="41" t="s">
        <v>822</v>
      </c>
      <c r="Q1965" s="31" t="s">
        <v>823</v>
      </c>
      <c r="R1965" s="408">
        <v>5</v>
      </c>
      <c r="S1965" s="408">
        <v>162.5</v>
      </c>
      <c r="T1965" s="226">
        <f t="shared" ref="T1965:T1974" si="169">S1965*R1965</f>
        <v>812.5</v>
      </c>
      <c r="U1965" s="226">
        <f t="shared" si="168"/>
        <v>910.00000000000011</v>
      </c>
      <c r="V1965" s="224"/>
      <c r="W1965" s="229">
        <v>2017</v>
      </c>
      <c r="X1965" s="230"/>
      <c r="Y1965" s="303"/>
    </row>
    <row r="1966" spans="1:25" ht="50.1" customHeight="1">
      <c r="A1966" s="30" t="s">
        <v>6357</v>
      </c>
      <c r="B1966" s="43" t="s">
        <v>32</v>
      </c>
      <c r="C1966" s="44" t="s">
        <v>3430</v>
      </c>
      <c r="D1966" s="312" t="s">
        <v>3375</v>
      </c>
      <c r="E1966" s="44" t="s">
        <v>3431</v>
      </c>
      <c r="F1966" s="44" t="s">
        <v>6358</v>
      </c>
      <c r="G1966" s="224" t="s">
        <v>36</v>
      </c>
      <c r="H1966" s="63">
        <v>0</v>
      </c>
      <c r="I1966" s="46">
        <v>590000000</v>
      </c>
      <c r="J1966" s="31" t="s">
        <v>50</v>
      </c>
      <c r="K1966" s="224" t="s">
        <v>2488</v>
      </c>
      <c r="L1966" s="31" t="s">
        <v>39</v>
      </c>
      <c r="M1966" s="224" t="s">
        <v>40</v>
      </c>
      <c r="N1966" s="31" t="s">
        <v>5061</v>
      </c>
      <c r="O1966" s="31" t="s">
        <v>5260</v>
      </c>
      <c r="P1966" s="41" t="s">
        <v>822</v>
      </c>
      <c r="Q1966" s="31" t="s">
        <v>823</v>
      </c>
      <c r="R1966" s="408">
        <v>120</v>
      </c>
      <c r="S1966" s="408">
        <v>133.928571428</v>
      </c>
      <c r="T1966" s="226">
        <f t="shared" si="169"/>
        <v>16071.42857136</v>
      </c>
      <c r="U1966" s="226">
        <f t="shared" si="168"/>
        <v>17999.999999923202</v>
      </c>
      <c r="V1966" s="224"/>
      <c r="W1966" s="229">
        <v>2017</v>
      </c>
      <c r="X1966" s="230"/>
      <c r="Y1966" s="303"/>
    </row>
    <row r="1967" spans="1:25" ht="50.1" customHeight="1">
      <c r="A1967" s="30" t="s">
        <v>6359</v>
      </c>
      <c r="B1967" s="43" t="s">
        <v>32</v>
      </c>
      <c r="C1967" s="44" t="s">
        <v>3426</v>
      </c>
      <c r="D1967" s="312" t="s">
        <v>3375</v>
      </c>
      <c r="E1967" s="44" t="s">
        <v>3427</v>
      </c>
      <c r="F1967" s="44" t="s">
        <v>6360</v>
      </c>
      <c r="G1967" s="224" t="s">
        <v>36</v>
      </c>
      <c r="H1967" s="63">
        <v>0</v>
      </c>
      <c r="I1967" s="46">
        <v>590000000</v>
      </c>
      <c r="J1967" s="31" t="s">
        <v>50</v>
      </c>
      <c r="K1967" s="224" t="s">
        <v>2488</v>
      </c>
      <c r="L1967" s="31" t="s">
        <v>39</v>
      </c>
      <c r="M1967" s="224" t="s">
        <v>40</v>
      </c>
      <c r="N1967" s="31" t="s">
        <v>5061</v>
      </c>
      <c r="O1967" s="31" t="s">
        <v>5260</v>
      </c>
      <c r="P1967" s="41" t="s">
        <v>822</v>
      </c>
      <c r="Q1967" s="31" t="s">
        <v>823</v>
      </c>
      <c r="R1967" s="408">
        <v>5</v>
      </c>
      <c r="S1967" s="408">
        <v>108.928571428</v>
      </c>
      <c r="T1967" s="226">
        <f t="shared" si="169"/>
        <v>544.64285713999993</v>
      </c>
      <c r="U1967" s="226">
        <f t="shared" si="168"/>
        <v>609.99999999679994</v>
      </c>
      <c r="V1967" s="224"/>
      <c r="W1967" s="229">
        <v>2017</v>
      </c>
      <c r="X1967" s="230"/>
      <c r="Y1967" s="303"/>
    </row>
    <row r="1968" spans="1:25" ht="50.1" customHeight="1">
      <c r="A1968" s="30" t="s">
        <v>6361</v>
      </c>
      <c r="B1968" s="43" t="s">
        <v>32</v>
      </c>
      <c r="C1968" s="44" t="s">
        <v>6362</v>
      </c>
      <c r="D1968" s="312" t="s">
        <v>3375</v>
      </c>
      <c r="E1968" s="44" t="s">
        <v>6363</v>
      </c>
      <c r="F1968" s="44" t="s">
        <v>6364</v>
      </c>
      <c r="G1968" s="224" t="s">
        <v>36</v>
      </c>
      <c r="H1968" s="63">
        <v>0</v>
      </c>
      <c r="I1968" s="46">
        <v>590000000</v>
      </c>
      <c r="J1968" s="31" t="s">
        <v>50</v>
      </c>
      <c r="K1968" s="224" t="s">
        <v>2488</v>
      </c>
      <c r="L1968" s="31" t="s">
        <v>39</v>
      </c>
      <c r="M1968" s="224" t="s">
        <v>40</v>
      </c>
      <c r="N1968" s="31" t="s">
        <v>5061</v>
      </c>
      <c r="O1968" s="31" t="s">
        <v>5260</v>
      </c>
      <c r="P1968" s="41" t="s">
        <v>822</v>
      </c>
      <c r="Q1968" s="31" t="s">
        <v>823</v>
      </c>
      <c r="R1968" s="408">
        <v>15</v>
      </c>
      <c r="S1968" s="408">
        <v>91.071428571400006</v>
      </c>
      <c r="T1968" s="226">
        <f t="shared" si="169"/>
        <v>1366.0714285710001</v>
      </c>
      <c r="U1968" s="226">
        <f t="shared" si="168"/>
        <v>1529.9999999995202</v>
      </c>
      <c r="V1968" s="224"/>
      <c r="W1968" s="229">
        <v>2017</v>
      </c>
      <c r="X1968" s="230"/>
      <c r="Y1968" s="303"/>
    </row>
    <row r="1969" spans="1:25" ht="50.1" customHeight="1">
      <c r="A1969" s="30" t="s">
        <v>6365</v>
      </c>
      <c r="B1969" s="43" t="s">
        <v>32</v>
      </c>
      <c r="C1969" s="44" t="s">
        <v>6366</v>
      </c>
      <c r="D1969" s="312" t="s">
        <v>819</v>
      </c>
      <c r="E1969" s="44" t="s">
        <v>6367</v>
      </c>
      <c r="F1969" s="44" t="s">
        <v>6368</v>
      </c>
      <c r="G1969" s="224" t="s">
        <v>36</v>
      </c>
      <c r="H1969" s="63">
        <v>0</v>
      </c>
      <c r="I1969" s="46">
        <v>590000000</v>
      </c>
      <c r="J1969" s="31" t="s">
        <v>50</v>
      </c>
      <c r="K1969" s="224" t="s">
        <v>2488</v>
      </c>
      <c r="L1969" s="31" t="s">
        <v>39</v>
      </c>
      <c r="M1969" s="224" t="s">
        <v>40</v>
      </c>
      <c r="N1969" s="31" t="s">
        <v>5061</v>
      </c>
      <c r="O1969" s="31" t="s">
        <v>5260</v>
      </c>
      <c r="P1969" s="41" t="s">
        <v>822</v>
      </c>
      <c r="Q1969" s="31" t="s">
        <v>823</v>
      </c>
      <c r="R1969" s="408">
        <v>40</v>
      </c>
      <c r="S1969" s="408">
        <v>225.892857142</v>
      </c>
      <c r="T1969" s="226">
        <f t="shared" si="169"/>
        <v>9035.7142856800001</v>
      </c>
      <c r="U1969" s="226">
        <f t="shared" si="168"/>
        <v>10119.999999961601</v>
      </c>
      <c r="V1969" s="224"/>
      <c r="W1969" s="229">
        <v>2017</v>
      </c>
      <c r="X1969" s="230"/>
      <c r="Y1969" s="303"/>
    </row>
    <row r="1970" spans="1:25" ht="50.1" customHeight="1">
      <c r="A1970" s="30" t="s">
        <v>6369</v>
      </c>
      <c r="B1970" s="43" t="s">
        <v>32</v>
      </c>
      <c r="C1970" s="44" t="s">
        <v>6292</v>
      </c>
      <c r="D1970" s="312" t="s">
        <v>819</v>
      </c>
      <c r="E1970" s="44" t="s">
        <v>6293</v>
      </c>
      <c r="F1970" s="44" t="s">
        <v>6370</v>
      </c>
      <c r="G1970" s="197" t="s">
        <v>36</v>
      </c>
      <c r="H1970" s="63">
        <v>0</v>
      </c>
      <c r="I1970" s="46">
        <v>590000000</v>
      </c>
      <c r="J1970" s="31" t="s">
        <v>50</v>
      </c>
      <c r="K1970" s="197" t="s">
        <v>2488</v>
      </c>
      <c r="L1970" s="31" t="s">
        <v>39</v>
      </c>
      <c r="M1970" s="197" t="s">
        <v>40</v>
      </c>
      <c r="N1970" s="31" t="s">
        <v>5061</v>
      </c>
      <c r="O1970" s="31" t="s">
        <v>5260</v>
      </c>
      <c r="P1970" s="41" t="s">
        <v>822</v>
      </c>
      <c r="Q1970" s="31" t="s">
        <v>823</v>
      </c>
      <c r="R1970" s="114">
        <v>110</v>
      </c>
      <c r="S1970" s="114">
        <v>627.67857142800005</v>
      </c>
      <c r="T1970" s="35">
        <f t="shared" si="169"/>
        <v>69044.642857080005</v>
      </c>
      <c r="U1970" s="35">
        <f t="shared" si="168"/>
        <v>77329.999999929612</v>
      </c>
      <c r="V1970" s="221"/>
      <c r="W1970" s="38">
        <v>2017</v>
      </c>
      <c r="X1970" s="66"/>
      <c r="Y1970" s="303"/>
    </row>
    <row r="1971" spans="1:25" ht="50.1" customHeight="1">
      <c r="A1971" s="30" t="s">
        <v>6371</v>
      </c>
      <c r="B1971" s="43" t="s">
        <v>32</v>
      </c>
      <c r="C1971" s="44" t="s">
        <v>3430</v>
      </c>
      <c r="D1971" s="312" t="s">
        <v>3375</v>
      </c>
      <c r="E1971" s="44" t="s">
        <v>3431</v>
      </c>
      <c r="F1971" s="44" t="s">
        <v>6372</v>
      </c>
      <c r="G1971" s="197" t="s">
        <v>36</v>
      </c>
      <c r="H1971" s="63">
        <v>0</v>
      </c>
      <c r="I1971" s="46">
        <v>590000000</v>
      </c>
      <c r="J1971" s="31" t="s">
        <v>50</v>
      </c>
      <c r="K1971" s="197" t="s">
        <v>2488</v>
      </c>
      <c r="L1971" s="31" t="s">
        <v>39</v>
      </c>
      <c r="M1971" s="197" t="s">
        <v>40</v>
      </c>
      <c r="N1971" s="31" t="s">
        <v>5061</v>
      </c>
      <c r="O1971" s="31" t="s">
        <v>5260</v>
      </c>
      <c r="P1971" s="41" t="s">
        <v>822</v>
      </c>
      <c r="Q1971" s="31" t="s">
        <v>823</v>
      </c>
      <c r="R1971" s="408">
        <v>10</v>
      </c>
      <c r="S1971" s="408">
        <v>161.60714285700001</v>
      </c>
      <c r="T1971" s="226">
        <f t="shared" si="169"/>
        <v>1616.0714285700001</v>
      </c>
      <c r="U1971" s="226">
        <f t="shared" si="168"/>
        <v>1809.9999999984002</v>
      </c>
      <c r="V1971" s="224"/>
      <c r="W1971" s="229">
        <v>2017</v>
      </c>
      <c r="X1971" s="230"/>
      <c r="Y1971" s="303"/>
    </row>
    <row r="1972" spans="1:25" ht="50.1" customHeight="1">
      <c r="A1972" s="30" t="s">
        <v>6373</v>
      </c>
      <c r="B1972" s="43" t="s">
        <v>32</v>
      </c>
      <c r="C1972" s="44" t="s">
        <v>6374</v>
      </c>
      <c r="D1972" s="312" t="s">
        <v>819</v>
      </c>
      <c r="E1972" s="44" t="s">
        <v>6375</v>
      </c>
      <c r="F1972" s="44" t="s">
        <v>6376</v>
      </c>
      <c r="G1972" s="197" t="s">
        <v>36</v>
      </c>
      <c r="H1972" s="63">
        <v>0</v>
      </c>
      <c r="I1972" s="46">
        <v>590000000</v>
      </c>
      <c r="J1972" s="31" t="s">
        <v>50</v>
      </c>
      <c r="K1972" s="197" t="s">
        <v>2488</v>
      </c>
      <c r="L1972" s="31" t="s">
        <v>39</v>
      </c>
      <c r="M1972" s="197" t="s">
        <v>40</v>
      </c>
      <c r="N1972" s="31" t="s">
        <v>5061</v>
      </c>
      <c r="O1972" s="31" t="s">
        <v>5260</v>
      </c>
      <c r="P1972" s="41" t="s">
        <v>822</v>
      </c>
      <c r="Q1972" s="31" t="s">
        <v>823</v>
      </c>
      <c r="R1972" s="408">
        <v>10</v>
      </c>
      <c r="S1972" s="408">
        <v>314.28571428499998</v>
      </c>
      <c r="T1972" s="226">
        <f t="shared" si="169"/>
        <v>3142.8571428499999</v>
      </c>
      <c r="U1972" s="226">
        <f t="shared" si="168"/>
        <v>3519.9999999920001</v>
      </c>
      <c r="V1972" s="224"/>
      <c r="W1972" s="229">
        <v>2017</v>
      </c>
      <c r="X1972" s="230"/>
      <c r="Y1972" s="303"/>
    </row>
    <row r="1973" spans="1:25" ht="50.1" customHeight="1">
      <c r="A1973" s="30" t="s">
        <v>6377</v>
      </c>
      <c r="B1973" s="43" t="s">
        <v>32</v>
      </c>
      <c r="C1973" s="44" t="s">
        <v>6378</v>
      </c>
      <c r="D1973" s="312" t="s">
        <v>819</v>
      </c>
      <c r="E1973" s="44" t="s">
        <v>6379</v>
      </c>
      <c r="F1973" s="44" t="s">
        <v>6380</v>
      </c>
      <c r="G1973" s="197" t="s">
        <v>36</v>
      </c>
      <c r="H1973" s="63">
        <v>0</v>
      </c>
      <c r="I1973" s="46">
        <v>590000000</v>
      </c>
      <c r="J1973" s="31" t="s">
        <v>50</v>
      </c>
      <c r="K1973" s="197" t="s">
        <v>2488</v>
      </c>
      <c r="L1973" s="31" t="s">
        <v>39</v>
      </c>
      <c r="M1973" s="197" t="s">
        <v>40</v>
      </c>
      <c r="N1973" s="31" t="s">
        <v>5061</v>
      </c>
      <c r="O1973" s="31" t="s">
        <v>5260</v>
      </c>
      <c r="P1973" s="41" t="s">
        <v>822</v>
      </c>
      <c r="Q1973" s="31" t="s">
        <v>823</v>
      </c>
      <c r="R1973" s="408">
        <v>10</v>
      </c>
      <c r="S1973" s="408">
        <v>225.892857142</v>
      </c>
      <c r="T1973" s="226">
        <f t="shared" si="169"/>
        <v>2258.92857142</v>
      </c>
      <c r="U1973" s="226">
        <f t="shared" si="168"/>
        <v>2529.9999999904003</v>
      </c>
      <c r="V1973" s="224"/>
      <c r="W1973" s="229">
        <v>2017</v>
      </c>
      <c r="X1973" s="230"/>
      <c r="Y1973" s="303"/>
    </row>
    <row r="1974" spans="1:25" ht="50.1" customHeight="1">
      <c r="A1974" s="30" t="s">
        <v>6381</v>
      </c>
      <c r="B1974" s="43" t="s">
        <v>32</v>
      </c>
      <c r="C1974" s="44" t="s">
        <v>846</v>
      </c>
      <c r="D1974" s="312" t="s">
        <v>819</v>
      </c>
      <c r="E1974" s="44" t="s">
        <v>847</v>
      </c>
      <c r="F1974" s="44" t="s">
        <v>6382</v>
      </c>
      <c r="G1974" s="43" t="s">
        <v>36</v>
      </c>
      <c r="H1974" s="63">
        <v>0</v>
      </c>
      <c r="I1974" s="46">
        <v>590000000</v>
      </c>
      <c r="J1974" s="31" t="s">
        <v>50</v>
      </c>
      <c r="K1974" s="43" t="s">
        <v>2488</v>
      </c>
      <c r="L1974" s="31" t="s">
        <v>39</v>
      </c>
      <c r="M1974" s="43" t="s">
        <v>40</v>
      </c>
      <c r="N1974" s="31" t="s">
        <v>5061</v>
      </c>
      <c r="O1974" s="31" t="s">
        <v>5260</v>
      </c>
      <c r="P1974" s="41" t="s">
        <v>822</v>
      </c>
      <c r="Q1974" s="31" t="s">
        <v>823</v>
      </c>
      <c r="R1974" s="114">
        <v>20</v>
      </c>
      <c r="S1974" s="114">
        <v>198.214285714</v>
      </c>
      <c r="T1974" s="35">
        <f t="shared" si="169"/>
        <v>3964.2857142799999</v>
      </c>
      <c r="U1974" s="35">
        <f t="shared" si="168"/>
        <v>4439.9999999935999</v>
      </c>
      <c r="V1974" s="221"/>
      <c r="W1974" s="38">
        <v>2017</v>
      </c>
      <c r="X1974" s="66"/>
      <c r="Y1974" s="303"/>
    </row>
    <row r="1975" spans="1:25" ht="50.1" customHeight="1">
      <c r="A1975" s="30" t="s">
        <v>6383</v>
      </c>
      <c r="B1975" s="43" t="s">
        <v>32</v>
      </c>
      <c r="C1975" s="44" t="s">
        <v>6384</v>
      </c>
      <c r="D1975" s="312" t="s">
        <v>819</v>
      </c>
      <c r="E1975" s="44" t="s">
        <v>6385</v>
      </c>
      <c r="F1975" s="44" t="s">
        <v>6386</v>
      </c>
      <c r="G1975" s="31" t="s">
        <v>36</v>
      </c>
      <c r="H1975" s="63">
        <v>0</v>
      </c>
      <c r="I1975" s="46">
        <v>590000000</v>
      </c>
      <c r="J1975" s="31" t="s">
        <v>50</v>
      </c>
      <c r="K1975" s="43" t="s">
        <v>788</v>
      </c>
      <c r="L1975" s="31" t="s">
        <v>39</v>
      </c>
      <c r="M1975" s="38" t="s">
        <v>40</v>
      </c>
      <c r="N1975" s="31" t="s">
        <v>72</v>
      </c>
      <c r="O1975" s="31" t="s">
        <v>5260</v>
      </c>
      <c r="P1975" s="41" t="s">
        <v>822</v>
      </c>
      <c r="Q1975" s="31" t="s">
        <v>823</v>
      </c>
      <c r="R1975" s="145">
        <v>190</v>
      </c>
      <c r="S1975" s="116">
        <v>140</v>
      </c>
      <c r="T1975" s="35">
        <f>R1975*S1975</f>
        <v>26600</v>
      </c>
      <c r="U1975" s="35">
        <f>T1975*1.12</f>
        <v>29792.000000000004</v>
      </c>
      <c r="V1975" s="221"/>
      <c r="W1975" s="38">
        <v>2017</v>
      </c>
      <c r="X1975" s="41"/>
      <c r="Y1975" s="303"/>
    </row>
    <row r="1976" spans="1:25" ht="50.1" customHeight="1">
      <c r="A1976" s="30" t="s">
        <v>6387</v>
      </c>
      <c r="B1976" s="43" t="s">
        <v>32</v>
      </c>
      <c r="C1976" s="44" t="s">
        <v>6388</v>
      </c>
      <c r="D1976" s="312" t="s">
        <v>3805</v>
      </c>
      <c r="E1976" s="44" t="s">
        <v>6389</v>
      </c>
      <c r="F1976" s="44" t="s">
        <v>6390</v>
      </c>
      <c r="G1976" s="31" t="s">
        <v>36</v>
      </c>
      <c r="H1976" s="63">
        <v>0</v>
      </c>
      <c r="I1976" s="46">
        <v>590000000</v>
      </c>
      <c r="J1976" s="31" t="s">
        <v>50</v>
      </c>
      <c r="K1976" s="43" t="s">
        <v>788</v>
      </c>
      <c r="L1976" s="31" t="s">
        <v>39</v>
      </c>
      <c r="M1976" s="38" t="s">
        <v>40</v>
      </c>
      <c r="N1976" s="31" t="s">
        <v>72</v>
      </c>
      <c r="O1976" s="31" t="s">
        <v>5260</v>
      </c>
      <c r="P1976" s="43">
        <v>796</v>
      </c>
      <c r="Q1976" s="43" t="s">
        <v>43</v>
      </c>
      <c r="R1976" s="145">
        <v>2</v>
      </c>
      <c r="S1976" s="145">
        <v>459.82</v>
      </c>
      <c r="T1976" s="35">
        <f t="shared" ref="T1976:T1985" si="170">R1976*S1976</f>
        <v>919.64</v>
      </c>
      <c r="U1976" s="35">
        <f t="shared" ref="U1976:U1985" si="171">T1976*1.12</f>
        <v>1029.9968000000001</v>
      </c>
      <c r="V1976" s="43"/>
      <c r="W1976" s="43">
        <v>2017</v>
      </c>
      <c r="X1976" s="41"/>
      <c r="Y1976" s="303"/>
    </row>
    <row r="1977" spans="1:25" ht="50.1" customHeight="1">
      <c r="A1977" s="30" t="s">
        <v>6391</v>
      </c>
      <c r="B1977" s="43" t="s">
        <v>32</v>
      </c>
      <c r="C1977" s="44" t="s">
        <v>6392</v>
      </c>
      <c r="D1977" s="312" t="s">
        <v>819</v>
      </c>
      <c r="E1977" s="44" t="s">
        <v>6393</v>
      </c>
      <c r="F1977" s="44" t="s">
        <v>6394</v>
      </c>
      <c r="G1977" s="31" t="s">
        <v>36</v>
      </c>
      <c r="H1977" s="63">
        <v>0</v>
      </c>
      <c r="I1977" s="46">
        <v>590000000</v>
      </c>
      <c r="J1977" s="31" t="s">
        <v>50</v>
      </c>
      <c r="K1977" s="43" t="s">
        <v>788</v>
      </c>
      <c r="L1977" s="31" t="s">
        <v>39</v>
      </c>
      <c r="M1977" s="38" t="s">
        <v>40</v>
      </c>
      <c r="N1977" s="31" t="s">
        <v>72</v>
      </c>
      <c r="O1977" s="31" t="s">
        <v>5260</v>
      </c>
      <c r="P1977" s="41" t="s">
        <v>822</v>
      </c>
      <c r="Q1977" s="31" t="s">
        <v>823</v>
      </c>
      <c r="R1977" s="145">
        <v>110</v>
      </c>
      <c r="S1977" s="145">
        <v>75</v>
      </c>
      <c r="T1977" s="35">
        <f t="shared" si="170"/>
        <v>8250</v>
      </c>
      <c r="U1977" s="35">
        <f t="shared" si="171"/>
        <v>9240</v>
      </c>
      <c r="V1977" s="43"/>
      <c r="W1977" s="43">
        <v>2017</v>
      </c>
      <c r="X1977" s="41"/>
      <c r="Y1977" s="303"/>
    </row>
    <row r="1978" spans="1:25" ht="50.1" customHeight="1">
      <c r="A1978" s="30" t="s">
        <v>6395</v>
      </c>
      <c r="B1978" s="43" t="s">
        <v>32</v>
      </c>
      <c r="C1978" s="44" t="s">
        <v>6396</v>
      </c>
      <c r="D1978" s="312" t="s">
        <v>6397</v>
      </c>
      <c r="E1978" s="44" t="s">
        <v>6398</v>
      </c>
      <c r="F1978" s="44" t="s">
        <v>6399</v>
      </c>
      <c r="G1978" s="31" t="s">
        <v>36</v>
      </c>
      <c r="H1978" s="63">
        <v>0</v>
      </c>
      <c r="I1978" s="46">
        <v>590000000</v>
      </c>
      <c r="J1978" s="31" t="s">
        <v>50</v>
      </c>
      <c r="K1978" s="43" t="s">
        <v>788</v>
      </c>
      <c r="L1978" s="31" t="s">
        <v>39</v>
      </c>
      <c r="M1978" s="38" t="s">
        <v>40</v>
      </c>
      <c r="N1978" s="31" t="s">
        <v>72</v>
      </c>
      <c r="O1978" s="31" t="s">
        <v>5260</v>
      </c>
      <c r="P1978" s="43">
        <v>796</v>
      </c>
      <c r="Q1978" s="43" t="s">
        <v>43</v>
      </c>
      <c r="R1978" s="145">
        <v>2</v>
      </c>
      <c r="S1978" s="145">
        <v>4250</v>
      </c>
      <c r="T1978" s="35">
        <f t="shared" si="170"/>
        <v>8500</v>
      </c>
      <c r="U1978" s="35">
        <f t="shared" si="171"/>
        <v>9520</v>
      </c>
      <c r="V1978" s="43"/>
      <c r="W1978" s="43">
        <v>2017</v>
      </c>
      <c r="X1978" s="41"/>
      <c r="Y1978" s="303"/>
    </row>
    <row r="1979" spans="1:25" ht="50.1" customHeight="1">
      <c r="A1979" s="30" t="s">
        <v>6400</v>
      </c>
      <c r="B1979" s="43" t="s">
        <v>32</v>
      </c>
      <c r="C1979" s="44" t="s">
        <v>6401</v>
      </c>
      <c r="D1979" s="312" t="s">
        <v>6402</v>
      </c>
      <c r="E1979" s="44" t="s">
        <v>6403</v>
      </c>
      <c r="F1979" s="44" t="s">
        <v>6402</v>
      </c>
      <c r="G1979" s="31" t="s">
        <v>36</v>
      </c>
      <c r="H1979" s="63">
        <v>0</v>
      </c>
      <c r="I1979" s="46">
        <v>590000000</v>
      </c>
      <c r="J1979" s="31" t="s">
        <v>50</v>
      </c>
      <c r="K1979" s="43" t="s">
        <v>788</v>
      </c>
      <c r="L1979" s="31" t="s">
        <v>39</v>
      </c>
      <c r="M1979" s="38" t="s">
        <v>40</v>
      </c>
      <c r="N1979" s="31" t="s">
        <v>72</v>
      </c>
      <c r="O1979" s="31" t="s">
        <v>5260</v>
      </c>
      <c r="P1979" s="43">
        <v>796</v>
      </c>
      <c r="Q1979" s="43" t="s">
        <v>43</v>
      </c>
      <c r="R1979" s="145">
        <v>2</v>
      </c>
      <c r="S1979" s="145">
        <v>3750</v>
      </c>
      <c r="T1979" s="35">
        <f t="shared" si="170"/>
        <v>7500</v>
      </c>
      <c r="U1979" s="35">
        <f t="shared" si="171"/>
        <v>8400</v>
      </c>
      <c r="V1979" s="43"/>
      <c r="W1979" s="43">
        <v>2017</v>
      </c>
      <c r="X1979" s="41"/>
      <c r="Y1979" s="303"/>
    </row>
    <row r="1980" spans="1:25" ht="50.1" customHeight="1">
      <c r="A1980" s="30" t="s">
        <v>6404</v>
      </c>
      <c r="B1980" s="43" t="s">
        <v>32</v>
      </c>
      <c r="C1980" s="44" t="s">
        <v>6405</v>
      </c>
      <c r="D1980" s="312" t="s">
        <v>6406</v>
      </c>
      <c r="E1980" s="44" t="s">
        <v>6407</v>
      </c>
      <c r="F1980" s="44" t="s">
        <v>6408</v>
      </c>
      <c r="G1980" s="31" t="s">
        <v>36</v>
      </c>
      <c r="H1980" s="63">
        <v>0</v>
      </c>
      <c r="I1980" s="46">
        <v>590000000</v>
      </c>
      <c r="J1980" s="31" t="s">
        <v>50</v>
      </c>
      <c r="K1980" s="43" t="s">
        <v>788</v>
      </c>
      <c r="L1980" s="31" t="s">
        <v>39</v>
      </c>
      <c r="M1980" s="38" t="s">
        <v>40</v>
      </c>
      <c r="N1980" s="31" t="s">
        <v>72</v>
      </c>
      <c r="O1980" s="31" t="s">
        <v>5260</v>
      </c>
      <c r="P1980" s="43">
        <v>796</v>
      </c>
      <c r="Q1980" s="43" t="s">
        <v>43</v>
      </c>
      <c r="R1980" s="145">
        <v>4</v>
      </c>
      <c r="S1980" s="145">
        <v>130.357</v>
      </c>
      <c r="T1980" s="35">
        <f t="shared" si="170"/>
        <v>521.428</v>
      </c>
      <c r="U1980" s="35">
        <f t="shared" si="171"/>
        <v>583.99936000000002</v>
      </c>
      <c r="V1980" s="43"/>
      <c r="W1980" s="43">
        <v>2017</v>
      </c>
      <c r="X1980" s="41"/>
      <c r="Y1980" s="303"/>
    </row>
    <row r="1981" spans="1:25" ht="50.1" customHeight="1">
      <c r="A1981" s="30" t="s">
        <v>6409</v>
      </c>
      <c r="B1981" s="43" t="s">
        <v>32</v>
      </c>
      <c r="C1981" s="44" t="s">
        <v>5517</v>
      </c>
      <c r="D1981" s="312" t="s">
        <v>5518</v>
      </c>
      <c r="E1981" s="44" t="s">
        <v>5519</v>
      </c>
      <c r="F1981" s="44" t="s">
        <v>6410</v>
      </c>
      <c r="G1981" s="31" t="s">
        <v>36</v>
      </c>
      <c r="H1981" s="63">
        <v>0</v>
      </c>
      <c r="I1981" s="46">
        <v>590000000</v>
      </c>
      <c r="J1981" s="31" t="s">
        <v>50</v>
      </c>
      <c r="K1981" s="43" t="s">
        <v>788</v>
      </c>
      <c r="L1981" s="31" t="s">
        <v>39</v>
      </c>
      <c r="M1981" s="38" t="s">
        <v>40</v>
      </c>
      <c r="N1981" s="31" t="s">
        <v>72</v>
      </c>
      <c r="O1981" s="31" t="s">
        <v>5260</v>
      </c>
      <c r="P1981" s="43">
        <v>796</v>
      </c>
      <c r="Q1981" s="43" t="s">
        <v>43</v>
      </c>
      <c r="R1981" s="145">
        <v>1</v>
      </c>
      <c r="S1981" s="145">
        <v>28964.285714199999</v>
      </c>
      <c r="T1981" s="35">
        <f t="shared" si="170"/>
        <v>28964.285714199999</v>
      </c>
      <c r="U1981" s="35">
        <f t="shared" si="171"/>
        <v>32439.999999904001</v>
      </c>
      <c r="V1981" s="250"/>
      <c r="W1981" s="43">
        <v>2017</v>
      </c>
      <c r="X1981" s="41"/>
      <c r="Y1981" s="303"/>
    </row>
    <row r="1982" spans="1:25" ht="50.1" customHeight="1">
      <c r="A1982" s="30" t="s">
        <v>6411</v>
      </c>
      <c r="B1982" s="43" t="s">
        <v>32</v>
      </c>
      <c r="C1982" s="44" t="s">
        <v>5504</v>
      </c>
      <c r="D1982" s="312" t="s">
        <v>5478</v>
      </c>
      <c r="E1982" s="44" t="s">
        <v>5505</v>
      </c>
      <c r="F1982" s="44" t="s">
        <v>5506</v>
      </c>
      <c r="G1982" s="31" t="s">
        <v>36</v>
      </c>
      <c r="H1982" s="63">
        <v>0</v>
      </c>
      <c r="I1982" s="46">
        <v>590000000</v>
      </c>
      <c r="J1982" s="31" t="s">
        <v>50</v>
      </c>
      <c r="K1982" s="43" t="s">
        <v>788</v>
      </c>
      <c r="L1982" s="31" t="s">
        <v>39</v>
      </c>
      <c r="M1982" s="38" t="s">
        <v>40</v>
      </c>
      <c r="N1982" s="31" t="s">
        <v>72</v>
      </c>
      <c r="O1982" s="31" t="s">
        <v>5260</v>
      </c>
      <c r="P1982" s="43">
        <v>796</v>
      </c>
      <c r="Q1982" s="43" t="s">
        <v>43</v>
      </c>
      <c r="R1982" s="145">
        <v>2</v>
      </c>
      <c r="S1982" s="145">
        <v>17857.1428571</v>
      </c>
      <c r="T1982" s="35">
        <f t="shared" si="170"/>
        <v>35714.285714199999</v>
      </c>
      <c r="U1982" s="35">
        <f t="shared" si="171"/>
        <v>39999.999999904001</v>
      </c>
      <c r="V1982" s="43"/>
      <c r="W1982" s="43">
        <v>2017</v>
      </c>
      <c r="X1982" s="41"/>
      <c r="Y1982" s="303"/>
    </row>
    <row r="1983" spans="1:25" ht="50.1" customHeight="1">
      <c r="A1983" s="30" t="s">
        <v>6412</v>
      </c>
      <c r="B1983" s="43" t="s">
        <v>32</v>
      </c>
      <c r="C1983" s="44" t="s">
        <v>5482</v>
      </c>
      <c r="D1983" s="312" t="s">
        <v>5483</v>
      </c>
      <c r="E1983" s="44" t="s">
        <v>5484</v>
      </c>
      <c r="F1983" s="44" t="s">
        <v>5485</v>
      </c>
      <c r="G1983" s="31" t="s">
        <v>36</v>
      </c>
      <c r="H1983" s="63">
        <v>0</v>
      </c>
      <c r="I1983" s="46">
        <v>590000000</v>
      </c>
      <c r="J1983" s="31" t="s">
        <v>50</v>
      </c>
      <c r="K1983" s="43" t="s">
        <v>788</v>
      </c>
      <c r="L1983" s="31" t="s">
        <v>39</v>
      </c>
      <c r="M1983" s="38" t="s">
        <v>40</v>
      </c>
      <c r="N1983" s="31" t="s">
        <v>72</v>
      </c>
      <c r="O1983" s="31" t="s">
        <v>5260</v>
      </c>
      <c r="P1983" s="43">
        <v>796</v>
      </c>
      <c r="Q1983" s="43" t="s">
        <v>43</v>
      </c>
      <c r="R1983" s="145">
        <v>2</v>
      </c>
      <c r="S1983" s="145">
        <v>3839.2857142799999</v>
      </c>
      <c r="T1983" s="35">
        <f t="shared" si="170"/>
        <v>7678.5714285599997</v>
      </c>
      <c r="U1983" s="35">
        <f t="shared" si="171"/>
        <v>8599.9999999871998</v>
      </c>
      <c r="V1983" s="126"/>
      <c r="W1983" s="43">
        <v>2017</v>
      </c>
      <c r="X1983" s="41"/>
      <c r="Y1983" s="303"/>
    </row>
    <row r="1984" spans="1:25" ht="50.1" customHeight="1">
      <c r="A1984" s="30" t="s">
        <v>6413</v>
      </c>
      <c r="B1984" s="43" t="s">
        <v>32</v>
      </c>
      <c r="C1984" s="44" t="s">
        <v>5487</v>
      </c>
      <c r="D1984" s="312" t="s">
        <v>5488</v>
      </c>
      <c r="E1984" s="44" t="s">
        <v>5489</v>
      </c>
      <c r="F1984" s="44" t="s">
        <v>6414</v>
      </c>
      <c r="G1984" s="31" t="s">
        <v>36</v>
      </c>
      <c r="H1984" s="63">
        <v>0</v>
      </c>
      <c r="I1984" s="46">
        <v>590000000</v>
      </c>
      <c r="J1984" s="31" t="s">
        <v>50</v>
      </c>
      <c r="K1984" s="43" t="s">
        <v>788</v>
      </c>
      <c r="L1984" s="31" t="s">
        <v>39</v>
      </c>
      <c r="M1984" s="38" t="s">
        <v>40</v>
      </c>
      <c r="N1984" s="31" t="s">
        <v>72</v>
      </c>
      <c r="O1984" s="31" t="s">
        <v>5260</v>
      </c>
      <c r="P1984" s="43">
        <v>796</v>
      </c>
      <c r="Q1984" s="43" t="s">
        <v>43</v>
      </c>
      <c r="R1984" s="145">
        <v>4</v>
      </c>
      <c r="S1984" s="145">
        <v>3169.6428571400002</v>
      </c>
      <c r="T1984" s="35">
        <f t="shared" si="170"/>
        <v>12678.571428560001</v>
      </c>
      <c r="U1984" s="35">
        <f t="shared" si="171"/>
        <v>14199.999999987202</v>
      </c>
      <c r="V1984" s="43"/>
      <c r="W1984" s="43">
        <v>2017</v>
      </c>
      <c r="X1984" s="41"/>
      <c r="Y1984" s="303"/>
    </row>
    <row r="1985" spans="1:25" ht="50.1" customHeight="1">
      <c r="A1985" s="30" t="s">
        <v>6415</v>
      </c>
      <c r="B1985" s="67" t="s">
        <v>32</v>
      </c>
      <c r="C1985" s="166" t="s">
        <v>6416</v>
      </c>
      <c r="D1985" s="315" t="s">
        <v>819</v>
      </c>
      <c r="E1985" s="166" t="s">
        <v>6417</v>
      </c>
      <c r="F1985" s="166" t="s">
        <v>6418</v>
      </c>
      <c r="G1985" s="31" t="s">
        <v>36</v>
      </c>
      <c r="H1985" s="63">
        <v>0</v>
      </c>
      <c r="I1985" s="46">
        <v>590000000</v>
      </c>
      <c r="J1985" s="31" t="s">
        <v>50</v>
      </c>
      <c r="K1985" s="43" t="s">
        <v>788</v>
      </c>
      <c r="L1985" s="31" t="s">
        <v>39</v>
      </c>
      <c r="M1985" s="43" t="s">
        <v>40</v>
      </c>
      <c r="N1985" s="31" t="s">
        <v>72</v>
      </c>
      <c r="O1985" s="31" t="s">
        <v>5260</v>
      </c>
      <c r="P1985" s="43">
        <v>796</v>
      </c>
      <c r="Q1985" s="43" t="s">
        <v>43</v>
      </c>
      <c r="R1985" s="145">
        <v>1</v>
      </c>
      <c r="S1985" s="145">
        <v>1430.3571428499999</v>
      </c>
      <c r="T1985" s="35">
        <f t="shared" si="170"/>
        <v>1430.3571428499999</v>
      </c>
      <c r="U1985" s="35">
        <f t="shared" si="171"/>
        <v>1601.9999999920001</v>
      </c>
      <c r="V1985" s="126"/>
      <c r="W1985" s="43">
        <v>2017</v>
      </c>
      <c r="X1985" s="41"/>
      <c r="Y1985" s="303"/>
    </row>
    <row r="1986" spans="1:25" ht="50.1" customHeight="1">
      <c r="A1986" s="30" t="s">
        <v>6419</v>
      </c>
      <c r="B1986" s="31" t="s">
        <v>32</v>
      </c>
      <c r="C1986" s="44" t="s">
        <v>6420</v>
      </c>
      <c r="D1986" s="312" t="s">
        <v>2626</v>
      </c>
      <c r="E1986" s="44" t="s">
        <v>6421</v>
      </c>
      <c r="F1986" s="155" t="s">
        <v>6422</v>
      </c>
      <c r="G1986" s="43" t="s">
        <v>36</v>
      </c>
      <c r="H1986" s="162">
        <v>0</v>
      </c>
      <c r="I1986" s="81">
        <v>590000000</v>
      </c>
      <c r="J1986" s="45" t="s">
        <v>300</v>
      </c>
      <c r="K1986" s="43" t="s">
        <v>2488</v>
      </c>
      <c r="L1986" s="43" t="s">
        <v>5186</v>
      </c>
      <c r="M1986" s="43" t="s">
        <v>81</v>
      </c>
      <c r="N1986" s="43" t="s">
        <v>99</v>
      </c>
      <c r="O1986" s="43" t="s">
        <v>6423</v>
      </c>
      <c r="P1986" s="31">
        <v>796</v>
      </c>
      <c r="Q1986" s="31" t="s">
        <v>43</v>
      </c>
      <c r="R1986" s="64">
        <v>14</v>
      </c>
      <c r="S1986" s="173">
        <v>3500</v>
      </c>
      <c r="T1986" s="48">
        <f>R1986*S1986</f>
        <v>49000</v>
      </c>
      <c r="U1986" s="35">
        <f>T1986*1.12</f>
        <v>54880.000000000007</v>
      </c>
      <c r="V1986" s="170"/>
      <c r="W1986" s="45">
        <v>2017</v>
      </c>
      <c r="X1986" s="170"/>
      <c r="Y1986" s="303"/>
    </row>
    <row r="1987" spans="1:25" ht="50.1" customHeight="1">
      <c r="A1987" s="30" t="s">
        <v>6424</v>
      </c>
      <c r="B1987" s="31" t="s">
        <v>32</v>
      </c>
      <c r="C1987" s="238" t="s">
        <v>6425</v>
      </c>
      <c r="D1987" s="328" t="s">
        <v>292</v>
      </c>
      <c r="E1987" s="238" t="s">
        <v>6426</v>
      </c>
      <c r="F1987" s="155" t="s">
        <v>6427</v>
      </c>
      <c r="G1987" s="43" t="s">
        <v>36</v>
      </c>
      <c r="H1987" s="162">
        <v>0</v>
      </c>
      <c r="I1987" s="81">
        <v>590000000</v>
      </c>
      <c r="J1987" s="45" t="s">
        <v>300</v>
      </c>
      <c r="K1987" s="43" t="s">
        <v>2488</v>
      </c>
      <c r="L1987" s="43" t="s">
        <v>5186</v>
      </c>
      <c r="M1987" s="43" t="s">
        <v>81</v>
      </c>
      <c r="N1987" s="43" t="s">
        <v>1963</v>
      </c>
      <c r="O1987" s="43" t="s">
        <v>6423</v>
      </c>
      <c r="P1987" s="31">
        <v>796</v>
      </c>
      <c r="Q1987" s="31" t="s">
        <v>43</v>
      </c>
      <c r="R1987" s="64">
        <v>8</v>
      </c>
      <c r="S1987" s="173">
        <v>15000</v>
      </c>
      <c r="T1987" s="48">
        <f>R1987*S1987</f>
        <v>120000</v>
      </c>
      <c r="U1987" s="48">
        <f>T1987*1.12</f>
        <v>134400</v>
      </c>
      <c r="V1987" s="126"/>
      <c r="W1987" s="45">
        <v>2017</v>
      </c>
      <c r="X1987" s="126"/>
      <c r="Y1987" s="303"/>
    </row>
    <row r="1988" spans="1:25" ht="50.1" customHeight="1">
      <c r="A1988" s="30" t="s">
        <v>6428</v>
      </c>
      <c r="B1988" s="71" t="s">
        <v>32</v>
      </c>
      <c r="C1988" s="44" t="s">
        <v>4735</v>
      </c>
      <c r="D1988" s="312" t="s">
        <v>4736</v>
      </c>
      <c r="E1988" s="44" t="s">
        <v>4737</v>
      </c>
      <c r="F1988" s="44" t="s">
        <v>4738</v>
      </c>
      <c r="G1988" s="43" t="s">
        <v>36</v>
      </c>
      <c r="H1988" s="162">
        <v>15</v>
      </c>
      <c r="I1988" s="81">
        <v>590000000</v>
      </c>
      <c r="J1988" s="45" t="s">
        <v>300</v>
      </c>
      <c r="K1988" s="43" t="s">
        <v>2488</v>
      </c>
      <c r="L1988" s="43" t="s">
        <v>302</v>
      </c>
      <c r="M1988" s="43" t="s">
        <v>81</v>
      </c>
      <c r="N1988" s="43" t="s">
        <v>6429</v>
      </c>
      <c r="O1988" s="43" t="s">
        <v>508</v>
      </c>
      <c r="P1988" s="38">
        <v>796</v>
      </c>
      <c r="Q1988" s="43" t="s">
        <v>43</v>
      </c>
      <c r="R1988" s="64">
        <v>8</v>
      </c>
      <c r="S1988" s="64">
        <v>17633928.579999998</v>
      </c>
      <c r="T1988" s="48">
        <f>R1988*S1988</f>
        <v>141071428.63999999</v>
      </c>
      <c r="U1988" s="48">
        <f>T1988*1.12</f>
        <v>158000000.07679999</v>
      </c>
      <c r="V1988" s="43"/>
      <c r="W1988" s="45">
        <v>2017</v>
      </c>
      <c r="X1988" s="43"/>
      <c r="Y1988" s="303"/>
    </row>
    <row r="1989" spans="1:25" ht="50.1" customHeight="1">
      <c r="A1989" s="30" t="s">
        <v>6430</v>
      </c>
      <c r="B1989" s="71" t="s">
        <v>32</v>
      </c>
      <c r="C1989" s="210" t="s">
        <v>6431</v>
      </c>
      <c r="D1989" s="327" t="s">
        <v>6080</v>
      </c>
      <c r="E1989" s="210" t="s">
        <v>6432</v>
      </c>
      <c r="F1989" s="210" t="s">
        <v>6433</v>
      </c>
      <c r="G1989" s="45" t="s">
        <v>36</v>
      </c>
      <c r="H1989" s="31">
        <v>0</v>
      </c>
      <c r="I1989" s="100">
        <v>590000000</v>
      </c>
      <c r="J1989" s="45" t="s">
        <v>50</v>
      </c>
      <c r="K1989" s="167" t="s">
        <v>2488</v>
      </c>
      <c r="L1989" s="45" t="s">
        <v>5186</v>
      </c>
      <c r="M1989" s="45" t="s">
        <v>58</v>
      </c>
      <c r="N1989" s="45" t="s">
        <v>273</v>
      </c>
      <c r="O1989" s="125" t="s">
        <v>6434</v>
      </c>
      <c r="P1989" s="45">
        <v>796</v>
      </c>
      <c r="Q1989" s="71" t="s">
        <v>43</v>
      </c>
      <c r="R1989" s="409">
        <v>1</v>
      </c>
      <c r="S1989" s="409">
        <v>91000</v>
      </c>
      <c r="T1989" s="163">
        <f t="shared" ref="T1989:T2005" si="172">R1989*S1989</f>
        <v>91000</v>
      </c>
      <c r="U1989" s="163">
        <f t="shared" ref="U1989:U2005" si="173">T1989*1.12</f>
        <v>101920.00000000001</v>
      </c>
      <c r="V1989" s="158"/>
      <c r="W1989" s="239">
        <v>2017</v>
      </c>
      <c r="X1989" s="214"/>
      <c r="Y1989" s="303"/>
    </row>
    <row r="1990" spans="1:25" ht="50.1" customHeight="1">
      <c r="A1990" s="30" t="s">
        <v>6435</v>
      </c>
      <c r="B1990" s="71" t="s">
        <v>32</v>
      </c>
      <c r="C1990" s="210" t="s">
        <v>6436</v>
      </c>
      <c r="D1990" s="327" t="s">
        <v>1166</v>
      </c>
      <c r="E1990" s="210" t="s">
        <v>6437</v>
      </c>
      <c r="F1990" s="210" t="s">
        <v>5648</v>
      </c>
      <c r="G1990" s="45" t="s">
        <v>36</v>
      </c>
      <c r="H1990" s="31">
        <v>0</v>
      </c>
      <c r="I1990" s="100">
        <v>590000000</v>
      </c>
      <c r="J1990" s="45" t="s">
        <v>50</v>
      </c>
      <c r="K1990" s="167" t="s">
        <v>6438</v>
      </c>
      <c r="L1990" s="45" t="s">
        <v>5186</v>
      </c>
      <c r="M1990" s="45" t="s">
        <v>58</v>
      </c>
      <c r="N1990" s="45" t="s">
        <v>273</v>
      </c>
      <c r="O1990" s="125" t="s">
        <v>6434</v>
      </c>
      <c r="P1990" s="45">
        <v>839</v>
      </c>
      <c r="Q1990" s="71" t="s">
        <v>570</v>
      </c>
      <c r="R1990" s="409">
        <v>2</v>
      </c>
      <c r="S1990" s="409">
        <v>19000</v>
      </c>
      <c r="T1990" s="163">
        <f t="shared" si="172"/>
        <v>38000</v>
      </c>
      <c r="U1990" s="163">
        <f t="shared" si="173"/>
        <v>42560.000000000007</v>
      </c>
      <c r="V1990" s="158"/>
      <c r="W1990" s="239">
        <v>2017</v>
      </c>
      <c r="X1990" s="214"/>
      <c r="Y1990" s="303"/>
    </row>
    <row r="1991" spans="1:25" ht="50.1" customHeight="1">
      <c r="A1991" s="30" t="s">
        <v>6439</v>
      </c>
      <c r="B1991" s="71" t="s">
        <v>32</v>
      </c>
      <c r="C1991" s="210" t="s">
        <v>6440</v>
      </c>
      <c r="D1991" s="327" t="s">
        <v>1166</v>
      </c>
      <c r="E1991" s="210" t="s">
        <v>6441</v>
      </c>
      <c r="F1991" s="210" t="s">
        <v>5648</v>
      </c>
      <c r="G1991" s="45" t="s">
        <v>36</v>
      </c>
      <c r="H1991" s="31">
        <v>0</v>
      </c>
      <c r="I1991" s="100">
        <v>590000000</v>
      </c>
      <c r="J1991" s="45" t="s">
        <v>50</v>
      </c>
      <c r="K1991" s="167" t="s">
        <v>6438</v>
      </c>
      <c r="L1991" s="45" t="s">
        <v>5186</v>
      </c>
      <c r="M1991" s="45" t="s">
        <v>58</v>
      </c>
      <c r="N1991" s="45" t="s">
        <v>273</v>
      </c>
      <c r="O1991" s="125" t="s">
        <v>6434</v>
      </c>
      <c r="P1991" s="45">
        <v>839</v>
      </c>
      <c r="Q1991" s="71" t="s">
        <v>570</v>
      </c>
      <c r="R1991" s="409">
        <v>2</v>
      </c>
      <c r="S1991" s="409">
        <v>19000</v>
      </c>
      <c r="T1991" s="163">
        <f t="shared" si="172"/>
        <v>38000</v>
      </c>
      <c r="U1991" s="163">
        <f t="shared" si="173"/>
        <v>42560.000000000007</v>
      </c>
      <c r="V1991" s="158"/>
      <c r="W1991" s="239">
        <v>2017</v>
      </c>
      <c r="X1991" s="214"/>
      <c r="Y1991" s="303"/>
    </row>
    <row r="1992" spans="1:25" ht="50.1" customHeight="1">
      <c r="A1992" s="30" t="s">
        <v>6442</v>
      </c>
      <c r="B1992" s="71" t="s">
        <v>32</v>
      </c>
      <c r="C1992" s="210" t="s">
        <v>6443</v>
      </c>
      <c r="D1992" s="327" t="s">
        <v>3593</v>
      </c>
      <c r="E1992" s="210" t="s">
        <v>6444</v>
      </c>
      <c r="F1992" s="210" t="s">
        <v>6445</v>
      </c>
      <c r="G1992" s="45" t="s">
        <v>36</v>
      </c>
      <c r="H1992" s="31">
        <v>0</v>
      </c>
      <c r="I1992" s="100">
        <v>590000000</v>
      </c>
      <c r="J1992" s="45" t="s">
        <v>50</v>
      </c>
      <c r="K1992" s="167" t="s">
        <v>2488</v>
      </c>
      <c r="L1992" s="45" t="s">
        <v>5186</v>
      </c>
      <c r="M1992" s="45" t="s">
        <v>58</v>
      </c>
      <c r="N1992" s="45" t="s">
        <v>273</v>
      </c>
      <c r="O1992" s="125" t="s">
        <v>6434</v>
      </c>
      <c r="P1992" s="45">
        <v>796</v>
      </c>
      <c r="Q1992" s="71" t="s">
        <v>43</v>
      </c>
      <c r="R1992" s="409">
        <v>2</v>
      </c>
      <c r="S1992" s="409">
        <v>5000</v>
      </c>
      <c r="T1992" s="163">
        <f t="shared" si="172"/>
        <v>10000</v>
      </c>
      <c r="U1992" s="163">
        <f t="shared" si="173"/>
        <v>11200.000000000002</v>
      </c>
      <c r="V1992" s="158"/>
      <c r="W1992" s="239">
        <v>2017</v>
      </c>
      <c r="X1992" s="214"/>
      <c r="Y1992" s="303"/>
    </row>
    <row r="1993" spans="1:25" ht="50.1" customHeight="1">
      <c r="A1993" s="30" t="s">
        <v>6446</v>
      </c>
      <c r="B1993" s="71" t="s">
        <v>32</v>
      </c>
      <c r="C1993" s="210" t="s">
        <v>6447</v>
      </c>
      <c r="D1993" s="327" t="s">
        <v>2461</v>
      </c>
      <c r="E1993" s="210" t="s">
        <v>6448</v>
      </c>
      <c r="F1993" s="210" t="s">
        <v>6445</v>
      </c>
      <c r="G1993" s="45" t="s">
        <v>36</v>
      </c>
      <c r="H1993" s="31">
        <v>0</v>
      </c>
      <c r="I1993" s="100">
        <v>590000000</v>
      </c>
      <c r="J1993" s="45" t="s">
        <v>50</v>
      </c>
      <c r="K1993" s="167" t="s">
        <v>2488</v>
      </c>
      <c r="L1993" s="45" t="s">
        <v>5186</v>
      </c>
      <c r="M1993" s="45" t="s">
        <v>58</v>
      </c>
      <c r="N1993" s="45" t="s">
        <v>273</v>
      </c>
      <c r="O1993" s="125" t="s">
        <v>6434</v>
      </c>
      <c r="P1993" s="45">
        <v>796</v>
      </c>
      <c r="Q1993" s="71" t="s">
        <v>43</v>
      </c>
      <c r="R1993" s="409">
        <v>1</v>
      </c>
      <c r="S1993" s="409">
        <v>106000</v>
      </c>
      <c r="T1993" s="163">
        <f t="shared" si="172"/>
        <v>106000</v>
      </c>
      <c r="U1993" s="163">
        <f t="shared" si="173"/>
        <v>118720.00000000001</v>
      </c>
      <c r="V1993" s="158"/>
      <c r="W1993" s="239">
        <v>2017</v>
      </c>
      <c r="X1993" s="214"/>
      <c r="Y1993" s="303"/>
    </row>
    <row r="1994" spans="1:25" ht="50.1" customHeight="1">
      <c r="A1994" s="30" t="s">
        <v>6449</v>
      </c>
      <c r="B1994" s="71" t="s">
        <v>32</v>
      </c>
      <c r="C1994" s="210" t="s">
        <v>6450</v>
      </c>
      <c r="D1994" s="327" t="s">
        <v>3869</v>
      </c>
      <c r="E1994" s="210" t="s">
        <v>6451</v>
      </c>
      <c r="F1994" s="210" t="s">
        <v>6445</v>
      </c>
      <c r="G1994" s="45" t="s">
        <v>36</v>
      </c>
      <c r="H1994" s="31">
        <v>0</v>
      </c>
      <c r="I1994" s="100">
        <v>590000000</v>
      </c>
      <c r="J1994" s="45" t="s">
        <v>50</v>
      </c>
      <c r="K1994" s="167" t="s">
        <v>2488</v>
      </c>
      <c r="L1994" s="45" t="s">
        <v>5186</v>
      </c>
      <c r="M1994" s="45" t="s">
        <v>58</v>
      </c>
      <c r="N1994" s="45" t="s">
        <v>273</v>
      </c>
      <c r="O1994" s="125" t="s">
        <v>6434</v>
      </c>
      <c r="P1994" s="45">
        <v>796</v>
      </c>
      <c r="Q1994" s="71" t="s">
        <v>43</v>
      </c>
      <c r="R1994" s="409">
        <v>1</v>
      </c>
      <c r="S1994" s="409">
        <v>6200</v>
      </c>
      <c r="T1994" s="163">
        <f t="shared" si="172"/>
        <v>6200</v>
      </c>
      <c r="U1994" s="163">
        <f t="shared" si="173"/>
        <v>6944.0000000000009</v>
      </c>
      <c r="V1994" s="158"/>
      <c r="W1994" s="239">
        <v>2017</v>
      </c>
      <c r="X1994" s="214"/>
      <c r="Y1994" s="303"/>
    </row>
    <row r="1995" spans="1:25" ht="50.1" customHeight="1">
      <c r="A1995" s="30" t="s">
        <v>6452</v>
      </c>
      <c r="B1995" s="71" t="s">
        <v>32</v>
      </c>
      <c r="C1995" s="210" t="s">
        <v>6453</v>
      </c>
      <c r="D1995" s="327" t="s">
        <v>5966</v>
      </c>
      <c r="E1995" s="210" t="s">
        <v>6454</v>
      </c>
      <c r="F1995" s="210" t="s">
        <v>6455</v>
      </c>
      <c r="G1995" s="45" t="s">
        <v>36</v>
      </c>
      <c r="H1995" s="31">
        <v>0</v>
      </c>
      <c r="I1995" s="100">
        <v>590000000</v>
      </c>
      <c r="J1995" s="45" t="s">
        <v>50</v>
      </c>
      <c r="K1995" s="167" t="s">
        <v>2488</v>
      </c>
      <c r="L1995" s="45" t="s">
        <v>5186</v>
      </c>
      <c r="M1995" s="45" t="s">
        <v>58</v>
      </c>
      <c r="N1995" s="45" t="s">
        <v>273</v>
      </c>
      <c r="O1995" s="125" t="s">
        <v>6434</v>
      </c>
      <c r="P1995" s="45">
        <v>796</v>
      </c>
      <c r="Q1995" s="71" t="s">
        <v>43</v>
      </c>
      <c r="R1995" s="409">
        <v>4</v>
      </c>
      <c r="S1995" s="409">
        <v>5500</v>
      </c>
      <c r="T1995" s="163">
        <f t="shared" si="172"/>
        <v>22000</v>
      </c>
      <c r="U1995" s="163">
        <f t="shared" si="173"/>
        <v>24640.000000000004</v>
      </c>
      <c r="V1995" s="158"/>
      <c r="W1995" s="239">
        <v>2017</v>
      </c>
      <c r="X1995" s="214"/>
      <c r="Y1995" s="303"/>
    </row>
    <row r="1996" spans="1:25" ht="50.1" customHeight="1">
      <c r="A1996" s="30" t="s">
        <v>6456</v>
      </c>
      <c r="B1996" s="71" t="s">
        <v>32</v>
      </c>
      <c r="C1996" s="210" t="s">
        <v>6457</v>
      </c>
      <c r="D1996" s="327" t="s">
        <v>6458</v>
      </c>
      <c r="E1996" s="210" t="s">
        <v>6459</v>
      </c>
      <c r="F1996" s="210" t="s">
        <v>6460</v>
      </c>
      <c r="G1996" s="45" t="s">
        <v>36</v>
      </c>
      <c r="H1996" s="31">
        <v>0</v>
      </c>
      <c r="I1996" s="100">
        <v>590000000</v>
      </c>
      <c r="J1996" s="45" t="s">
        <v>50</v>
      </c>
      <c r="K1996" s="167" t="s">
        <v>2488</v>
      </c>
      <c r="L1996" s="45" t="s">
        <v>5186</v>
      </c>
      <c r="M1996" s="45" t="s">
        <v>58</v>
      </c>
      <c r="N1996" s="45" t="s">
        <v>273</v>
      </c>
      <c r="O1996" s="125" t="s">
        <v>6434</v>
      </c>
      <c r="P1996" s="45">
        <v>796</v>
      </c>
      <c r="Q1996" s="71" t="s">
        <v>43</v>
      </c>
      <c r="R1996" s="409">
        <v>2</v>
      </c>
      <c r="S1996" s="409">
        <v>13000</v>
      </c>
      <c r="T1996" s="163">
        <f t="shared" si="172"/>
        <v>26000</v>
      </c>
      <c r="U1996" s="163">
        <f t="shared" si="173"/>
        <v>29120.000000000004</v>
      </c>
      <c r="V1996" s="158"/>
      <c r="W1996" s="239">
        <v>2017</v>
      </c>
      <c r="X1996" s="214"/>
      <c r="Y1996" s="303"/>
    </row>
    <row r="1997" spans="1:25" ht="50.1" customHeight="1">
      <c r="A1997" s="30" t="s">
        <v>6461</v>
      </c>
      <c r="B1997" s="71" t="s">
        <v>32</v>
      </c>
      <c r="C1997" s="210" t="s">
        <v>6462</v>
      </c>
      <c r="D1997" s="327" t="s">
        <v>4153</v>
      </c>
      <c r="E1997" s="210" t="s">
        <v>6463</v>
      </c>
      <c r="F1997" s="210" t="s">
        <v>6464</v>
      </c>
      <c r="G1997" s="45" t="s">
        <v>36</v>
      </c>
      <c r="H1997" s="31">
        <v>0</v>
      </c>
      <c r="I1997" s="100">
        <v>590000000</v>
      </c>
      <c r="J1997" s="45" t="s">
        <v>50</v>
      </c>
      <c r="K1997" s="167" t="s">
        <v>2488</v>
      </c>
      <c r="L1997" s="45" t="s">
        <v>5186</v>
      </c>
      <c r="M1997" s="45" t="s">
        <v>58</v>
      </c>
      <c r="N1997" s="45" t="s">
        <v>273</v>
      </c>
      <c r="O1997" s="125" t="s">
        <v>6434</v>
      </c>
      <c r="P1997" s="45">
        <v>796</v>
      </c>
      <c r="Q1997" s="71" t="s">
        <v>43</v>
      </c>
      <c r="R1997" s="409">
        <v>1</v>
      </c>
      <c r="S1997" s="409">
        <v>5200</v>
      </c>
      <c r="T1997" s="163">
        <f t="shared" si="172"/>
        <v>5200</v>
      </c>
      <c r="U1997" s="163">
        <f t="shared" si="173"/>
        <v>5824.0000000000009</v>
      </c>
      <c r="V1997" s="158"/>
      <c r="W1997" s="239">
        <v>2017</v>
      </c>
      <c r="X1997" s="214"/>
      <c r="Y1997" s="303"/>
    </row>
    <row r="1998" spans="1:25" ht="50.1" customHeight="1">
      <c r="A1998" s="30" t="s">
        <v>6465</v>
      </c>
      <c r="B1998" s="71" t="s">
        <v>32</v>
      </c>
      <c r="C1998" s="210" t="s">
        <v>6466</v>
      </c>
      <c r="D1998" s="327" t="s">
        <v>6467</v>
      </c>
      <c r="E1998" s="210" t="s">
        <v>6468</v>
      </c>
      <c r="F1998" s="210" t="s">
        <v>6460</v>
      </c>
      <c r="G1998" s="45" t="s">
        <v>36</v>
      </c>
      <c r="H1998" s="31">
        <v>0</v>
      </c>
      <c r="I1998" s="100">
        <v>590000000</v>
      </c>
      <c r="J1998" s="45" t="s">
        <v>50</v>
      </c>
      <c r="K1998" s="167" t="s">
        <v>2488</v>
      </c>
      <c r="L1998" s="45" t="s">
        <v>5186</v>
      </c>
      <c r="M1998" s="45" t="s">
        <v>58</v>
      </c>
      <c r="N1998" s="45" t="s">
        <v>273</v>
      </c>
      <c r="O1998" s="125" t="s">
        <v>6434</v>
      </c>
      <c r="P1998" s="45">
        <v>796</v>
      </c>
      <c r="Q1998" s="71" t="s">
        <v>43</v>
      </c>
      <c r="R1998" s="409">
        <v>1</v>
      </c>
      <c r="S1998" s="409">
        <v>13000</v>
      </c>
      <c r="T1998" s="163">
        <f t="shared" si="172"/>
        <v>13000</v>
      </c>
      <c r="U1998" s="163">
        <f t="shared" si="173"/>
        <v>14560.000000000002</v>
      </c>
      <c r="V1998" s="158"/>
      <c r="W1998" s="239">
        <v>2017</v>
      </c>
      <c r="X1998" s="214"/>
      <c r="Y1998" s="303"/>
    </row>
    <row r="1999" spans="1:25" ht="50.1" customHeight="1">
      <c r="A1999" s="30" t="s">
        <v>6469</v>
      </c>
      <c r="B1999" s="71" t="s">
        <v>32</v>
      </c>
      <c r="C1999" s="210" t="s">
        <v>6470</v>
      </c>
      <c r="D1999" s="327" t="s">
        <v>4160</v>
      </c>
      <c r="E1999" s="210" t="s">
        <v>6471</v>
      </c>
      <c r="F1999" s="210" t="s">
        <v>6472</v>
      </c>
      <c r="G1999" s="45" t="s">
        <v>36</v>
      </c>
      <c r="H1999" s="31">
        <v>0</v>
      </c>
      <c r="I1999" s="100">
        <v>590000000</v>
      </c>
      <c r="J1999" s="45" t="s">
        <v>50</v>
      </c>
      <c r="K1999" s="167" t="s">
        <v>2488</v>
      </c>
      <c r="L1999" s="45" t="s">
        <v>5186</v>
      </c>
      <c r="M1999" s="45" t="s">
        <v>58</v>
      </c>
      <c r="N1999" s="45" t="s">
        <v>273</v>
      </c>
      <c r="O1999" s="125" t="s">
        <v>6434</v>
      </c>
      <c r="P1999" s="45">
        <v>796</v>
      </c>
      <c r="Q1999" s="71" t="s">
        <v>43</v>
      </c>
      <c r="R1999" s="409">
        <v>1</v>
      </c>
      <c r="S1999" s="409">
        <v>10500</v>
      </c>
      <c r="T1999" s="163">
        <f t="shared" si="172"/>
        <v>10500</v>
      </c>
      <c r="U1999" s="163">
        <f t="shared" si="173"/>
        <v>11760.000000000002</v>
      </c>
      <c r="V1999" s="158"/>
      <c r="W1999" s="239">
        <v>2017</v>
      </c>
      <c r="X1999" s="214"/>
      <c r="Y1999" s="303"/>
    </row>
    <row r="2000" spans="1:25" ht="50.1" customHeight="1">
      <c r="A2000" s="30" t="s">
        <v>6473</v>
      </c>
      <c r="B2000" s="71" t="s">
        <v>32</v>
      </c>
      <c r="C2000" s="210" t="s">
        <v>6474</v>
      </c>
      <c r="D2000" s="327" t="s">
        <v>6475</v>
      </c>
      <c r="E2000" s="210" t="s">
        <v>6476</v>
      </c>
      <c r="F2000" s="210" t="s">
        <v>6477</v>
      </c>
      <c r="G2000" s="45" t="s">
        <v>36</v>
      </c>
      <c r="H2000" s="31">
        <v>0</v>
      </c>
      <c r="I2000" s="100">
        <v>590000000</v>
      </c>
      <c r="J2000" s="45" t="s">
        <v>50</v>
      </c>
      <c r="K2000" s="167" t="s">
        <v>2488</v>
      </c>
      <c r="L2000" s="45" t="s">
        <v>5186</v>
      </c>
      <c r="M2000" s="45" t="s">
        <v>58</v>
      </c>
      <c r="N2000" s="45" t="s">
        <v>273</v>
      </c>
      <c r="O2000" s="125" t="s">
        <v>6434</v>
      </c>
      <c r="P2000" s="45">
        <v>796</v>
      </c>
      <c r="Q2000" s="71" t="s">
        <v>43</v>
      </c>
      <c r="R2000" s="409">
        <v>1</v>
      </c>
      <c r="S2000" s="409">
        <v>12000</v>
      </c>
      <c r="T2000" s="163">
        <f t="shared" si="172"/>
        <v>12000</v>
      </c>
      <c r="U2000" s="163">
        <f t="shared" si="173"/>
        <v>13440.000000000002</v>
      </c>
      <c r="V2000" s="158"/>
      <c r="W2000" s="239">
        <v>2017</v>
      </c>
      <c r="X2000" s="214"/>
      <c r="Y2000" s="303"/>
    </row>
    <row r="2001" spans="1:64" ht="50.1" customHeight="1">
      <c r="A2001" s="30" t="s">
        <v>6478</v>
      </c>
      <c r="B2001" s="31" t="s">
        <v>32</v>
      </c>
      <c r="C2001" s="33" t="s">
        <v>6479</v>
      </c>
      <c r="D2001" s="312" t="s">
        <v>3852</v>
      </c>
      <c r="E2001" s="33" t="s">
        <v>6480</v>
      </c>
      <c r="F2001" s="37"/>
      <c r="G2001" s="45" t="s">
        <v>36</v>
      </c>
      <c r="H2001" s="31">
        <v>0</v>
      </c>
      <c r="I2001" s="31">
        <v>590000000</v>
      </c>
      <c r="J2001" s="41" t="s">
        <v>37</v>
      </c>
      <c r="K2001" s="45" t="s">
        <v>2488</v>
      </c>
      <c r="L2001" s="41" t="s">
        <v>37</v>
      </c>
      <c r="M2001" s="41" t="s">
        <v>81</v>
      </c>
      <c r="N2001" s="45" t="s">
        <v>317</v>
      </c>
      <c r="O2001" s="43" t="s">
        <v>476</v>
      </c>
      <c r="P2001" s="30">
        <v>796</v>
      </c>
      <c r="Q2001" s="30" t="s">
        <v>43</v>
      </c>
      <c r="R2001" s="64">
        <v>10</v>
      </c>
      <c r="S2001" s="64">
        <v>6000</v>
      </c>
      <c r="T2001" s="58">
        <f t="shared" si="172"/>
        <v>60000</v>
      </c>
      <c r="U2001" s="59">
        <f t="shared" si="173"/>
        <v>67200</v>
      </c>
      <c r="V2001" s="38"/>
      <c r="W2001" s="43">
        <v>2017</v>
      </c>
      <c r="X2001" s="45"/>
      <c r="Y2001" s="303"/>
    </row>
    <row r="2002" spans="1:64" ht="50.1" customHeight="1">
      <c r="A2002" s="30" t="s">
        <v>6481</v>
      </c>
      <c r="B2002" s="31" t="s">
        <v>32</v>
      </c>
      <c r="C2002" s="33" t="s">
        <v>6482</v>
      </c>
      <c r="D2002" s="312" t="s">
        <v>3852</v>
      </c>
      <c r="E2002" s="33" t="s">
        <v>6483</v>
      </c>
      <c r="F2002" s="37"/>
      <c r="G2002" s="45" t="s">
        <v>36</v>
      </c>
      <c r="H2002" s="31">
        <v>0</v>
      </c>
      <c r="I2002" s="31">
        <v>590000000</v>
      </c>
      <c r="J2002" s="41" t="s">
        <v>37</v>
      </c>
      <c r="K2002" s="45" t="s">
        <v>2488</v>
      </c>
      <c r="L2002" s="41" t="s">
        <v>37</v>
      </c>
      <c r="M2002" s="41" t="s">
        <v>81</v>
      </c>
      <c r="N2002" s="45" t="s">
        <v>317</v>
      </c>
      <c r="O2002" s="43" t="s">
        <v>476</v>
      </c>
      <c r="P2002" s="30">
        <v>796</v>
      </c>
      <c r="Q2002" s="30" t="s">
        <v>43</v>
      </c>
      <c r="R2002" s="64">
        <v>10</v>
      </c>
      <c r="S2002" s="64">
        <v>4800</v>
      </c>
      <c r="T2002" s="58">
        <f t="shared" si="172"/>
        <v>48000</v>
      </c>
      <c r="U2002" s="59">
        <f t="shared" si="173"/>
        <v>53760.000000000007</v>
      </c>
      <c r="V2002" s="38"/>
      <c r="W2002" s="43">
        <v>2017</v>
      </c>
      <c r="X2002" s="45"/>
      <c r="Y2002" s="303"/>
    </row>
    <row r="2003" spans="1:64" ht="50.1" customHeight="1">
      <c r="A2003" s="30" t="s">
        <v>6484</v>
      </c>
      <c r="B2003" s="45" t="s">
        <v>32</v>
      </c>
      <c r="C2003" s="44" t="s">
        <v>6485</v>
      </c>
      <c r="D2003" s="312" t="s">
        <v>5764</v>
      </c>
      <c r="E2003" s="44" t="s">
        <v>6486</v>
      </c>
      <c r="F2003" s="155" t="s">
        <v>6487</v>
      </c>
      <c r="G2003" s="45" t="s">
        <v>36</v>
      </c>
      <c r="H2003" s="45">
        <v>0</v>
      </c>
      <c r="I2003" s="100">
        <v>590000000</v>
      </c>
      <c r="J2003" s="45" t="s">
        <v>50</v>
      </c>
      <c r="K2003" s="45" t="s">
        <v>2488</v>
      </c>
      <c r="L2003" s="45" t="s">
        <v>50</v>
      </c>
      <c r="M2003" s="45" t="s">
        <v>81</v>
      </c>
      <c r="N2003" s="43" t="s">
        <v>140</v>
      </c>
      <c r="O2003" s="43" t="s">
        <v>2489</v>
      </c>
      <c r="P2003" s="31">
        <v>112</v>
      </c>
      <c r="Q2003" s="43" t="s">
        <v>126</v>
      </c>
      <c r="R2003" s="161">
        <v>200</v>
      </c>
      <c r="S2003" s="145">
        <v>5270</v>
      </c>
      <c r="T2003" s="48">
        <f t="shared" si="172"/>
        <v>1054000</v>
      </c>
      <c r="U2003" s="48">
        <f t="shared" si="173"/>
        <v>1180480</v>
      </c>
      <c r="V2003" s="251"/>
      <c r="W2003" s="100">
        <v>2017</v>
      </c>
      <c r="X2003" s="117"/>
      <c r="Y2003" s="303"/>
    </row>
    <row r="2004" spans="1:64" ht="50.1" customHeight="1">
      <c r="A2004" s="30" t="s">
        <v>6488</v>
      </c>
      <c r="B2004" s="45" t="s">
        <v>32</v>
      </c>
      <c r="C2004" s="44" t="s">
        <v>6489</v>
      </c>
      <c r="D2004" s="312" t="s">
        <v>6112</v>
      </c>
      <c r="E2004" s="44" t="s">
        <v>6490</v>
      </c>
      <c r="F2004" s="252" t="s">
        <v>6491</v>
      </c>
      <c r="G2004" s="45" t="s">
        <v>36</v>
      </c>
      <c r="H2004" s="45">
        <v>0</v>
      </c>
      <c r="I2004" s="100">
        <v>590000000</v>
      </c>
      <c r="J2004" s="45" t="s">
        <v>50</v>
      </c>
      <c r="K2004" s="45" t="s">
        <v>2488</v>
      </c>
      <c r="L2004" s="45" t="s">
        <v>50</v>
      </c>
      <c r="M2004" s="45" t="s">
        <v>81</v>
      </c>
      <c r="N2004" s="43" t="s">
        <v>140</v>
      </c>
      <c r="O2004" s="43" t="s">
        <v>2489</v>
      </c>
      <c r="P2004" s="31">
        <v>112</v>
      </c>
      <c r="Q2004" s="43" t="s">
        <v>126</v>
      </c>
      <c r="R2004" s="161">
        <v>80</v>
      </c>
      <c r="S2004" s="161">
        <v>3665</v>
      </c>
      <c r="T2004" s="48">
        <f t="shared" si="172"/>
        <v>293200</v>
      </c>
      <c r="U2004" s="48">
        <f t="shared" si="173"/>
        <v>328384.00000000006</v>
      </c>
      <c r="V2004" s="251"/>
      <c r="W2004" s="100">
        <v>2017</v>
      </c>
      <c r="X2004" s="117"/>
      <c r="Y2004" s="303"/>
    </row>
    <row r="2005" spans="1:64" ht="50.1" customHeight="1">
      <c r="A2005" s="30" t="s">
        <v>6492</v>
      </c>
      <c r="B2005" s="45" t="s">
        <v>32</v>
      </c>
      <c r="C2005" s="44" t="s">
        <v>6493</v>
      </c>
      <c r="D2005" s="312" t="s">
        <v>2603</v>
      </c>
      <c r="E2005" s="44" t="s">
        <v>2608</v>
      </c>
      <c r="F2005" s="44" t="s">
        <v>6494</v>
      </c>
      <c r="G2005" s="45" t="s">
        <v>36</v>
      </c>
      <c r="H2005" s="45">
        <v>0</v>
      </c>
      <c r="I2005" s="100">
        <v>590000000</v>
      </c>
      <c r="J2005" s="45" t="s">
        <v>50</v>
      </c>
      <c r="K2005" s="45" t="s">
        <v>2488</v>
      </c>
      <c r="L2005" s="45" t="s">
        <v>50</v>
      </c>
      <c r="M2005" s="45" t="s">
        <v>81</v>
      </c>
      <c r="N2005" s="43" t="s">
        <v>140</v>
      </c>
      <c r="O2005" s="43" t="s">
        <v>2489</v>
      </c>
      <c r="P2005" s="31">
        <v>112</v>
      </c>
      <c r="Q2005" s="43" t="s">
        <v>126</v>
      </c>
      <c r="R2005" s="161">
        <v>300</v>
      </c>
      <c r="S2005" s="145">
        <v>4375</v>
      </c>
      <c r="T2005" s="48">
        <f t="shared" si="172"/>
        <v>1312500</v>
      </c>
      <c r="U2005" s="48">
        <f t="shared" si="173"/>
        <v>1470000.0000000002</v>
      </c>
      <c r="V2005" s="251"/>
      <c r="W2005" s="100">
        <v>2017</v>
      </c>
      <c r="X2005" s="117"/>
      <c r="Y2005" s="303"/>
    </row>
    <row r="2006" spans="1:64" ht="50.1" customHeight="1">
      <c r="A2006" s="30" t="s">
        <v>6495</v>
      </c>
      <c r="B2006" s="31" t="s">
        <v>32</v>
      </c>
      <c r="C2006" s="79" t="s">
        <v>4357</v>
      </c>
      <c r="D2006" s="310" t="s">
        <v>4306</v>
      </c>
      <c r="E2006" s="79" t="s">
        <v>4358</v>
      </c>
      <c r="F2006" s="79" t="s">
        <v>44</v>
      </c>
      <c r="G2006" s="30" t="s">
        <v>36</v>
      </c>
      <c r="H2006" s="30">
        <v>0</v>
      </c>
      <c r="I2006" s="66">
        <v>590000000</v>
      </c>
      <c r="J2006" s="31" t="s">
        <v>37</v>
      </c>
      <c r="K2006" s="45" t="s">
        <v>2488</v>
      </c>
      <c r="L2006" s="31" t="s">
        <v>39</v>
      </c>
      <c r="M2006" s="30" t="s">
        <v>58</v>
      </c>
      <c r="N2006" s="31" t="s">
        <v>106</v>
      </c>
      <c r="O2006" s="31" t="s">
        <v>107</v>
      </c>
      <c r="P2006" s="100">
        <v>168</v>
      </c>
      <c r="Q2006" s="31" t="s">
        <v>114</v>
      </c>
      <c r="R2006" s="383">
        <v>9.0619999999999994</v>
      </c>
      <c r="S2006" s="410">
        <v>760000</v>
      </c>
      <c r="T2006" s="35">
        <f>R2006*S2006</f>
        <v>6887120</v>
      </c>
      <c r="U2006" s="35">
        <f>T2006*1.12</f>
        <v>7713574.4000000004</v>
      </c>
      <c r="V2006" s="30" t="s">
        <v>44</v>
      </c>
      <c r="W2006" s="45">
        <v>2017</v>
      </c>
      <c r="X2006" s="396"/>
      <c r="Y2006" s="303"/>
    </row>
    <row r="2007" spans="1:64" ht="50.1" customHeight="1">
      <c r="A2007" s="30" t="s">
        <v>6496</v>
      </c>
      <c r="B2007" s="71" t="s">
        <v>32</v>
      </c>
      <c r="C2007" s="44" t="s">
        <v>4122</v>
      </c>
      <c r="D2007" s="312" t="s">
        <v>4123</v>
      </c>
      <c r="E2007" s="44" t="s">
        <v>4124</v>
      </c>
      <c r="F2007" s="44" t="s">
        <v>4125</v>
      </c>
      <c r="G2007" s="43" t="s">
        <v>36</v>
      </c>
      <c r="H2007" s="162">
        <v>0</v>
      </c>
      <c r="I2007" s="81">
        <v>590000000</v>
      </c>
      <c r="J2007" s="45" t="s">
        <v>300</v>
      </c>
      <c r="K2007" s="43" t="s">
        <v>2488</v>
      </c>
      <c r="L2007" s="43" t="s">
        <v>302</v>
      </c>
      <c r="M2007" s="43" t="s">
        <v>81</v>
      </c>
      <c r="N2007" s="43" t="s">
        <v>4130</v>
      </c>
      <c r="O2007" s="43" t="s">
        <v>508</v>
      </c>
      <c r="P2007" s="38">
        <v>796</v>
      </c>
      <c r="Q2007" s="43" t="s">
        <v>43</v>
      </c>
      <c r="R2007" s="64">
        <v>12</v>
      </c>
      <c r="S2007" s="64">
        <v>4000</v>
      </c>
      <c r="T2007" s="48">
        <f>R2007*S2007</f>
        <v>48000</v>
      </c>
      <c r="U2007" s="48">
        <f t="shared" ref="U2007:U2024" si="174">T2007*1.12</f>
        <v>53760.000000000007</v>
      </c>
      <c r="V2007" s="126"/>
      <c r="W2007" s="45">
        <v>2017</v>
      </c>
      <c r="X2007" s="43"/>
      <c r="Y2007" s="303"/>
    </row>
    <row r="2008" spans="1:64" s="293" customFormat="1" ht="50.1" customHeight="1">
      <c r="A2008" s="30" t="s">
        <v>6945</v>
      </c>
      <c r="B2008" s="43" t="s">
        <v>32</v>
      </c>
      <c r="C2008" s="44" t="s">
        <v>6946</v>
      </c>
      <c r="D2008" s="312" t="s">
        <v>3375</v>
      </c>
      <c r="E2008" s="44" t="s">
        <v>6947</v>
      </c>
      <c r="F2008" s="44" t="s">
        <v>6948</v>
      </c>
      <c r="G2008" s="31" t="s">
        <v>188</v>
      </c>
      <c r="H2008" s="63">
        <v>0</v>
      </c>
      <c r="I2008" s="46">
        <v>590000000</v>
      </c>
      <c r="J2008" s="31" t="s">
        <v>50</v>
      </c>
      <c r="K2008" s="43" t="s">
        <v>2488</v>
      </c>
      <c r="L2008" s="31" t="s">
        <v>39</v>
      </c>
      <c r="M2008" s="31" t="s">
        <v>81</v>
      </c>
      <c r="N2008" s="31" t="s">
        <v>99</v>
      </c>
      <c r="O2008" s="31" t="s">
        <v>6949</v>
      </c>
      <c r="P2008" s="41" t="s">
        <v>822</v>
      </c>
      <c r="Q2008" s="31" t="s">
        <v>823</v>
      </c>
      <c r="R2008" s="64">
        <v>690</v>
      </c>
      <c r="S2008" s="64">
        <v>670</v>
      </c>
      <c r="T2008" s="48">
        <f t="shared" ref="T2008:T2024" si="175">S2008*R2008</f>
        <v>462300</v>
      </c>
      <c r="U2008" s="48">
        <f t="shared" si="174"/>
        <v>517776.00000000006</v>
      </c>
      <c r="V2008" s="43"/>
      <c r="W2008" s="43">
        <v>2017</v>
      </c>
      <c r="X2008" s="63"/>
      <c r="Y2008" s="303"/>
      <c r="Z2008" s="290"/>
      <c r="AA2008" s="291"/>
      <c r="AB2008" s="291"/>
      <c r="AC2008" s="291"/>
      <c r="AD2008" s="291"/>
      <c r="AE2008" s="291"/>
      <c r="AF2008" s="291"/>
      <c r="AG2008" s="291"/>
      <c r="AH2008" s="291"/>
      <c r="AI2008" s="291"/>
      <c r="AJ2008" s="291"/>
      <c r="AK2008" s="291"/>
      <c r="AL2008" s="291"/>
      <c r="AM2008" s="291"/>
      <c r="AN2008" s="292"/>
      <c r="AO2008" s="292"/>
      <c r="AP2008" s="292"/>
      <c r="AQ2008" s="292"/>
      <c r="AR2008" s="292"/>
      <c r="AS2008" s="292"/>
      <c r="AT2008" s="292"/>
      <c r="AU2008" s="292"/>
      <c r="AV2008" s="292"/>
      <c r="AW2008" s="292"/>
      <c r="AX2008" s="292"/>
      <c r="AY2008" s="292"/>
      <c r="AZ2008" s="292"/>
      <c r="BA2008" s="292"/>
      <c r="BB2008" s="292"/>
      <c r="BC2008" s="292"/>
      <c r="BD2008" s="292"/>
      <c r="BE2008" s="292"/>
      <c r="BF2008" s="292"/>
      <c r="BG2008" s="292"/>
      <c r="BH2008" s="292"/>
      <c r="BI2008" s="292"/>
      <c r="BJ2008" s="292"/>
      <c r="BK2008" s="292"/>
      <c r="BL2008" s="292"/>
    </row>
    <row r="2009" spans="1:64" s="293" customFormat="1" ht="50.1" customHeight="1">
      <c r="A2009" s="30" t="s">
        <v>6950</v>
      </c>
      <c r="B2009" s="143" t="s">
        <v>32</v>
      </c>
      <c r="C2009" s="238" t="s">
        <v>846</v>
      </c>
      <c r="D2009" s="328" t="s">
        <v>819</v>
      </c>
      <c r="E2009" s="238" t="s">
        <v>847</v>
      </c>
      <c r="F2009" s="238" t="s">
        <v>6951</v>
      </c>
      <c r="G2009" s="154" t="s">
        <v>188</v>
      </c>
      <c r="H2009" s="153">
        <v>0</v>
      </c>
      <c r="I2009" s="343">
        <v>590000000</v>
      </c>
      <c r="J2009" s="186" t="s">
        <v>50</v>
      </c>
      <c r="K2009" s="43" t="s">
        <v>2488</v>
      </c>
      <c r="L2009" s="186" t="s">
        <v>39</v>
      </c>
      <c r="M2009" s="31" t="s">
        <v>81</v>
      </c>
      <c r="N2009" s="31" t="s">
        <v>99</v>
      </c>
      <c r="O2009" s="186" t="s">
        <v>6949</v>
      </c>
      <c r="P2009" s="141" t="s">
        <v>822</v>
      </c>
      <c r="Q2009" s="186" t="s">
        <v>823</v>
      </c>
      <c r="R2009" s="388">
        <v>320</v>
      </c>
      <c r="S2009" s="388">
        <v>223</v>
      </c>
      <c r="T2009" s="411">
        <f t="shared" si="175"/>
        <v>71360</v>
      </c>
      <c r="U2009" s="411">
        <f t="shared" si="174"/>
        <v>79923.200000000012</v>
      </c>
      <c r="V2009" s="143" t="s">
        <v>6952</v>
      </c>
      <c r="W2009" s="143">
        <v>2017</v>
      </c>
      <c r="X2009" s="63"/>
      <c r="Y2009" s="303"/>
      <c r="Z2009" s="290"/>
      <c r="AA2009" s="291"/>
      <c r="AB2009" s="291"/>
      <c r="AC2009" s="291"/>
      <c r="AD2009" s="291"/>
      <c r="AE2009" s="291"/>
      <c r="AF2009" s="291"/>
      <c r="AG2009" s="291"/>
      <c r="AH2009" s="291"/>
      <c r="AI2009" s="291"/>
      <c r="AJ2009" s="291"/>
      <c r="AK2009" s="291"/>
      <c r="AL2009" s="291"/>
      <c r="AM2009" s="291"/>
      <c r="AN2009" s="292"/>
      <c r="AO2009" s="292"/>
      <c r="AP2009" s="292"/>
      <c r="AQ2009" s="292"/>
      <c r="AR2009" s="292"/>
      <c r="AS2009" s="292"/>
      <c r="AT2009" s="292"/>
      <c r="AU2009" s="292"/>
      <c r="AV2009" s="292"/>
      <c r="AW2009" s="292"/>
      <c r="AX2009" s="292"/>
      <c r="AY2009" s="292"/>
      <c r="AZ2009" s="292"/>
      <c r="BA2009" s="292"/>
      <c r="BB2009" s="292"/>
      <c r="BC2009" s="292"/>
      <c r="BD2009" s="292"/>
      <c r="BE2009" s="292"/>
      <c r="BF2009" s="292"/>
      <c r="BG2009" s="292"/>
      <c r="BH2009" s="292"/>
      <c r="BI2009" s="292"/>
      <c r="BJ2009" s="292"/>
      <c r="BK2009" s="292"/>
      <c r="BL2009" s="292"/>
    </row>
    <row r="2010" spans="1:64" s="293" customFormat="1" ht="50.1" customHeight="1">
      <c r="A2010" s="30" t="s">
        <v>6953</v>
      </c>
      <c r="B2010" s="43" t="s">
        <v>32</v>
      </c>
      <c r="C2010" s="44" t="s">
        <v>6378</v>
      </c>
      <c r="D2010" s="312" t="s">
        <v>819</v>
      </c>
      <c r="E2010" s="44" t="s">
        <v>6379</v>
      </c>
      <c r="F2010" s="44" t="s">
        <v>6380</v>
      </c>
      <c r="G2010" s="30" t="s">
        <v>188</v>
      </c>
      <c r="H2010" s="63">
        <v>0</v>
      </c>
      <c r="I2010" s="46">
        <v>590000000</v>
      </c>
      <c r="J2010" s="31" t="s">
        <v>50</v>
      </c>
      <c r="K2010" s="43" t="s">
        <v>2488</v>
      </c>
      <c r="L2010" s="31" t="s">
        <v>39</v>
      </c>
      <c r="M2010" s="31" t="s">
        <v>81</v>
      </c>
      <c r="N2010" s="31" t="s">
        <v>99</v>
      </c>
      <c r="O2010" s="31" t="s">
        <v>6949</v>
      </c>
      <c r="P2010" s="41" t="s">
        <v>822</v>
      </c>
      <c r="Q2010" s="31" t="s">
        <v>823</v>
      </c>
      <c r="R2010" s="64">
        <v>225</v>
      </c>
      <c r="S2010" s="64">
        <v>204</v>
      </c>
      <c r="T2010" s="48">
        <f t="shared" si="175"/>
        <v>45900</v>
      </c>
      <c r="U2010" s="48">
        <f t="shared" si="174"/>
        <v>51408.000000000007</v>
      </c>
      <c r="V2010" s="43"/>
      <c r="W2010" s="43">
        <v>2017</v>
      </c>
      <c r="X2010" s="63"/>
      <c r="Y2010" s="303"/>
      <c r="Z2010" s="290"/>
      <c r="AA2010" s="291"/>
      <c r="AB2010" s="291"/>
      <c r="AC2010" s="291"/>
      <c r="AD2010" s="291"/>
      <c r="AE2010" s="291"/>
      <c r="AF2010" s="291"/>
      <c r="AG2010" s="291"/>
      <c r="AH2010" s="291"/>
      <c r="AI2010" s="291"/>
      <c r="AJ2010" s="291"/>
      <c r="AK2010" s="291"/>
      <c r="AL2010" s="291"/>
      <c r="AM2010" s="291"/>
      <c r="AN2010" s="292"/>
      <c r="AO2010" s="292"/>
      <c r="AP2010" s="292"/>
      <c r="AQ2010" s="292"/>
      <c r="AR2010" s="292"/>
      <c r="AS2010" s="292"/>
      <c r="AT2010" s="292"/>
      <c r="AU2010" s="292"/>
      <c r="AV2010" s="292"/>
      <c r="AW2010" s="292"/>
      <c r="AX2010" s="292"/>
      <c r="AY2010" s="292"/>
      <c r="AZ2010" s="292"/>
      <c r="BA2010" s="292"/>
      <c r="BB2010" s="292"/>
      <c r="BC2010" s="292"/>
      <c r="BD2010" s="292"/>
      <c r="BE2010" s="292"/>
      <c r="BF2010" s="292"/>
      <c r="BG2010" s="292"/>
      <c r="BH2010" s="292"/>
      <c r="BI2010" s="292"/>
      <c r="BJ2010" s="292"/>
      <c r="BK2010" s="292"/>
      <c r="BL2010" s="292"/>
    </row>
    <row r="2011" spans="1:64" s="293" customFormat="1" ht="50.1" customHeight="1">
      <c r="A2011" s="30" t="s">
        <v>6954</v>
      </c>
      <c r="B2011" s="43" t="s">
        <v>32</v>
      </c>
      <c r="C2011" s="44" t="s">
        <v>6292</v>
      </c>
      <c r="D2011" s="312" t="s">
        <v>819</v>
      </c>
      <c r="E2011" s="44" t="s">
        <v>6293</v>
      </c>
      <c r="F2011" s="44" t="s">
        <v>6955</v>
      </c>
      <c r="G2011" s="30" t="s">
        <v>188</v>
      </c>
      <c r="H2011" s="63">
        <v>0</v>
      </c>
      <c r="I2011" s="46">
        <v>590000000</v>
      </c>
      <c r="J2011" s="31" t="s">
        <v>50</v>
      </c>
      <c r="K2011" s="43" t="s">
        <v>2488</v>
      </c>
      <c r="L2011" s="31" t="s">
        <v>39</v>
      </c>
      <c r="M2011" s="31" t="s">
        <v>81</v>
      </c>
      <c r="N2011" s="31" t="s">
        <v>99</v>
      </c>
      <c r="O2011" s="31" t="s">
        <v>6949</v>
      </c>
      <c r="P2011" s="41" t="s">
        <v>822</v>
      </c>
      <c r="Q2011" s="31" t="s">
        <v>823</v>
      </c>
      <c r="R2011" s="64">
        <v>420</v>
      </c>
      <c r="S2011" s="64">
        <v>704</v>
      </c>
      <c r="T2011" s="48">
        <f t="shared" si="175"/>
        <v>295680</v>
      </c>
      <c r="U2011" s="48">
        <f t="shared" si="174"/>
        <v>331161.60000000003</v>
      </c>
      <c r="V2011" s="43" t="s">
        <v>6952</v>
      </c>
      <c r="W2011" s="43">
        <v>2017</v>
      </c>
      <c r="X2011" s="63"/>
      <c r="Y2011" s="303"/>
      <c r="Z2011" s="290"/>
      <c r="AA2011" s="291"/>
      <c r="AB2011" s="291"/>
      <c r="AC2011" s="291"/>
      <c r="AD2011" s="291"/>
      <c r="AE2011" s="291"/>
      <c r="AF2011" s="291"/>
      <c r="AG2011" s="291"/>
      <c r="AH2011" s="291"/>
      <c r="AI2011" s="291"/>
      <c r="AJ2011" s="291"/>
      <c r="AK2011" s="291"/>
      <c r="AL2011" s="291"/>
      <c r="AM2011" s="291"/>
      <c r="AN2011" s="292"/>
      <c r="AO2011" s="292"/>
      <c r="AP2011" s="292"/>
      <c r="AQ2011" s="292"/>
      <c r="AR2011" s="292"/>
      <c r="AS2011" s="292"/>
      <c r="AT2011" s="292"/>
      <c r="AU2011" s="292"/>
      <c r="AV2011" s="292"/>
      <c r="AW2011" s="292"/>
      <c r="AX2011" s="292"/>
      <c r="AY2011" s="292"/>
      <c r="AZ2011" s="292"/>
      <c r="BA2011" s="292"/>
      <c r="BB2011" s="292"/>
      <c r="BC2011" s="292"/>
      <c r="BD2011" s="292"/>
      <c r="BE2011" s="292"/>
      <c r="BF2011" s="292"/>
      <c r="BG2011" s="292"/>
      <c r="BH2011" s="292"/>
      <c r="BI2011" s="292"/>
      <c r="BJ2011" s="292"/>
      <c r="BK2011" s="292"/>
      <c r="BL2011" s="292"/>
    </row>
    <row r="2012" spans="1:64" s="293" customFormat="1" ht="50.1" customHeight="1">
      <c r="A2012" s="30" t="s">
        <v>6956</v>
      </c>
      <c r="B2012" s="43" t="s">
        <v>32</v>
      </c>
      <c r="C2012" s="44" t="s">
        <v>6957</v>
      </c>
      <c r="D2012" s="312" t="s">
        <v>819</v>
      </c>
      <c r="E2012" s="44" t="s">
        <v>6958</v>
      </c>
      <c r="F2012" s="44" t="s">
        <v>6959</v>
      </c>
      <c r="G2012" s="30" t="s">
        <v>188</v>
      </c>
      <c r="H2012" s="63">
        <v>0</v>
      </c>
      <c r="I2012" s="46">
        <v>590000000</v>
      </c>
      <c r="J2012" s="31" t="s">
        <v>50</v>
      </c>
      <c r="K2012" s="43" t="s">
        <v>2488</v>
      </c>
      <c r="L2012" s="31" t="s">
        <v>39</v>
      </c>
      <c r="M2012" s="31" t="s">
        <v>81</v>
      </c>
      <c r="N2012" s="31" t="s">
        <v>99</v>
      </c>
      <c r="O2012" s="31" t="s">
        <v>6949</v>
      </c>
      <c r="P2012" s="41" t="s">
        <v>6960</v>
      </c>
      <c r="Q2012" s="43" t="s">
        <v>6961</v>
      </c>
      <c r="R2012" s="64">
        <v>0.25</v>
      </c>
      <c r="S2012" s="64">
        <v>346000</v>
      </c>
      <c r="T2012" s="48">
        <f t="shared" si="175"/>
        <v>86500</v>
      </c>
      <c r="U2012" s="48">
        <f t="shared" si="174"/>
        <v>96880.000000000015</v>
      </c>
      <c r="V2012" s="43" t="s">
        <v>6952</v>
      </c>
      <c r="W2012" s="43">
        <v>2017</v>
      </c>
      <c r="X2012" s="63"/>
      <c r="Y2012" s="303"/>
      <c r="Z2012" s="290"/>
      <c r="AA2012" s="291"/>
      <c r="AB2012" s="291"/>
      <c r="AC2012" s="291"/>
      <c r="AD2012" s="291"/>
      <c r="AE2012" s="291"/>
      <c r="AF2012" s="291"/>
      <c r="AG2012" s="291"/>
      <c r="AH2012" s="291"/>
      <c r="AI2012" s="291"/>
      <c r="AJ2012" s="291"/>
      <c r="AK2012" s="291"/>
      <c r="AL2012" s="291"/>
      <c r="AM2012" s="291"/>
      <c r="AN2012" s="292"/>
      <c r="AO2012" s="292"/>
      <c r="AP2012" s="292"/>
      <c r="AQ2012" s="292"/>
      <c r="AR2012" s="292"/>
      <c r="AS2012" s="292"/>
      <c r="AT2012" s="292"/>
      <c r="AU2012" s="292"/>
      <c r="AV2012" s="292"/>
      <c r="AW2012" s="292"/>
      <c r="AX2012" s="292"/>
      <c r="AY2012" s="292"/>
      <c r="AZ2012" s="292"/>
      <c r="BA2012" s="292"/>
      <c r="BB2012" s="292"/>
      <c r="BC2012" s="292"/>
      <c r="BD2012" s="292"/>
      <c r="BE2012" s="292"/>
      <c r="BF2012" s="292"/>
      <c r="BG2012" s="292"/>
      <c r="BH2012" s="292"/>
      <c r="BI2012" s="292"/>
      <c r="BJ2012" s="292"/>
      <c r="BK2012" s="292"/>
      <c r="BL2012" s="292"/>
    </row>
    <row r="2013" spans="1:64" s="293" customFormat="1" ht="50.1" customHeight="1">
      <c r="A2013" s="30" t="s">
        <v>6962</v>
      </c>
      <c r="B2013" s="43" t="s">
        <v>32</v>
      </c>
      <c r="C2013" s="44" t="s">
        <v>3426</v>
      </c>
      <c r="D2013" s="312" t="s">
        <v>3375</v>
      </c>
      <c r="E2013" s="44" t="s">
        <v>3427</v>
      </c>
      <c r="F2013" s="44" t="s">
        <v>6963</v>
      </c>
      <c r="G2013" s="30" t="s">
        <v>188</v>
      </c>
      <c r="H2013" s="63">
        <v>0</v>
      </c>
      <c r="I2013" s="46">
        <v>590000000</v>
      </c>
      <c r="J2013" s="31" t="s">
        <v>50</v>
      </c>
      <c r="K2013" s="43" t="s">
        <v>2488</v>
      </c>
      <c r="L2013" s="31" t="s">
        <v>39</v>
      </c>
      <c r="M2013" s="31" t="s">
        <v>81</v>
      </c>
      <c r="N2013" s="31" t="s">
        <v>99</v>
      </c>
      <c r="O2013" s="31" t="s">
        <v>6949</v>
      </c>
      <c r="P2013" s="41" t="s">
        <v>822</v>
      </c>
      <c r="Q2013" s="31" t="s">
        <v>823</v>
      </c>
      <c r="R2013" s="64">
        <v>20</v>
      </c>
      <c r="S2013" s="64">
        <v>96</v>
      </c>
      <c r="T2013" s="48">
        <f t="shared" si="175"/>
        <v>1920</v>
      </c>
      <c r="U2013" s="48">
        <f t="shared" si="174"/>
        <v>2150.4</v>
      </c>
      <c r="V2013" s="43"/>
      <c r="W2013" s="43">
        <v>2017</v>
      </c>
      <c r="X2013" s="63"/>
      <c r="Y2013" s="303"/>
      <c r="Z2013" s="290"/>
      <c r="AA2013" s="291"/>
      <c r="AB2013" s="291"/>
      <c r="AC2013" s="291"/>
      <c r="AD2013" s="291"/>
      <c r="AE2013" s="291"/>
      <c r="AF2013" s="291"/>
      <c r="AG2013" s="291"/>
      <c r="AH2013" s="291"/>
      <c r="AI2013" s="291"/>
      <c r="AJ2013" s="291"/>
      <c r="AK2013" s="291"/>
      <c r="AL2013" s="291"/>
      <c r="AM2013" s="291"/>
      <c r="AN2013" s="292"/>
      <c r="AO2013" s="292"/>
      <c r="AP2013" s="292"/>
      <c r="AQ2013" s="292"/>
      <c r="AR2013" s="292"/>
      <c r="AS2013" s="292"/>
      <c r="AT2013" s="292"/>
      <c r="AU2013" s="292"/>
      <c r="AV2013" s="292"/>
      <c r="AW2013" s="292"/>
      <c r="AX2013" s="292"/>
      <c r="AY2013" s="292"/>
      <c r="AZ2013" s="292"/>
      <c r="BA2013" s="292"/>
      <c r="BB2013" s="292"/>
      <c r="BC2013" s="292"/>
      <c r="BD2013" s="292"/>
      <c r="BE2013" s="292"/>
      <c r="BF2013" s="292"/>
      <c r="BG2013" s="292"/>
      <c r="BH2013" s="292"/>
      <c r="BI2013" s="292"/>
      <c r="BJ2013" s="292"/>
      <c r="BK2013" s="292"/>
      <c r="BL2013" s="292"/>
    </row>
    <row r="2014" spans="1:64" s="293" customFormat="1" ht="50.1" customHeight="1">
      <c r="A2014" s="30" t="s">
        <v>6964</v>
      </c>
      <c r="B2014" s="43" t="s">
        <v>32</v>
      </c>
      <c r="C2014" s="44" t="s">
        <v>6965</v>
      </c>
      <c r="D2014" s="312" t="s">
        <v>3375</v>
      </c>
      <c r="E2014" s="44" t="s">
        <v>6966</v>
      </c>
      <c r="F2014" s="44" t="s">
        <v>6967</v>
      </c>
      <c r="G2014" s="30" t="s">
        <v>188</v>
      </c>
      <c r="H2014" s="63">
        <v>0</v>
      </c>
      <c r="I2014" s="46">
        <v>590000000</v>
      </c>
      <c r="J2014" s="31" t="s">
        <v>50</v>
      </c>
      <c r="K2014" s="43" t="s">
        <v>2488</v>
      </c>
      <c r="L2014" s="31" t="s">
        <v>39</v>
      </c>
      <c r="M2014" s="31" t="s">
        <v>81</v>
      </c>
      <c r="N2014" s="31" t="s">
        <v>99</v>
      </c>
      <c r="O2014" s="31" t="s">
        <v>6949</v>
      </c>
      <c r="P2014" s="41" t="s">
        <v>822</v>
      </c>
      <c r="Q2014" s="31" t="s">
        <v>823</v>
      </c>
      <c r="R2014" s="64">
        <v>500</v>
      </c>
      <c r="S2014" s="64">
        <v>579</v>
      </c>
      <c r="T2014" s="48">
        <f t="shared" si="175"/>
        <v>289500</v>
      </c>
      <c r="U2014" s="48">
        <f t="shared" si="174"/>
        <v>324240.00000000006</v>
      </c>
      <c r="V2014" s="43"/>
      <c r="W2014" s="43">
        <v>2017</v>
      </c>
      <c r="X2014" s="63"/>
      <c r="Y2014" s="303"/>
      <c r="Z2014" s="290"/>
      <c r="AA2014" s="291"/>
      <c r="AB2014" s="291"/>
      <c r="AC2014" s="291"/>
      <c r="AD2014" s="291"/>
      <c r="AE2014" s="291"/>
      <c r="AF2014" s="291"/>
      <c r="AG2014" s="291"/>
      <c r="AH2014" s="291"/>
      <c r="AI2014" s="291"/>
      <c r="AJ2014" s="291"/>
      <c r="AK2014" s="291"/>
      <c r="AL2014" s="291"/>
      <c r="AM2014" s="291"/>
      <c r="AN2014" s="292"/>
      <c r="AO2014" s="292"/>
      <c r="AP2014" s="292"/>
      <c r="AQ2014" s="292"/>
      <c r="AR2014" s="292"/>
      <c r="AS2014" s="292"/>
      <c r="AT2014" s="292"/>
      <c r="AU2014" s="292"/>
      <c r="AV2014" s="292"/>
      <c r="AW2014" s="292"/>
      <c r="AX2014" s="292"/>
      <c r="AY2014" s="292"/>
      <c r="AZ2014" s="292"/>
      <c r="BA2014" s="292"/>
      <c r="BB2014" s="292"/>
      <c r="BC2014" s="292"/>
      <c r="BD2014" s="292"/>
      <c r="BE2014" s="292"/>
      <c r="BF2014" s="292"/>
      <c r="BG2014" s="292"/>
      <c r="BH2014" s="292"/>
      <c r="BI2014" s="292"/>
      <c r="BJ2014" s="292"/>
      <c r="BK2014" s="292"/>
      <c r="BL2014" s="292"/>
    </row>
    <row r="2015" spans="1:64" s="293" customFormat="1" ht="50.1" customHeight="1">
      <c r="A2015" s="30" t="s">
        <v>6968</v>
      </c>
      <c r="B2015" s="43" t="s">
        <v>32</v>
      </c>
      <c r="C2015" s="44" t="s">
        <v>3430</v>
      </c>
      <c r="D2015" s="312" t="s">
        <v>3375</v>
      </c>
      <c r="E2015" s="44" t="s">
        <v>3431</v>
      </c>
      <c r="F2015" s="44" t="s">
        <v>6372</v>
      </c>
      <c r="G2015" s="30" t="s">
        <v>188</v>
      </c>
      <c r="H2015" s="63">
        <v>0</v>
      </c>
      <c r="I2015" s="46">
        <v>590000000</v>
      </c>
      <c r="J2015" s="31" t="s">
        <v>50</v>
      </c>
      <c r="K2015" s="43" t="s">
        <v>2488</v>
      </c>
      <c r="L2015" s="31" t="s">
        <v>39</v>
      </c>
      <c r="M2015" s="31" t="s">
        <v>81</v>
      </c>
      <c r="N2015" s="31" t="s">
        <v>99</v>
      </c>
      <c r="O2015" s="31" t="s">
        <v>6949</v>
      </c>
      <c r="P2015" s="41" t="s">
        <v>822</v>
      </c>
      <c r="Q2015" s="31" t="s">
        <v>823</v>
      </c>
      <c r="R2015" s="64">
        <v>45</v>
      </c>
      <c r="S2015" s="64">
        <v>146</v>
      </c>
      <c r="T2015" s="48">
        <f t="shared" si="175"/>
        <v>6570</v>
      </c>
      <c r="U2015" s="48">
        <f t="shared" si="174"/>
        <v>7358.4000000000005</v>
      </c>
      <c r="V2015" s="43"/>
      <c r="W2015" s="43">
        <v>2017</v>
      </c>
      <c r="X2015" s="63"/>
      <c r="Y2015" s="303"/>
      <c r="Z2015" s="290"/>
      <c r="AA2015" s="291"/>
      <c r="AB2015" s="291"/>
      <c r="AC2015" s="291"/>
      <c r="AD2015" s="291"/>
      <c r="AE2015" s="291"/>
      <c r="AF2015" s="291"/>
      <c r="AG2015" s="291"/>
      <c r="AH2015" s="291"/>
      <c r="AI2015" s="291"/>
      <c r="AJ2015" s="291"/>
      <c r="AK2015" s="291"/>
      <c r="AL2015" s="291"/>
      <c r="AM2015" s="291"/>
      <c r="AN2015" s="292"/>
      <c r="AO2015" s="292"/>
      <c r="AP2015" s="292"/>
      <c r="AQ2015" s="292"/>
      <c r="AR2015" s="292"/>
      <c r="AS2015" s="292"/>
      <c r="AT2015" s="292"/>
      <c r="AU2015" s="292"/>
      <c r="AV2015" s="292"/>
      <c r="AW2015" s="292"/>
      <c r="AX2015" s="292"/>
      <c r="AY2015" s="292"/>
      <c r="AZ2015" s="292"/>
      <c r="BA2015" s="292"/>
      <c r="BB2015" s="292"/>
      <c r="BC2015" s="292"/>
      <c r="BD2015" s="292"/>
      <c r="BE2015" s="292"/>
      <c r="BF2015" s="292"/>
      <c r="BG2015" s="292"/>
      <c r="BH2015" s="292"/>
      <c r="BI2015" s="292"/>
      <c r="BJ2015" s="292"/>
      <c r="BK2015" s="292"/>
      <c r="BL2015" s="292"/>
    </row>
    <row r="2016" spans="1:64" s="293" customFormat="1" ht="50.1" customHeight="1">
      <c r="A2016" s="30" t="s">
        <v>6969</v>
      </c>
      <c r="B2016" s="43" t="s">
        <v>32</v>
      </c>
      <c r="C2016" s="44" t="s">
        <v>6970</v>
      </c>
      <c r="D2016" s="312" t="s">
        <v>819</v>
      </c>
      <c r="E2016" s="44" t="s">
        <v>6971</v>
      </c>
      <c r="F2016" s="44" t="s">
        <v>6972</v>
      </c>
      <c r="G2016" s="30" t="s">
        <v>188</v>
      </c>
      <c r="H2016" s="63">
        <v>0</v>
      </c>
      <c r="I2016" s="46">
        <v>590000000</v>
      </c>
      <c r="J2016" s="31" t="s">
        <v>50</v>
      </c>
      <c r="K2016" s="43" t="s">
        <v>2488</v>
      </c>
      <c r="L2016" s="31" t="s">
        <v>39</v>
      </c>
      <c r="M2016" s="31" t="s">
        <v>81</v>
      </c>
      <c r="N2016" s="31" t="s">
        <v>99</v>
      </c>
      <c r="O2016" s="31" t="s">
        <v>6949</v>
      </c>
      <c r="P2016" s="41" t="s">
        <v>822</v>
      </c>
      <c r="Q2016" s="31" t="s">
        <v>823</v>
      </c>
      <c r="R2016" s="64">
        <v>255</v>
      </c>
      <c r="S2016" s="64">
        <v>289</v>
      </c>
      <c r="T2016" s="48">
        <f t="shared" si="175"/>
        <v>73695</v>
      </c>
      <c r="U2016" s="48">
        <f t="shared" si="174"/>
        <v>82538.400000000009</v>
      </c>
      <c r="V2016" s="43"/>
      <c r="W2016" s="43">
        <v>2017</v>
      </c>
      <c r="X2016" s="63"/>
      <c r="Y2016" s="303"/>
      <c r="Z2016" s="290"/>
      <c r="AA2016" s="291"/>
      <c r="AB2016" s="291"/>
      <c r="AC2016" s="291"/>
      <c r="AD2016" s="291"/>
      <c r="AE2016" s="291"/>
      <c r="AF2016" s="291"/>
      <c r="AG2016" s="291"/>
      <c r="AH2016" s="291"/>
      <c r="AI2016" s="291"/>
      <c r="AJ2016" s="291"/>
      <c r="AK2016" s="291"/>
      <c r="AL2016" s="291"/>
      <c r="AM2016" s="291"/>
      <c r="AN2016" s="292"/>
      <c r="AO2016" s="292"/>
      <c r="AP2016" s="292"/>
      <c r="AQ2016" s="292"/>
      <c r="AR2016" s="292"/>
      <c r="AS2016" s="292"/>
      <c r="AT2016" s="292"/>
      <c r="AU2016" s="292"/>
      <c r="AV2016" s="292"/>
      <c r="AW2016" s="292"/>
      <c r="AX2016" s="292"/>
      <c r="AY2016" s="292"/>
      <c r="AZ2016" s="292"/>
      <c r="BA2016" s="292"/>
      <c r="BB2016" s="292"/>
      <c r="BC2016" s="292"/>
      <c r="BD2016" s="292"/>
      <c r="BE2016" s="292"/>
      <c r="BF2016" s="292"/>
      <c r="BG2016" s="292"/>
      <c r="BH2016" s="292"/>
      <c r="BI2016" s="292"/>
      <c r="BJ2016" s="292"/>
      <c r="BK2016" s="292"/>
      <c r="BL2016" s="292"/>
    </row>
    <row r="2017" spans="1:64" s="293" customFormat="1" ht="50.1" customHeight="1">
      <c r="A2017" s="30" t="s">
        <v>6973</v>
      </c>
      <c r="B2017" s="43" t="s">
        <v>32</v>
      </c>
      <c r="C2017" s="44" t="s">
        <v>6974</v>
      </c>
      <c r="D2017" s="312" t="s">
        <v>819</v>
      </c>
      <c r="E2017" s="44" t="s">
        <v>6975</v>
      </c>
      <c r="F2017" s="44" t="s">
        <v>6976</v>
      </c>
      <c r="G2017" s="30" t="s">
        <v>188</v>
      </c>
      <c r="H2017" s="63">
        <v>0</v>
      </c>
      <c r="I2017" s="46">
        <v>590000000</v>
      </c>
      <c r="J2017" s="31" t="s">
        <v>50</v>
      </c>
      <c r="K2017" s="43" t="s">
        <v>2488</v>
      </c>
      <c r="L2017" s="31" t="s">
        <v>39</v>
      </c>
      <c r="M2017" s="31" t="s">
        <v>81</v>
      </c>
      <c r="N2017" s="31" t="s">
        <v>99</v>
      </c>
      <c r="O2017" s="31" t="s">
        <v>6949</v>
      </c>
      <c r="P2017" s="41" t="s">
        <v>822</v>
      </c>
      <c r="Q2017" s="31" t="s">
        <v>823</v>
      </c>
      <c r="R2017" s="64">
        <v>500</v>
      </c>
      <c r="S2017" s="64">
        <v>925</v>
      </c>
      <c r="T2017" s="48">
        <f t="shared" si="175"/>
        <v>462500</v>
      </c>
      <c r="U2017" s="48">
        <f t="shared" si="174"/>
        <v>518000.00000000006</v>
      </c>
      <c r="V2017" s="43"/>
      <c r="W2017" s="43">
        <v>2017</v>
      </c>
      <c r="X2017" s="63"/>
      <c r="Y2017" s="303"/>
      <c r="Z2017" s="290"/>
      <c r="AA2017" s="291"/>
      <c r="AB2017" s="291"/>
      <c r="AC2017" s="291"/>
      <c r="AD2017" s="291"/>
      <c r="AE2017" s="291"/>
      <c r="AF2017" s="291"/>
      <c r="AG2017" s="291"/>
      <c r="AH2017" s="291"/>
      <c r="AI2017" s="291"/>
      <c r="AJ2017" s="291"/>
      <c r="AK2017" s="291"/>
      <c r="AL2017" s="291"/>
      <c r="AM2017" s="291"/>
      <c r="AN2017" s="292"/>
      <c r="AO2017" s="292"/>
      <c r="AP2017" s="292"/>
      <c r="AQ2017" s="292"/>
      <c r="AR2017" s="292"/>
      <c r="AS2017" s="292"/>
      <c r="AT2017" s="292"/>
      <c r="AU2017" s="292"/>
      <c r="AV2017" s="292"/>
      <c r="AW2017" s="292"/>
      <c r="AX2017" s="292"/>
      <c r="AY2017" s="292"/>
      <c r="AZ2017" s="292"/>
      <c r="BA2017" s="292"/>
      <c r="BB2017" s="292"/>
      <c r="BC2017" s="292"/>
      <c r="BD2017" s="292"/>
      <c r="BE2017" s="292"/>
      <c r="BF2017" s="292"/>
      <c r="BG2017" s="292"/>
      <c r="BH2017" s="292"/>
      <c r="BI2017" s="292"/>
      <c r="BJ2017" s="292"/>
      <c r="BK2017" s="292"/>
      <c r="BL2017" s="292"/>
    </row>
    <row r="2018" spans="1:64" s="293" customFormat="1" ht="50.1" customHeight="1">
      <c r="A2018" s="30" t="s">
        <v>6977</v>
      </c>
      <c r="B2018" s="43" t="s">
        <v>32</v>
      </c>
      <c r="C2018" s="44" t="s">
        <v>6978</v>
      </c>
      <c r="D2018" s="312" t="s">
        <v>3375</v>
      </c>
      <c r="E2018" s="44" t="s">
        <v>6979</v>
      </c>
      <c r="F2018" s="44" t="s">
        <v>6980</v>
      </c>
      <c r="G2018" s="30" t="s">
        <v>188</v>
      </c>
      <c r="H2018" s="63">
        <v>0</v>
      </c>
      <c r="I2018" s="46">
        <v>590000000</v>
      </c>
      <c r="J2018" s="31" t="s">
        <v>50</v>
      </c>
      <c r="K2018" s="43" t="s">
        <v>2488</v>
      </c>
      <c r="L2018" s="31" t="s">
        <v>39</v>
      </c>
      <c r="M2018" s="31" t="s">
        <v>81</v>
      </c>
      <c r="N2018" s="31" t="s">
        <v>99</v>
      </c>
      <c r="O2018" s="31" t="s">
        <v>6949</v>
      </c>
      <c r="P2018" s="41" t="s">
        <v>822</v>
      </c>
      <c r="Q2018" s="31" t="s">
        <v>823</v>
      </c>
      <c r="R2018" s="64">
        <v>15</v>
      </c>
      <c r="S2018" s="64">
        <v>79</v>
      </c>
      <c r="T2018" s="48">
        <f t="shared" si="175"/>
        <v>1185</v>
      </c>
      <c r="U2018" s="48">
        <f t="shared" si="174"/>
        <v>1327.2</v>
      </c>
      <c r="V2018" s="43"/>
      <c r="W2018" s="43">
        <v>2017</v>
      </c>
      <c r="X2018" s="63"/>
      <c r="Y2018" s="303"/>
      <c r="Z2018" s="290"/>
      <c r="AA2018" s="291"/>
      <c r="AB2018" s="291"/>
      <c r="AC2018" s="291"/>
      <c r="AD2018" s="291"/>
      <c r="AE2018" s="291"/>
      <c r="AF2018" s="291"/>
      <c r="AG2018" s="291"/>
      <c r="AH2018" s="291"/>
      <c r="AI2018" s="291"/>
      <c r="AJ2018" s="291"/>
      <c r="AK2018" s="291"/>
      <c r="AL2018" s="291"/>
      <c r="AM2018" s="291"/>
      <c r="AN2018" s="292"/>
      <c r="AO2018" s="292"/>
      <c r="AP2018" s="292"/>
      <c r="AQ2018" s="292"/>
      <c r="AR2018" s="292"/>
      <c r="AS2018" s="292"/>
      <c r="AT2018" s="292"/>
      <c r="AU2018" s="292"/>
      <c r="AV2018" s="292"/>
      <c r="AW2018" s="292"/>
      <c r="AX2018" s="292"/>
      <c r="AY2018" s="292"/>
      <c r="AZ2018" s="292"/>
      <c r="BA2018" s="292"/>
      <c r="BB2018" s="292"/>
      <c r="BC2018" s="292"/>
      <c r="BD2018" s="292"/>
      <c r="BE2018" s="292"/>
      <c r="BF2018" s="292"/>
      <c r="BG2018" s="292"/>
      <c r="BH2018" s="292"/>
      <c r="BI2018" s="292"/>
      <c r="BJ2018" s="292"/>
      <c r="BK2018" s="292"/>
      <c r="BL2018" s="292"/>
    </row>
    <row r="2019" spans="1:64" s="293" customFormat="1" ht="50.1" customHeight="1">
      <c r="A2019" s="30" t="s">
        <v>6981</v>
      </c>
      <c r="B2019" s="43" t="s">
        <v>32</v>
      </c>
      <c r="C2019" s="44" t="s">
        <v>6362</v>
      </c>
      <c r="D2019" s="312" t="s">
        <v>3375</v>
      </c>
      <c r="E2019" s="44" t="s">
        <v>6363</v>
      </c>
      <c r="F2019" s="44" t="s">
        <v>6364</v>
      </c>
      <c r="G2019" s="30" t="s">
        <v>188</v>
      </c>
      <c r="H2019" s="63">
        <v>0</v>
      </c>
      <c r="I2019" s="46">
        <v>590000000</v>
      </c>
      <c r="J2019" s="31" t="s">
        <v>50</v>
      </c>
      <c r="K2019" s="43" t="s">
        <v>2488</v>
      </c>
      <c r="L2019" s="31" t="s">
        <v>39</v>
      </c>
      <c r="M2019" s="31" t="s">
        <v>81</v>
      </c>
      <c r="N2019" s="31" t="s">
        <v>99</v>
      </c>
      <c r="O2019" s="31" t="s">
        <v>6949</v>
      </c>
      <c r="P2019" s="41" t="s">
        <v>822</v>
      </c>
      <c r="Q2019" s="31" t="s">
        <v>823</v>
      </c>
      <c r="R2019" s="64">
        <v>125</v>
      </c>
      <c r="S2019" s="64">
        <v>88</v>
      </c>
      <c r="T2019" s="48">
        <f t="shared" si="175"/>
        <v>11000</v>
      </c>
      <c r="U2019" s="48">
        <f t="shared" si="174"/>
        <v>12320.000000000002</v>
      </c>
      <c r="V2019" s="43"/>
      <c r="W2019" s="43">
        <v>2017</v>
      </c>
      <c r="X2019" s="63"/>
      <c r="Y2019" s="303"/>
      <c r="Z2019" s="290"/>
      <c r="AA2019" s="291"/>
      <c r="AB2019" s="291"/>
      <c r="AC2019" s="291"/>
      <c r="AD2019" s="291"/>
      <c r="AE2019" s="291"/>
      <c r="AF2019" s="291"/>
      <c r="AG2019" s="291"/>
      <c r="AH2019" s="291"/>
      <c r="AI2019" s="291"/>
      <c r="AJ2019" s="291"/>
      <c r="AK2019" s="291"/>
      <c r="AL2019" s="291"/>
      <c r="AM2019" s="291"/>
      <c r="AN2019" s="292"/>
      <c r="AO2019" s="292"/>
      <c r="AP2019" s="292"/>
      <c r="AQ2019" s="292"/>
      <c r="AR2019" s="292"/>
      <c r="AS2019" s="292"/>
      <c r="AT2019" s="292"/>
      <c r="AU2019" s="292"/>
      <c r="AV2019" s="292"/>
      <c r="AW2019" s="292"/>
      <c r="AX2019" s="292"/>
      <c r="AY2019" s="292"/>
      <c r="AZ2019" s="292"/>
      <c r="BA2019" s="292"/>
      <c r="BB2019" s="292"/>
      <c r="BC2019" s="292"/>
      <c r="BD2019" s="292"/>
      <c r="BE2019" s="292"/>
      <c r="BF2019" s="292"/>
      <c r="BG2019" s="292"/>
      <c r="BH2019" s="292"/>
      <c r="BI2019" s="292"/>
      <c r="BJ2019" s="292"/>
      <c r="BK2019" s="292"/>
      <c r="BL2019" s="292"/>
    </row>
    <row r="2020" spans="1:64" s="293" customFormat="1" ht="50.1" customHeight="1">
      <c r="A2020" s="30" t="s">
        <v>6982</v>
      </c>
      <c r="B2020" s="43" t="s">
        <v>32</v>
      </c>
      <c r="C2020" s="44" t="s">
        <v>3426</v>
      </c>
      <c r="D2020" s="312" t="s">
        <v>3375</v>
      </c>
      <c r="E2020" s="44" t="s">
        <v>3427</v>
      </c>
      <c r="F2020" s="44" t="s">
        <v>6983</v>
      </c>
      <c r="G2020" s="31" t="s">
        <v>188</v>
      </c>
      <c r="H2020" s="63">
        <v>0</v>
      </c>
      <c r="I2020" s="46">
        <v>590000000</v>
      </c>
      <c r="J2020" s="31" t="s">
        <v>50</v>
      </c>
      <c r="K2020" s="43" t="s">
        <v>2488</v>
      </c>
      <c r="L2020" s="31" t="s">
        <v>39</v>
      </c>
      <c r="M2020" s="31" t="s">
        <v>81</v>
      </c>
      <c r="N2020" s="31" t="s">
        <v>99</v>
      </c>
      <c r="O2020" s="31" t="s">
        <v>6949</v>
      </c>
      <c r="P2020" s="41" t="s">
        <v>822</v>
      </c>
      <c r="Q2020" s="31" t="s">
        <v>823</v>
      </c>
      <c r="R2020" s="64">
        <v>135</v>
      </c>
      <c r="S2020" s="64">
        <v>136</v>
      </c>
      <c r="T2020" s="48">
        <f t="shared" si="175"/>
        <v>18360</v>
      </c>
      <c r="U2020" s="48">
        <f t="shared" si="174"/>
        <v>20563.2</v>
      </c>
      <c r="V2020" s="43"/>
      <c r="W2020" s="43">
        <v>2017</v>
      </c>
      <c r="X2020" s="63"/>
      <c r="Y2020" s="303"/>
      <c r="Z2020" s="290"/>
      <c r="AA2020" s="291"/>
      <c r="AB2020" s="291"/>
      <c r="AC2020" s="291"/>
      <c r="AD2020" s="291"/>
      <c r="AE2020" s="291"/>
      <c r="AF2020" s="291"/>
      <c r="AG2020" s="291"/>
      <c r="AH2020" s="291"/>
      <c r="AI2020" s="291"/>
      <c r="AJ2020" s="291"/>
      <c r="AK2020" s="291"/>
      <c r="AL2020" s="291"/>
      <c r="AM2020" s="291"/>
      <c r="AN2020" s="292"/>
      <c r="AO2020" s="292"/>
      <c r="AP2020" s="292"/>
      <c r="AQ2020" s="292"/>
      <c r="AR2020" s="292"/>
      <c r="AS2020" s="292"/>
      <c r="AT2020" s="292"/>
      <c r="AU2020" s="292"/>
      <c r="AV2020" s="292"/>
      <c r="AW2020" s="292"/>
      <c r="AX2020" s="292"/>
      <c r="AY2020" s="292"/>
      <c r="AZ2020" s="292"/>
      <c r="BA2020" s="292"/>
      <c r="BB2020" s="292"/>
      <c r="BC2020" s="292"/>
      <c r="BD2020" s="292"/>
      <c r="BE2020" s="292"/>
      <c r="BF2020" s="292"/>
      <c r="BG2020" s="292"/>
      <c r="BH2020" s="292"/>
      <c r="BI2020" s="292"/>
      <c r="BJ2020" s="292"/>
      <c r="BK2020" s="292"/>
      <c r="BL2020" s="292"/>
    </row>
    <row r="2021" spans="1:64" s="293" customFormat="1" ht="50.1" customHeight="1">
      <c r="A2021" s="30" t="s">
        <v>6984</v>
      </c>
      <c r="B2021" s="43" t="s">
        <v>32</v>
      </c>
      <c r="C2021" s="44" t="s">
        <v>6985</v>
      </c>
      <c r="D2021" s="312" t="s">
        <v>819</v>
      </c>
      <c r="E2021" s="44" t="s">
        <v>6986</v>
      </c>
      <c r="F2021" s="44" t="s">
        <v>6987</v>
      </c>
      <c r="G2021" s="31" t="s">
        <v>188</v>
      </c>
      <c r="H2021" s="63">
        <v>0</v>
      </c>
      <c r="I2021" s="46">
        <v>590000000</v>
      </c>
      <c r="J2021" s="31" t="s">
        <v>50</v>
      </c>
      <c r="K2021" s="43" t="s">
        <v>2488</v>
      </c>
      <c r="L2021" s="31" t="s">
        <v>39</v>
      </c>
      <c r="M2021" s="31" t="s">
        <v>81</v>
      </c>
      <c r="N2021" s="31" t="s">
        <v>99</v>
      </c>
      <c r="O2021" s="31" t="s">
        <v>6949</v>
      </c>
      <c r="P2021" s="41" t="s">
        <v>880</v>
      </c>
      <c r="Q2021" s="43" t="s">
        <v>881</v>
      </c>
      <c r="R2021" s="64">
        <v>1180</v>
      </c>
      <c r="S2021" s="64">
        <v>114</v>
      </c>
      <c r="T2021" s="48">
        <f t="shared" si="175"/>
        <v>134520</v>
      </c>
      <c r="U2021" s="48">
        <f t="shared" si="174"/>
        <v>150662.40000000002</v>
      </c>
      <c r="V2021" s="43" t="s">
        <v>6952</v>
      </c>
      <c r="W2021" s="43">
        <v>2017</v>
      </c>
      <c r="X2021" s="63"/>
      <c r="Y2021" s="303"/>
      <c r="Z2021" s="290"/>
      <c r="AA2021" s="291"/>
      <c r="AB2021" s="291"/>
      <c r="AC2021" s="291"/>
      <c r="AD2021" s="291"/>
      <c r="AE2021" s="291"/>
      <c r="AF2021" s="291"/>
      <c r="AG2021" s="291"/>
      <c r="AH2021" s="291"/>
      <c r="AI2021" s="291"/>
      <c r="AJ2021" s="291"/>
      <c r="AK2021" s="291"/>
      <c r="AL2021" s="291"/>
      <c r="AM2021" s="291"/>
      <c r="AN2021" s="292"/>
      <c r="AO2021" s="292"/>
      <c r="AP2021" s="292"/>
      <c r="AQ2021" s="292"/>
      <c r="AR2021" s="292"/>
      <c r="AS2021" s="292"/>
      <c r="AT2021" s="292"/>
      <c r="AU2021" s="292"/>
      <c r="AV2021" s="292"/>
      <c r="AW2021" s="292"/>
      <c r="AX2021" s="292"/>
      <c r="AY2021" s="292"/>
      <c r="AZ2021" s="292"/>
      <c r="BA2021" s="292"/>
      <c r="BB2021" s="292"/>
      <c r="BC2021" s="292"/>
      <c r="BD2021" s="292"/>
      <c r="BE2021" s="292"/>
      <c r="BF2021" s="292"/>
      <c r="BG2021" s="292"/>
      <c r="BH2021" s="292"/>
      <c r="BI2021" s="292"/>
      <c r="BJ2021" s="292"/>
      <c r="BK2021" s="292"/>
      <c r="BL2021" s="292"/>
    </row>
    <row r="2022" spans="1:64" s="293" customFormat="1" ht="50.1" customHeight="1">
      <c r="A2022" s="30" t="s">
        <v>6988</v>
      </c>
      <c r="B2022" s="67" t="s">
        <v>32</v>
      </c>
      <c r="C2022" s="166" t="s">
        <v>6989</v>
      </c>
      <c r="D2022" s="315" t="s">
        <v>3375</v>
      </c>
      <c r="E2022" s="166" t="s">
        <v>6990</v>
      </c>
      <c r="F2022" s="166" t="s">
        <v>6991</v>
      </c>
      <c r="G2022" s="31" t="s">
        <v>188</v>
      </c>
      <c r="H2022" s="63">
        <v>0</v>
      </c>
      <c r="I2022" s="46">
        <v>590000000</v>
      </c>
      <c r="J2022" s="31" t="s">
        <v>50</v>
      </c>
      <c r="K2022" s="43" t="s">
        <v>2488</v>
      </c>
      <c r="L2022" s="31" t="s">
        <v>39</v>
      </c>
      <c r="M2022" s="31" t="s">
        <v>81</v>
      </c>
      <c r="N2022" s="31" t="s">
        <v>99</v>
      </c>
      <c r="O2022" s="31" t="s">
        <v>6949</v>
      </c>
      <c r="P2022" s="41" t="s">
        <v>822</v>
      </c>
      <c r="Q2022" s="31" t="s">
        <v>823</v>
      </c>
      <c r="R2022" s="64">
        <v>800</v>
      </c>
      <c r="S2022" s="64">
        <v>55</v>
      </c>
      <c r="T2022" s="48">
        <f t="shared" si="175"/>
        <v>44000</v>
      </c>
      <c r="U2022" s="48">
        <f t="shared" si="174"/>
        <v>49280.000000000007</v>
      </c>
      <c r="V2022" s="412"/>
      <c r="W2022" s="63">
        <v>2017</v>
      </c>
      <c r="X2022" s="412"/>
      <c r="Y2022" s="303"/>
      <c r="Z2022" s="290"/>
      <c r="AA2022" s="291"/>
      <c r="AB2022" s="291"/>
      <c r="AC2022" s="291"/>
      <c r="AD2022" s="291"/>
      <c r="AE2022" s="291"/>
      <c r="AF2022" s="291"/>
      <c r="AG2022" s="291"/>
      <c r="AH2022" s="291"/>
      <c r="AI2022" s="291"/>
      <c r="AJ2022" s="291"/>
      <c r="AK2022" s="291"/>
      <c r="AL2022" s="291"/>
      <c r="AM2022" s="291"/>
      <c r="AN2022" s="292"/>
      <c r="AO2022" s="292"/>
      <c r="AP2022" s="292"/>
      <c r="AQ2022" s="292"/>
      <c r="AR2022" s="292"/>
      <c r="AS2022" s="292"/>
      <c r="AT2022" s="292"/>
      <c r="AU2022" s="292"/>
      <c r="AV2022" s="292"/>
      <c r="AW2022" s="292"/>
      <c r="AX2022" s="292"/>
      <c r="AY2022" s="292"/>
      <c r="AZ2022" s="292"/>
      <c r="BA2022" s="292"/>
      <c r="BB2022" s="292"/>
      <c r="BC2022" s="292"/>
      <c r="BD2022" s="292"/>
      <c r="BE2022" s="292"/>
      <c r="BF2022" s="292"/>
      <c r="BG2022" s="292"/>
      <c r="BH2022" s="292"/>
      <c r="BI2022" s="292"/>
      <c r="BJ2022" s="292"/>
      <c r="BK2022" s="292"/>
      <c r="BL2022" s="292"/>
    </row>
    <row r="2023" spans="1:64" s="293" customFormat="1" ht="50.1" customHeight="1">
      <c r="A2023" s="30" t="s">
        <v>6992</v>
      </c>
      <c r="B2023" s="43" t="s">
        <v>32</v>
      </c>
      <c r="C2023" s="44" t="s">
        <v>6993</v>
      </c>
      <c r="D2023" s="312" t="s">
        <v>3375</v>
      </c>
      <c r="E2023" s="44" t="s">
        <v>6994</v>
      </c>
      <c r="F2023" s="44" t="s">
        <v>6995</v>
      </c>
      <c r="G2023" s="31" t="s">
        <v>188</v>
      </c>
      <c r="H2023" s="63">
        <v>0</v>
      </c>
      <c r="I2023" s="46">
        <v>590000000</v>
      </c>
      <c r="J2023" s="31" t="s">
        <v>50</v>
      </c>
      <c r="K2023" s="43" t="s">
        <v>2488</v>
      </c>
      <c r="L2023" s="31" t="s">
        <v>39</v>
      </c>
      <c r="M2023" s="31" t="s">
        <v>81</v>
      </c>
      <c r="N2023" s="31" t="s">
        <v>99</v>
      </c>
      <c r="O2023" s="31" t="s">
        <v>6949</v>
      </c>
      <c r="P2023" s="41" t="s">
        <v>822</v>
      </c>
      <c r="Q2023" s="31" t="s">
        <v>823</v>
      </c>
      <c r="R2023" s="64">
        <v>170</v>
      </c>
      <c r="S2023" s="64">
        <v>270</v>
      </c>
      <c r="T2023" s="48">
        <f>S2023*R2023</f>
        <v>45900</v>
      </c>
      <c r="U2023" s="48">
        <f t="shared" si="174"/>
        <v>51408.000000000007</v>
      </c>
      <c r="V2023" s="43"/>
      <c r="W2023" s="43">
        <v>2017</v>
      </c>
      <c r="X2023" s="43"/>
      <c r="Y2023" s="303"/>
      <c r="Z2023" s="290"/>
      <c r="AA2023" s="291"/>
      <c r="AB2023" s="291"/>
      <c r="AC2023" s="291"/>
      <c r="AD2023" s="291"/>
      <c r="AE2023" s="291"/>
      <c r="AF2023" s="291"/>
      <c r="AG2023" s="291"/>
      <c r="AH2023" s="291"/>
      <c r="AI2023" s="291"/>
      <c r="AJ2023" s="291"/>
      <c r="AK2023" s="291"/>
      <c r="AL2023" s="291"/>
      <c r="AM2023" s="291"/>
      <c r="AN2023" s="292"/>
      <c r="AO2023" s="292"/>
      <c r="AP2023" s="292"/>
      <c r="AQ2023" s="292"/>
      <c r="AR2023" s="292"/>
      <c r="AS2023" s="292"/>
      <c r="AT2023" s="292"/>
      <c r="AU2023" s="292"/>
      <c r="AV2023" s="292"/>
      <c r="AW2023" s="292"/>
      <c r="AX2023" s="292"/>
      <c r="AY2023" s="292"/>
      <c r="AZ2023" s="292"/>
      <c r="BA2023" s="292"/>
      <c r="BB2023" s="292"/>
      <c r="BC2023" s="292"/>
      <c r="BD2023" s="292"/>
      <c r="BE2023" s="292"/>
      <c r="BF2023" s="292"/>
      <c r="BG2023" s="292"/>
      <c r="BH2023" s="292"/>
      <c r="BI2023" s="292"/>
      <c r="BJ2023" s="292"/>
      <c r="BK2023" s="292"/>
      <c r="BL2023" s="292"/>
    </row>
    <row r="2024" spans="1:64" s="293" customFormat="1" ht="50.1" customHeight="1">
      <c r="A2024" s="30" t="s">
        <v>6996</v>
      </c>
      <c r="B2024" s="143" t="s">
        <v>32</v>
      </c>
      <c r="C2024" s="44" t="s">
        <v>6997</v>
      </c>
      <c r="D2024" s="312" t="s">
        <v>3375</v>
      </c>
      <c r="E2024" s="44" t="s">
        <v>6998</v>
      </c>
      <c r="F2024" s="44" t="s">
        <v>6999</v>
      </c>
      <c r="G2024" s="31" t="s">
        <v>188</v>
      </c>
      <c r="H2024" s="63">
        <v>0</v>
      </c>
      <c r="I2024" s="46">
        <v>590000000</v>
      </c>
      <c r="J2024" s="31" t="s">
        <v>50</v>
      </c>
      <c r="K2024" s="43" t="s">
        <v>2488</v>
      </c>
      <c r="L2024" s="31" t="s">
        <v>39</v>
      </c>
      <c r="M2024" s="31" t="s">
        <v>81</v>
      </c>
      <c r="N2024" s="31" t="s">
        <v>99</v>
      </c>
      <c r="O2024" s="31" t="s">
        <v>6949</v>
      </c>
      <c r="P2024" s="41" t="s">
        <v>822</v>
      </c>
      <c r="Q2024" s="31" t="s">
        <v>823</v>
      </c>
      <c r="R2024" s="64">
        <v>500</v>
      </c>
      <c r="S2024" s="64">
        <v>322</v>
      </c>
      <c r="T2024" s="48">
        <f t="shared" si="175"/>
        <v>161000</v>
      </c>
      <c r="U2024" s="48">
        <f t="shared" si="174"/>
        <v>180320.00000000003</v>
      </c>
      <c r="V2024" s="43"/>
      <c r="W2024" s="43">
        <v>2017</v>
      </c>
      <c r="X2024" s="43"/>
      <c r="Y2024" s="303"/>
      <c r="Z2024" s="290"/>
      <c r="AA2024" s="291"/>
      <c r="AB2024" s="291"/>
      <c r="AC2024" s="291"/>
      <c r="AD2024" s="291"/>
      <c r="AE2024" s="291"/>
      <c r="AF2024" s="291"/>
      <c r="AG2024" s="291"/>
      <c r="AH2024" s="291"/>
      <c r="AI2024" s="291"/>
      <c r="AJ2024" s="291"/>
      <c r="AK2024" s="291"/>
      <c r="AL2024" s="291"/>
      <c r="AM2024" s="291"/>
      <c r="AN2024" s="292"/>
      <c r="AO2024" s="292"/>
      <c r="AP2024" s="292"/>
      <c r="AQ2024" s="292"/>
      <c r="AR2024" s="292"/>
      <c r="AS2024" s="292"/>
      <c r="AT2024" s="292"/>
      <c r="AU2024" s="292"/>
      <c r="AV2024" s="292"/>
      <c r="AW2024" s="292"/>
      <c r="AX2024" s="292"/>
      <c r="AY2024" s="292"/>
      <c r="AZ2024" s="292"/>
      <c r="BA2024" s="292"/>
      <c r="BB2024" s="292"/>
      <c r="BC2024" s="292"/>
      <c r="BD2024" s="292"/>
      <c r="BE2024" s="292"/>
      <c r="BF2024" s="292"/>
      <c r="BG2024" s="292"/>
      <c r="BH2024" s="292"/>
      <c r="BI2024" s="292"/>
      <c r="BJ2024" s="292"/>
      <c r="BK2024" s="292"/>
      <c r="BL2024" s="292"/>
    </row>
    <row r="2025" spans="1:64" s="293" customFormat="1" ht="50.1" customHeight="1">
      <c r="A2025" s="30" t="s">
        <v>7005</v>
      </c>
      <c r="B2025" s="71" t="s">
        <v>32</v>
      </c>
      <c r="C2025" s="44" t="s">
        <v>7006</v>
      </c>
      <c r="D2025" s="312" t="s">
        <v>7007</v>
      </c>
      <c r="E2025" s="44" t="s">
        <v>7008</v>
      </c>
      <c r="F2025" s="44" t="s">
        <v>7009</v>
      </c>
      <c r="G2025" s="43" t="s">
        <v>36</v>
      </c>
      <c r="H2025" s="63">
        <v>0</v>
      </c>
      <c r="I2025" s="66">
        <v>590000000</v>
      </c>
      <c r="J2025" s="43" t="s">
        <v>50</v>
      </c>
      <c r="K2025" s="41" t="s">
        <v>2488</v>
      </c>
      <c r="L2025" s="43" t="s">
        <v>39</v>
      </c>
      <c r="M2025" s="45" t="s">
        <v>58</v>
      </c>
      <c r="N2025" s="43" t="s">
        <v>1199</v>
      </c>
      <c r="O2025" s="43" t="s">
        <v>1200</v>
      </c>
      <c r="P2025" s="31">
        <v>796</v>
      </c>
      <c r="Q2025" s="43" t="s">
        <v>43</v>
      </c>
      <c r="R2025" s="413">
        <v>1</v>
      </c>
      <c r="S2025" s="395">
        <v>44300</v>
      </c>
      <c r="T2025" s="35">
        <f t="shared" ref="T2025:T2033" si="176">S2025*R2025</f>
        <v>44300</v>
      </c>
      <c r="U2025" s="35">
        <f t="shared" ref="U2025" si="177">T2025*1.12</f>
        <v>49616.000000000007</v>
      </c>
      <c r="V2025" s="45"/>
      <c r="W2025" s="45">
        <v>2017</v>
      </c>
      <c r="X2025" s="38"/>
      <c r="Y2025" s="303"/>
      <c r="Z2025" s="290"/>
      <c r="AA2025" s="291"/>
      <c r="AB2025" s="291"/>
      <c r="AC2025" s="291"/>
      <c r="AD2025" s="291"/>
      <c r="AE2025" s="291"/>
      <c r="AF2025" s="291"/>
      <c r="AG2025" s="291"/>
      <c r="AH2025" s="291"/>
      <c r="AI2025" s="291"/>
      <c r="AJ2025" s="291"/>
      <c r="AK2025" s="291"/>
      <c r="AL2025" s="291"/>
      <c r="AM2025" s="291"/>
      <c r="AN2025" s="292"/>
      <c r="AO2025" s="292"/>
      <c r="AP2025" s="292"/>
      <c r="AQ2025" s="292"/>
      <c r="AR2025" s="292"/>
      <c r="AS2025" s="292"/>
      <c r="AT2025" s="292"/>
      <c r="AU2025" s="292"/>
      <c r="AV2025" s="292"/>
      <c r="AW2025" s="292"/>
      <c r="AX2025" s="292"/>
      <c r="AY2025" s="292"/>
      <c r="AZ2025" s="292"/>
      <c r="BA2025" s="292"/>
      <c r="BB2025" s="292"/>
      <c r="BC2025" s="292"/>
      <c r="BD2025" s="292"/>
      <c r="BE2025" s="292"/>
      <c r="BF2025" s="292"/>
      <c r="BG2025" s="292"/>
      <c r="BH2025" s="292"/>
      <c r="BI2025" s="292"/>
      <c r="BJ2025" s="292"/>
      <c r="BK2025" s="292"/>
      <c r="BL2025" s="292"/>
    </row>
    <row r="2026" spans="1:64" s="293" customFormat="1" ht="50.1" customHeight="1">
      <c r="A2026" s="30" t="s">
        <v>7010</v>
      </c>
      <c r="B2026" s="71" t="s">
        <v>32</v>
      </c>
      <c r="C2026" s="44" t="s">
        <v>2450</v>
      </c>
      <c r="D2026" s="312" t="s">
        <v>2420</v>
      </c>
      <c r="E2026" s="44" t="s">
        <v>2451</v>
      </c>
      <c r="F2026" s="44" t="s">
        <v>7011</v>
      </c>
      <c r="G2026" s="43" t="s">
        <v>36</v>
      </c>
      <c r="H2026" s="30">
        <v>0</v>
      </c>
      <c r="I2026" s="66">
        <v>590000000</v>
      </c>
      <c r="J2026" s="43" t="s">
        <v>50</v>
      </c>
      <c r="K2026" s="41" t="s">
        <v>2488</v>
      </c>
      <c r="L2026" s="43" t="s">
        <v>39</v>
      </c>
      <c r="M2026" s="30" t="s">
        <v>58</v>
      </c>
      <c r="N2026" s="43" t="s">
        <v>1199</v>
      </c>
      <c r="O2026" s="43" t="s">
        <v>1200</v>
      </c>
      <c r="P2026" s="31">
        <v>796</v>
      </c>
      <c r="Q2026" s="43" t="s">
        <v>43</v>
      </c>
      <c r="R2026" s="376">
        <v>100</v>
      </c>
      <c r="S2026" s="114">
        <v>450</v>
      </c>
      <c r="T2026" s="35">
        <f t="shared" si="176"/>
        <v>45000</v>
      </c>
      <c r="U2026" s="36">
        <f>T2026*1.12</f>
        <v>50400.000000000007</v>
      </c>
      <c r="V2026" s="40"/>
      <c r="W2026" s="30">
        <v>2017</v>
      </c>
      <c r="X2026" s="138"/>
      <c r="Y2026" s="303"/>
      <c r="Z2026" s="290"/>
      <c r="AA2026" s="291"/>
      <c r="AB2026" s="291"/>
      <c r="AC2026" s="291"/>
      <c r="AD2026" s="291"/>
      <c r="AE2026" s="291"/>
      <c r="AF2026" s="291"/>
      <c r="AG2026" s="291"/>
      <c r="AH2026" s="291"/>
      <c r="AI2026" s="291"/>
      <c r="AJ2026" s="291"/>
      <c r="AK2026" s="291"/>
      <c r="AL2026" s="291"/>
      <c r="AM2026" s="291"/>
      <c r="AN2026" s="292"/>
      <c r="AO2026" s="292"/>
      <c r="AP2026" s="292"/>
      <c r="AQ2026" s="292"/>
      <c r="AR2026" s="292"/>
      <c r="AS2026" s="292"/>
      <c r="AT2026" s="292"/>
      <c r="AU2026" s="292"/>
      <c r="AV2026" s="292"/>
      <c r="AW2026" s="292"/>
      <c r="AX2026" s="292"/>
      <c r="AY2026" s="292"/>
      <c r="AZ2026" s="292"/>
      <c r="BA2026" s="292"/>
      <c r="BB2026" s="292"/>
      <c r="BC2026" s="292"/>
      <c r="BD2026" s="292"/>
      <c r="BE2026" s="292"/>
      <c r="BF2026" s="292"/>
      <c r="BG2026" s="292"/>
      <c r="BH2026" s="292"/>
      <c r="BI2026" s="292"/>
      <c r="BJ2026" s="292"/>
      <c r="BK2026" s="292"/>
      <c r="BL2026" s="292"/>
    </row>
    <row r="2027" spans="1:64" s="293" customFormat="1" ht="50.1" customHeight="1">
      <c r="A2027" s="30" t="s">
        <v>7012</v>
      </c>
      <c r="B2027" s="31" t="s">
        <v>32</v>
      </c>
      <c r="C2027" s="44" t="s">
        <v>2641</v>
      </c>
      <c r="D2027" s="311" t="s">
        <v>2642</v>
      </c>
      <c r="E2027" s="44" t="s">
        <v>907</v>
      </c>
      <c r="F2027" s="56" t="s">
        <v>7013</v>
      </c>
      <c r="G2027" s="43" t="s">
        <v>36</v>
      </c>
      <c r="H2027" s="30">
        <v>0</v>
      </c>
      <c r="I2027" s="66">
        <v>590000000</v>
      </c>
      <c r="J2027" s="43" t="s">
        <v>50</v>
      </c>
      <c r="K2027" s="41" t="s">
        <v>2488</v>
      </c>
      <c r="L2027" s="43" t="s">
        <v>39</v>
      </c>
      <c r="M2027" s="30" t="s">
        <v>58</v>
      </c>
      <c r="N2027" s="43" t="s">
        <v>1199</v>
      </c>
      <c r="O2027" s="43" t="s">
        <v>1200</v>
      </c>
      <c r="P2027" s="31">
        <v>796</v>
      </c>
      <c r="Q2027" s="43" t="s">
        <v>43</v>
      </c>
      <c r="R2027" s="376">
        <v>5</v>
      </c>
      <c r="S2027" s="114">
        <v>750</v>
      </c>
      <c r="T2027" s="35">
        <f t="shared" si="176"/>
        <v>3750</v>
      </c>
      <c r="U2027" s="35">
        <f t="shared" ref="U2027" si="178">T2027*1.12</f>
        <v>4200</v>
      </c>
      <c r="V2027" s="30"/>
      <c r="W2027" s="30">
        <v>2017</v>
      </c>
      <c r="X2027" s="33"/>
      <c r="Y2027" s="303"/>
      <c r="Z2027" s="290"/>
      <c r="AA2027" s="291"/>
      <c r="AB2027" s="291"/>
      <c r="AC2027" s="291"/>
      <c r="AD2027" s="291"/>
      <c r="AE2027" s="291"/>
      <c r="AF2027" s="291"/>
      <c r="AG2027" s="291"/>
      <c r="AH2027" s="291"/>
      <c r="AI2027" s="291"/>
      <c r="AJ2027" s="291"/>
      <c r="AK2027" s="291"/>
      <c r="AL2027" s="291"/>
      <c r="AM2027" s="291"/>
      <c r="AN2027" s="292"/>
      <c r="AO2027" s="292"/>
      <c r="AP2027" s="292"/>
      <c r="AQ2027" s="292"/>
      <c r="AR2027" s="292"/>
      <c r="AS2027" s="292"/>
      <c r="AT2027" s="292"/>
      <c r="AU2027" s="292"/>
      <c r="AV2027" s="292"/>
      <c r="AW2027" s="292"/>
      <c r="AX2027" s="292"/>
      <c r="AY2027" s="292"/>
      <c r="AZ2027" s="292"/>
      <c r="BA2027" s="292"/>
      <c r="BB2027" s="292"/>
      <c r="BC2027" s="292"/>
      <c r="BD2027" s="292"/>
      <c r="BE2027" s="292"/>
      <c r="BF2027" s="292"/>
      <c r="BG2027" s="292"/>
      <c r="BH2027" s="292"/>
      <c r="BI2027" s="292"/>
      <c r="BJ2027" s="292"/>
      <c r="BK2027" s="292"/>
      <c r="BL2027" s="292"/>
    </row>
    <row r="2028" spans="1:64" s="293" customFormat="1" ht="50.1" customHeight="1">
      <c r="A2028" s="30" t="s">
        <v>7014</v>
      </c>
      <c r="B2028" s="31" t="s">
        <v>32</v>
      </c>
      <c r="C2028" s="44" t="s">
        <v>7015</v>
      </c>
      <c r="D2028" s="312" t="s">
        <v>7016</v>
      </c>
      <c r="E2028" s="44" t="s">
        <v>907</v>
      </c>
      <c r="F2028" s="56" t="s">
        <v>7017</v>
      </c>
      <c r="G2028" s="43" t="s">
        <v>36</v>
      </c>
      <c r="H2028" s="46">
        <v>0</v>
      </c>
      <c r="I2028" s="66">
        <v>590000000</v>
      </c>
      <c r="J2028" s="43" t="s">
        <v>50</v>
      </c>
      <c r="K2028" s="41" t="s">
        <v>2488</v>
      </c>
      <c r="L2028" s="43" t="s">
        <v>39</v>
      </c>
      <c r="M2028" s="30" t="s">
        <v>58</v>
      </c>
      <c r="N2028" s="43" t="s">
        <v>1199</v>
      </c>
      <c r="O2028" s="43" t="s">
        <v>1200</v>
      </c>
      <c r="P2028" s="31">
        <v>796</v>
      </c>
      <c r="Q2028" s="43" t="s">
        <v>43</v>
      </c>
      <c r="R2028" s="161">
        <v>5</v>
      </c>
      <c r="S2028" s="116">
        <v>600</v>
      </c>
      <c r="T2028" s="35">
        <f t="shared" si="176"/>
        <v>3000</v>
      </c>
      <c r="U2028" s="35">
        <f>T2028*1.12</f>
        <v>3360.0000000000005</v>
      </c>
      <c r="V2028" s="41"/>
      <c r="W2028" s="49">
        <v>2017</v>
      </c>
      <c r="X2028" s="138"/>
      <c r="Y2028" s="303"/>
      <c r="Z2028" s="290"/>
      <c r="AA2028" s="291"/>
      <c r="AB2028" s="291"/>
      <c r="AC2028" s="291"/>
      <c r="AD2028" s="291"/>
      <c r="AE2028" s="291"/>
      <c r="AF2028" s="291"/>
      <c r="AG2028" s="291"/>
      <c r="AH2028" s="291"/>
      <c r="AI2028" s="291"/>
      <c r="AJ2028" s="291"/>
      <c r="AK2028" s="291"/>
      <c r="AL2028" s="291"/>
      <c r="AM2028" s="291"/>
      <c r="AN2028" s="292"/>
      <c r="AO2028" s="292"/>
      <c r="AP2028" s="292"/>
      <c r="AQ2028" s="292"/>
      <c r="AR2028" s="292"/>
      <c r="AS2028" s="292"/>
      <c r="AT2028" s="292"/>
      <c r="AU2028" s="292"/>
      <c r="AV2028" s="292"/>
      <c r="AW2028" s="292"/>
      <c r="AX2028" s="292"/>
      <c r="AY2028" s="292"/>
      <c r="AZ2028" s="292"/>
      <c r="BA2028" s="292"/>
      <c r="BB2028" s="292"/>
      <c r="BC2028" s="292"/>
      <c r="BD2028" s="292"/>
      <c r="BE2028" s="292"/>
      <c r="BF2028" s="292"/>
      <c r="BG2028" s="292"/>
      <c r="BH2028" s="292"/>
      <c r="BI2028" s="292"/>
      <c r="BJ2028" s="292"/>
      <c r="BK2028" s="292"/>
      <c r="BL2028" s="292"/>
    </row>
    <row r="2029" spans="1:64" s="293" customFormat="1" ht="50.1" customHeight="1">
      <c r="A2029" s="30" t="s">
        <v>7018</v>
      </c>
      <c r="B2029" s="31" t="s">
        <v>32</v>
      </c>
      <c r="C2029" s="44" t="s">
        <v>905</v>
      </c>
      <c r="D2029" s="312" t="s">
        <v>906</v>
      </c>
      <c r="E2029" s="44" t="s">
        <v>907</v>
      </c>
      <c r="F2029" s="157" t="s">
        <v>7019</v>
      </c>
      <c r="G2029" s="43" t="s">
        <v>36</v>
      </c>
      <c r="H2029" s="30">
        <v>0</v>
      </c>
      <c r="I2029" s="66">
        <v>590000000</v>
      </c>
      <c r="J2029" s="43" t="s">
        <v>50</v>
      </c>
      <c r="K2029" s="41" t="s">
        <v>2488</v>
      </c>
      <c r="L2029" s="43" t="s">
        <v>39</v>
      </c>
      <c r="M2029" s="30" t="s">
        <v>58</v>
      </c>
      <c r="N2029" s="43" t="s">
        <v>1199</v>
      </c>
      <c r="O2029" s="43" t="s">
        <v>1200</v>
      </c>
      <c r="P2029" s="31">
        <v>796</v>
      </c>
      <c r="Q2029" s="43" t="s">
        <v>43</v>
      </c>
      <c r="R2029" s="376">
        <v>4</v>
      </c>
      <c r="S2029" s="114">
        <v>2400</v>
      </c>
      <c r="T2029" s="35">
        <f t="shared" si="176"/>
        <v>9600</v>
      </c>
      <c r="U2029" s="36">
        <f t="shared" ref="U2029" si="179">T2029*1.12</f>
        <v>10752.000000000002</v>
      </c>
      <c r="V2029" s="30"/>
      <c r="W2029" s="30">
        <v>2017</v>
      </c>
      <c r="X2029" s="38"/>
      <c r="Y2029" s="303"/>
      <c r="Z2029" s="290"/>
      <c r="AA2029" s="291"/>
      <c r="AB2029" s="291"/>
      <c r="AC2029" s="291"/>
      <c r="AD2029" s="291"/>
      <c r="AE2029" s="291"/>
      <c r="AF2029" s="291"/>
      <c r="AG2029" s="291"/>
      <c r="AH2029" s="291"/>
      <c r="AI2029" s="291"/>
      <c r="AJ2029" s="291"/>
      <c r="AK2029" s="291"/>
      <c r="AL2029" s="291"/>
      <c r="AM2029" s="291"/>
      <c r="AN2029" s="292"/>
      <c r="AO2029" s="292"/>
      <c r="AP2029" s="292"/>
      <c r="AQ2029" s="292"/>
      <c r="AR2029" s="292"/>
      <c r="AS2029" s="292"/>
      <c r="AT2029" s="292"/>
      <c r="AU2029" s="292"/>
      <c r="AV2029" s="292"/>
      <c r="AW2029" s="292"/>
      <c r="AX2029" s="292"/>
      <c r="AY2029" s="292"/>
      <c r="AZ2029" s="292"/>
      <c r="BA2029" s="292"/>
      <c r="BB2029" s="292"/>
      <c r="BC2029" s="292"/>
      <c r="BD2029" s="292"/>
      <c r="BE2029" s="292"/>
      <c r="BF2029" s="292"/>
      <c r="BG2029" s="292"/>
      <c r="BH2029" s="292"/>
      <c r="BI2029" s="292"/>
      <c r="BJ2029" s="292"/>
      <c r="BK2029" s="292"/>
      <c r="BL2029" s="292"/>
    </row>
    <row r="2030" spans="1:64" s="293" customFormat="1" ht="50.1" customHeight="1">
      <c r="A2030" s="30" t="s">
        <v>7020</v>
      </c>
      <c r="B2030" s="41" t="s">
        <v>32</v>
      </c>
      <c r="C2030" s="44" t="s">
        <v>5327</v>
      </c>
      <c r="D2030" s="312" t="s">
        <v>5328</v>
      </c>
      <c r="E2030" s="44" t="s">
        <v>5329</v>
      </c>
      <c r="F2030" s="56" t="s">
        <v>7021</v>
      </c>
      <c r="G2030" s="43" t="s">
        <v>36</v>
      </c>
      <c r="H2030" s="338">
        <v>0</v>
      </c>
      <c r="I2030" s="66">
        <v>590000000</v>
      </c>
      <c r="J2030" s="43" t="s">
        <v>50</v>
      </c>
      <c r="K2030" s="41" t="s">
        <v>2488</v>
      </c>
      <c r="L2030" s="43" t="s">
        <v>39</v>
      </c>
      <c r="M2030" s="30" t="s">
        <v>58</v>
      </c>
      <c r="N2030" s="43" t="s">
        <v>1199</v>
      </c>
      <c r="O2030" s="43" t="s">
        <v>1200</v>
      </c>
      <c r="P2030" s="31">
        <v>796</v>
      </c>
      <c r="Q2030" s="43" t="s">
        <v>43</v>
      </c>
      <c r="R2030" s="220">
        <v>1</v>
      </c>
      <c r="S2030" s="64">
        <v>60000</v>
      </c>
      <c r="T2030" s="35">
        <f t="shared" si="176"/>
        <v>60000</v>
      </c>
      <c r="U2030" s="36">
        <f>T2030*1.12</f>
        <v>67200</v>
      </c>
      <c r="V2030" s="61"/>
      <c r="W2030" s="49">
        <v>2017</v>
      </c>
      <c r="X2030" s="138"/>
      <c r="Y2030" s="303"/>
      <c r="Z2030" s="290"/>
      <c r="AA2030" s="291"/>
      <c r="AB2030" s="291"/>
      <c r="AC2030" s="291"/>
      <c r="AD2030" s="291"/>
      <c r="AE2030" s="291"/>
      <c r="AF2030" s="291"/>
      <c r="AG2030" s="291"/>
      <c r="AH2030" s="291"/>
      <c r="AI2030" s="291"/>
      <c r="AJ2030" s="291"/>
      <c r="AK2030" s="291"/>
      <c r="AL2030" s="291"/>
      <c r="AM2030" s="291"/>
      <c r="AN2030" s="292"/>
      <c r="AO2030" s="292"/>
      <c r="AP2030" s="292"/>
      <c r="AQ2030" s="292"/>
      <c r="AR2030" s="292"/>
      <c r="AS2030" s="292"/>
      <c r="AT2030" s="292"/>
      <c r="AU2030" s="292"/>
      <c r="AV2030" s="292"/>
      <c r="AW2030" s="292"/>
      <c r="AX2030" s="292"/>
      <c r="AY2030" s="292"/>
      <c r="AZ2030" s="292"/>
      <c r="BA2030" s="292"/>
      <c r="BB2030" s="292"/>
      <c r="BC2030" s="292"/>
      <c r="BD2030" s="292"/>
      <c r="BE2030" s="292"/>
      <c r="BF2030" s="292"/>
      <c r="BG2030" s="292"/>
      <c r="BH2030" s="292"/>
      <c r="BI2030" s="292"/>
      <c r="BJ2030" s="292"/>
      <c r="BK2030" s="292"/>
      <c r="BL2030" s="292"/>
    </row>
    <row r="2031" spans="1:64" s="293" customFormat="1" ht="50.1" customHeight="1">
      <c r="A2031" s="30" t="s">
        <v>7022</v>
      </c>
      <c r="B2031" s="71" t="s">
        <v>32</v>
      </c>
      <c r="C2031" s="44" t="s">
        <v>2641</v>
      </c>
      <c r="D2031" s="311" t="s">
        <v>2642</v>
      </c>
      <c r="E2031" s="44" t="s">
        <v>907</v>
      </c>
      <c r="F2031" s="44" t="s">
        <v>7023</v>
      </c>
      <c r="G2031" s="43" t="s">
        <v>36</v>
      </c>
      <c r="H2031" s="63">
        <v>0</v>
      </c>
      <c r="I2031" s="66">
        <v>590000000</v>
      </c>
      <c r="J2031" s="43" t="s">
        <v>50</v>
      </c>
      <c r="K2031" s="41" t="s">
        <v>2488</v>
      </c>
      <c r="L2031" s="43" t="s">
        <v>39</v>
      </c>
      <c r="M2031" s="45" t="s">
        <v>58</v>
      </c>
      <c r="N2031" s="43" t="s">
        <v>1199</v>
      </c>
      <c r="O2031" s="43" t="s">
        <v>1200</v>
      </c>
      <c r="P2031" s="31">
        <v>796</v>
      </c>
      <c r="Q2031" s="43" t="s">
        <v>43</v>
      </c>
      <c r="R2031" s="413">
        <v>5</v>
      </c>
      <c r="S2031" s="395">
        <v>1350</v>
      </c>
      <c r="T2031" s="35">
        <f t="shared" si="176"/>
        <v>6750</v>
      </c>
      <c r="U2031" s="35">
        <f t="shared" ref="U2031:U2032" si="180">T2031*1.12</f>
        <v>7560.0000000000009</v>
      </c>
      <c r="V2031" s="45"/>
      <c r="W2031" s="45">
        <v>2017</v>
      </c>
      <c r="X2031" s="38"/>
      <c r="Y2031" s="303"/>
      <c r="Z2031" s="290"/>
      <c r="AA2031" s="291"/>
      <c r="AB2031" s="291"/>
      <c r="AC2031" s="291"/>
      <c r="AD2031" s="291"/>
      <c r="AE2031" s="291"/>
      <c r="AF2031" s="291"/>
      <c r="AG2031" s="291"/>
      <c r="AH2031" s="291"/>
      <c r="AI2031" s="291"/>
      <c r="AJ2031" s="291"/>
      <c r="AK2031" s="291"/>
      <c r="AL2031" s="291"/>
      <c r="AM2031" s="291"/>
      <c r="AN2031" s="292"/>
      <c r="AO2031" s="292"/>
      <c r="AP2031" s="292"/>
      <c r="AQ2031" s="292"/>
      <c r="AR2031" s="292"/>
      <c r="AS2031" s="292"/>
      <c r="AT2031" s="292"/>
      <c r="AU2031" s="292"/>
      <c r="AV2031" s="292"/>
      <c r="AW2031" s="292"/>
      <c r="AX2031" s="292"/>
      <c r="AY2031" s="292"/>
      <c r="AZ2031" s="292"/>
      <c r="BA2031" s="292"/>
      <c r="BB2031" s="292"/>
      <c r="BC2031" s="292"/>
      <c r="BD2031" s="292"/>
      <c r="BE2031" s="292"/>
      <c r="BF2031" s="292"/>
      <c r="BG2031" s="292"/>
      <c r="BH2031" s="292"/>
      <c r="BI2031" s="292"/>
      <c r="BJ2031" s="292"/>
      <c r="BK2031" s="292"/>
      <c r="BL2031" s="292"/>
    </row>
    <row r="2032" spans="1:64" s="293" customFormat="1" ht="50.1" customHeight="1">
      <c r="A2032" s="30" t="s">
        <v>7024</v>
      </c>
      <c r="B2032" s="71" t="s">
        <v>32</v>
      </c>
      <c r="C2032" s="44" t="s">
        <v>2641</v>
      </c>
      <c r="D2032" s="311" t="s">
        <v>2642</v>
      </c>
      <c r="E2032" s="44" t="s">
        <v>907</v>
      </c>
      <c r="F2032" s="44" t="s">
        <v>7025</v>
      </c>
      <c r="G2032" s="43" t="s">
        <v>36</v>
      </c>
      <c r="H2032" s="63">
        <v>0</v>
      </c>
      <c r="I2032" s="66">
        <v>590000000</v>
      </c>
      <c r="J2032" s="43" t="s">
        <v>50</v>
      </c>
      <c r="K2032" s="41" t="s">
        <v>2488</v>
      </c>
      <c r="L2032" s="43" t="s">
        <v>39</v>
      </c>
      <c r="M2032" s="45" t="s">
        <v>58</v>
      </c>
      <c r="N2032" s="43" t="s">
        <v>1199</v>
      </c>
      <c r="O2032" s="43" t="s">
        <v>1200</v>
      </c>
      <c r="P2032" s="31">
        <v>796</v>
      </c>
      <c r="Q2032" s="43" t="s">
        <v>43</v>
      </c>
      <c r="R2032" s="413">
        <v>5</v>
      </c>
      <c r="S2032" s="395">
        <v>750</v>
      </c>
      <c r="T2032" s="35">
        <f t="shared" si="176"/>
        <v>3750</v>
      </c>
      <c r="U2032" s="35">
        <f t="shared" si="180"/>
        <v>4200</v>
      </c>
      <c r="V2032" s="45"/>
      <c r="W2032" s="45">
        <v>2017</v>
      </c>
      <c r="X2032" s="38"/>
      <c r="Y2032" s="303"/>
      <c r="Z2032" s="290"/>
      <c r="AA2032" s="291"/>
      <c r="AB2032" s="291"/>
      <c r="AC2032" s="291"/>
      <c r="AD2032" s="291"/>
      <c r="AE2032" s="291"/>
      <c r="AF2032" s="291"/>
      <c r="AG2032" s="291"/>
      <c r="AH2032" s="291"/>
      <c r="AI2032" s="291"/>
      <c r="AJ2032" s="291"/>
      <c r="AK2032" s="291"/>
      <c r="AL2032" s="291"/>
      <c r="AM2032" s="291"/>
      <c r="AN2032" s="292"/>
      <c r="AO2032" s="292"/>
      <c r="AP2032" s="292"/>
      <c r="AQ2032" s="292"/>
      <c r="AR2032" s="292"/>
      <c r="AS2032" s="292"/>
      <c r="AT2032" s="292"/>
      <c r="AU2032" s="292"/>
      <c r="AV2032" s="292"/>
      <c r="AW2032" s="292"/>
      <c r="AX2032" s="292"/>
      <c r="AY2032" s="292"/>
      <c r="AZ2032" s="292"/>
      <c r="BA2032" s="292"/>
      <c r="BB2032" s="292"/>
      <c r="BC2032" s="292"/>
      <c r="BD2032" s="292"/>
      <c r="BE2032" s="292"/>
      <c r="BF2032" s="292"/>
      <c r="BG2032" s="292"/>
      <c r="BH2032" s="292"/>
      <c r="BI2032" s="292"/>
      <c r="BJ2032" s="292"/>
      <c r="BK2032" s="292"/>
      <c r="BL2032" s="292"/>
    </row>
    <row r="2033" spans="1:64" s="293" customFormat="1" ht="50.1" customHeight="1">
      <c r="A2033" s="30" t="s">
        <v>7026</v>
      </c>
      <c r="B2033" s="31" t="s">
        <v>32</v>
      </c>
      <c r="C2033" s="44" t="s">
        <v>7027</v>
      </c>
      <c r="D2033" s="312" t="s">
        <v>5328</v>
      </c>
      <c r="E2033" s="44" t="s">
        <v>1150</v>
      </c>
      <c r="F2033" s="44" t="s">
        <v>7028</v>
      </c>
      <c r="G2033" s="43" t="s">
        <v>36</v>
      </c>
      <c r="H2033" s="30">
        <v>0</v>
      </c>
      <c r="I2033" s="66">
        <v>590000000</v>
      </c>
      <c r="J2033" s="43" t="s">
        <v>50</v>
      </c>
      <c r="K2033" s="41" t="s">
        <v>2488</v>
      </c>
      <c r="L2033" s="43" t="s">
        <v>39</v>
      </c>
      <c r="M2033" s="30" t="s">
        <v>58</v>
      </c>
      <c r="N2033" s="43" t="s">
        <v>1199</v>
      </c>
      <c r="O2033" s="43" t="s">
        <v>1200</v>
      </c>
      <c r="P2033" s="31">
        <v>796</v>
      </c>
      <c r="Q2033" s="43" t="s">
        <v>43</v>
      </c>
      <c r="R2033" s="376">
        <v>1</v>
      </c>
      <c r="S2033" s="114">
        <v>122000</v>
      </c>
      <c r="T2033" s="35">
        <f t="shared" si="176"/>
        <v>122000</v>
      </c>
      <c r="U2033" s="35">
        <f>T2033*1.12</f>
        <v>136640</v>
      </c>
      <c r="V2033" s="30"/>
      <c r="W2033" s="30">
        <v>2017</v>
      </c>
      <c r="X2033" s="138"/>
      <c r="Y2033" s="303"/>
      <c r="Z2033" s="290"/>
      <c r="AA2033" s="291"/>
      <c r="AB2033" s="291"/>
      <c r="AC2033" s="291"/>
      <c r="AD2033" s="291"/>
      <c r="AE2033" s="291"/>
      <c r="AF2033" s="291"/>
      <c r="AG2033" s="291"/>
      <c r="AH2033" s="291"/>
      <c r="AI2033" s="291"/>
      <c r="AJ2033" s="291"/>
      <c r="AK2033" s="291"/>
      <c r="AL2033" s="291"/>
      <c r="AM2033" s="291"/>
      <c r="AN2033" s="292"/>
      <c r="AO2033" s="292"/>
      <c r="AP2033" s="292"/>
      <c r="AQ2033" s="292"/>
      <c r="AR2033" s="292"/>
      <c r="AS2033" s="292"/>
      <c r="AT2033" s="292"/>
      <c r="AU2033" s="292"/>
      <c r="AV2033" s="292"/>
      <c r="AW2033" s="292"/>
      <c r="AX2033" s="292"/>
      <c r="AY2033" s="292"/>
      <c r="AZ2033" s="292"/>
      <c r="BA2033" s="292"/>
      <c r="BB2033" s="292"/>
      <c r="BC2033" s="292"/>
      <c r="BD2033" s="292"/>
      <c r="BE2033" s="292"/>
      <c r="BF2033" s="292"/>
      <c r="BG2033" s="292"/>
      <c r="BH2033" s="292"/>
      <c r="BI2033" s="292"/>
      <c r="BJ2033" s="292"/>
      <c r="BK2033" s="292"/>
      <c r="BL2033" s="292"/>
    </row>
    <row r="2034" spans="1:64" s="293" customFormat="1" ht="50.1" customHeight="1">
      <c r="A2034" s="30" t="s">
        <v>7029</v>
      </c>
      <c r="B2034" s="31" t="s">
        <v>32</v>
      </c>
      <c r="C2034" s="44" t="s">
        <v>7030</v>
      </c>
      <c r="D2034" s="312" t="s">
        <v>4070</v>
      </c>
      <c r="E2034" s="44" t="s">
        <v>3821</v>
      </c>
      <c r="F2034" s="56" t="s">
        <v>7031</v>
      </c>
      <c r="G2034" s="43" t="s">
        <v>36</v>
      </c>
      <c r="H2034" s="30">
        <v>0</v>
      </c>
      <c r="I2034" s="66">
        <v>590000000</v>
      </c>
      <c r="J2034" s="43" t="s">
        <v>50</v>
      </c>
      <c r="K2034" s="41" t="s">
        <v>2488</v>
      </c>
      <c r="L2034" s="43" t="s">
        <v>39</v>
      </c>
      <c r="M2034" s="30" t="s">
        <v>58</v>
      </c>
      <c r="N2034" s="43" t="s">
        <v>1199</v>
      </c>
      <c r="O2034" s="43" t="s">
        <v>1200</v>
      </c>
      <c r="P2034" s="31">
        <v>796</v>
      </c>
      <c r="Q2034" s="43" t="s">
        <v>43</v>
      </c>
      <c r="R2034" s="376">
        <v>15</v>
      </c>
      <c r="S2034" s="114">
        <v>660</v>
      </c>
      <c r="T2034" s="35">
        <f>S2034*R2034</f>
        <v>9900</v>
      </c>
      <c r="U2034" s="36">
        <f t="shared" ref="U2034" si="181">T2034*1.12</f>
        <v>11088.000000000002</v>
      </c>
      <c r="V2034" s="30"/>
      <c r="W2034" s="30">
        <v>2017</v>
      </c>
      <c r="X2034" s="33"/>
      <c r="Y2034" s="303"/>
      <c r="Z2034" s="290"/>
      <c r="AA2034" s="291"/>
      <c r="AB2034" s="291"/>
      <c r="AC2034" s="291"/>
      <c r="AD2034" s="291"/>
      <c r="AE2034" s="291"/>
      <c r="AF2034" s="291"/>
      <c r="AG2034" s="291"/>
      <c r="AH2034" s="291"/>
      <c r="AI2034" s="291"/>
      <c r="AJ2034" s="291"/>
      <c r="AK2034" s="291"/>
      <c r="AL2034" s="291"/>
      <c r="AM2034" s="291"/>
      <c r="AN2034" s="292"/>
      <c r="AO2034" s="292"/>
      <c r="AP2034" s="292"/>
      <c r="AQ2034" s="292"/>
      <c r="AR2034" s="292"/>
      <c r="AS2034" s="292"/>
      <c r="AT2034" s="292"/>
      <c r="AU2034" s="292"/>
      <c r="AV2034" s="292"/>
      <c r="AW2034" s="292"/>
      <c r="AX2034" s="292"/>
      <c r="AY2034" s="292"/>
      <c r="AZ2034" s="292"/>
      <c r="BA2034" s="292"/>
      <c r="BB2034" s="292"/>
      <c r="BC2034" s="292"/>
      <c r="BD2034" s="292"/>
      <c r="BE2034" s="292"/>
      <c r="BF2034" s="292"/>
      <c r="BG2034" s="292"/>
      <c r="BH2034" s="292"/>
      <c r="BI2034" s="292"/>
      <c r="BJ2034" s="292"/>
      <c r="BK2034" s="292"/>
      <c r="BL2034" s="292"/>
    </row>
    <row r="2035" spans="1:64" s="293" customFormat="1" ht="50.1" customHeight="1">
      <c r="A2035" s="30" t="s">
        <v>7032</v>
      </c>
      <c r="B2035" s="71" t="s">
        <v>32</v>
      </c>
      <c r="C2035" s="294" t="s">
        <v>7033</v>
      </c>
      <c r="D2035" s="327" t="s">
        <v>5966</v>
      </c>
      <c r="E2035" s="294" t="s">
        <v>7034</v>
      </c>
      <c r="F2035" s="294" t="s">
        <v>7035</v>
      </c>
      <c r="G2035" s="45" t="s">
        <v>36</v>
      </c>
      <c r="H2035" s="31">
        <v>0</v>
      </c>
      <c r="I2035" s="100">
        <v>590000000</v>
      </c>
      <c r="J2035" s="45" t="s">
        <v>50</v>
      </c>
      <c r="K2035" s="167" t="s">
        <v>2488</v>
      </c>
      <c r="L2035" s="45" t="s">
        <v>5186</v>
      </c>
      <c r="M2035" s="45" t="s">
        <v>58</v>
      </c>
      <c r="N2035" s="45" t="s">
        <v>5338</v>
      </c>
      <c r="O2035" s="125" t="s">
        <v>107</v>
      </c>
      <c r="P2035" s="45">
        <v>796</v>
      </c>
      <c r="Q2035" s="71" t="s">
        <v>43</v>
      </c>
      <c r="R2035" s="249">
        <v>2</v>
      </c>
      <c r="S2035" s="249">
        <v>5000</v>
      </c>
      <c r="T2035" s="163">
        <f>R2035*S2035</f>
        <v>10000</v>
      </c>
      <c r="U2035" s="213">
        <f>T2035*1.12</f>
        <v>11200.000000000002</v>
      </c>
      <c r="V2035" s="158"/>
      <c r="W2035" s="158">
        <v>2017</v>
      </c>
      <c r="X2035" s="214"/>
      <c r="Y2035" s="303"/>
      <c r="Z2035" s="290"/>
      <c r="AA2035" s="291"/>
      <c r="AB2035" s="291"/>
      <c r="AC2035" s="291"/>
      <c r="AD2035" s="291"/>
      <c r="AE2035" s="291"/>
      <c r="AF2035" s="291"/>
      <c r="AG2035" s="291"/>
      <c r="AH2035" s="291"/>
      <c r="AI2035" s="291"/>
      <c r="AJ2035" s="291"/>
      <c r="AK2035" s="291"/>
      <c r="AL2035" s="291"/>
      <c r="AM2035" s="291"/>
      <c r="AN2035" s="292"/>
      <c r="AO2035" s="292"/>
      <c r="AP2035" s="292"/>
      <c r="AQ2035" s="292"/>
      <c r="AR2035" s="292"/>
      <c r="AS2035" s="292"/>
      <c r="AT2035" s="292"/>
      <c r="AU2035" s="292"/>
      <c r="AV2035" s="292"/>
      <c r="AW2035" s="292"/>
      <c r="AX2035" s="292"/>
      <c r="AY2035" s="292"/>
      <c r="AZ2035" s="292"/>
      <c r="BA2035" s="292"/>
      <c r="BB2035" s="292"/>
      <c r="BC2035" s="292"/>
      <c r="BD2035" s="292"/>
      <c r="BE2035" s="292"/>
      <c r="BF2035" s="292"/>
      <c r="BG2035" s="292"/>
      <c r="BH2035" s="292"/>
      <c r="BI2035" s="292"/>
      <c r="BJ2035" s="292"/>
      <c r="BK2035" s="292"/>
      <c r="BL2035" s="292"/>
    </row>
    <row r="2036" spans="1:64" s="293" customFormat="1" ht="50.1" customHeight="1">
      <c r="A2036" s="30" t="s">
        <v>7036</v>
      </c>
      <c r="B2036" s="71" t="s">
        <v>32</v>
      </c>
      <c r="C2036" s="294" t="s">
        <v>7037</v>
      </c>
      <c r="D2036" s="327" t="s">
        <v>7038</v>
      </c>
      <c r="E2036" s="294" t="s">
        <v>7039</v>
      </c>
      <c r="F2036" s="294" t="s">
        <v>7040</v>
      </c>
      <c r="G2036" s="45" t="s">
        <v>36</v>
      </c>
      <c r="H2036" s="31">
        <v>0</v>
      </c>
      <c r="I2036" s="100">
        <v>590000000</v>
      </c>
      <c r="J2036" s="45" t="s">
        <v>50</v>
      </c>
      <c r="K2036" s="167" t="s">
        <v>2488</v>
      </c>
      <c r="L2036" s="45" t="s">
        <v>5186</v>
      </c>
      <c r="M2036" s="45" t="s">
        <v>58</v>
      </c>
      <c r="N2036" s="45" t="s">
        <v>5338</v>
      </c>
      <c r="O2036" s="125" t="s">
        <v>107</v>
      </c>
      <c r="P2036" s="45">
        <v>796</v>
      </c>
      <c r="Q2036" s="71" t="s">
        <v>43</v>
      </c>
      <c r="R2036" s="145">
        <v>1</v>
      </c>
      <c r="S2036" s="249">
        <v>25000</v>
      </c>
      <c r="T2036" s="48">
        <f>R2036*S2036</f>
        <v>25000</v>
      </c>
      <c r="U2036" s="48">
        <f>T2036*1.12</f>
        <v>28000.000000000004</v>
      </c>
      <c r="V2036" s="158"/>
      <c r="W2036" s="158">
        <v>2017</v>
      </c>
      <c r="X2036" s="214"/>
      <c r="Y2036" s="303"/>
      <c r="Z2036" s="290"/>
      <c r="AA2036" s="291"/>
      <c r="AB2036" s="291"/>
      <c r="AC2036" s="291"/>
      <c r="AD2036" s="291"/>
      <c r="AE2036" s="291"/>
      <c r="AF2036" s="291"/>
      <c r="AG2036" s="291"/>
      <c r="AH2036" s="291"/>
      <c r="AI2036" s="291"/>
      <c r="AJ2036" s="291"/>
      <c r="AK2036" s="291"/>
      <c r="AL2036" s="291"/>
      <c r="AM2036" s="291"/>
      <c r="AN2036" s="292"/>
      <c r="AO2036" s="292"/>
      <c r="AP2036" s="292"/>
      <c r="AQ2036" s="292"/>
      <c r="AR2036" s="292"/>
      <c r="AS2036" s="292"/>
      <c r="AT2036" s="292"/>
      <c r="AU2036" s="292"/>
      <c r="AV2036" s="292"/>
      <c r="AW2036" s="292"/>
      <c r="AX2036" s="292"/>
      <c r="AY2036" s="292"/>
      <c r="AZ2036" s="292"/>
      <c r="BA2036" s="292"/>
      <c r="BB2036" s="292"/>
      <c r="BC2036" s="292"/>
      <c r="BD2036" s="292"/>
      <c r="BE2036" s="292"/>
      <c r="BF2036" s="292"/>
      <c r="BG2036" s="292"/>
      <c r="BH2036" s="292"/>
      <c r="BI2036" s="292"/>
      <c r="BJ2036" s="292"/>
      <c r="BK2036" s="292"/>
      <c r="BL2036" s="292"/>
    </row>
    <row r="2037" spans="1:64" s="293" customFormat="1" ht="50.1" customHeight="1">
      <c r="A2037" s="30" t="s">
        <v>7041</v>
      </c>
      <c r="B2037" s="71" t="s">
        <v>32</v>
      </c>
      <c r="C2037" s="294" t="s">
        <v>7042</v>
      </c>
      <c r="D2037" s="327" t="s">
        <v>2461</v>
      </c>
      <c r="E2037" s="294" t="s">
        <v>7043</v>
      </c>
      <c r="F2037" s="294" t="s">
        <v>7044</v>
      </c>
      <c r="G2037" s="45" t="s">
        <v>36</v>
      </c>
      <c r="H2037" s="31">
        <v>0</v>
      </c>
      <c r="I2037" s="100">
        <v>590000000</v>
      </c>
      <c r="J2037" s="45" t="s">
        <v>50</v>
      </c>
      <c r="K2037" s="167" t="s">
        <v>2488</v>
      </c>
      <c r="L2037" s="45" t="s">
        <v>5186</v>
      </c>
      <c r="M2037" s="45" t="s">
        <v>58</v>
      </c>
      <c r="N2037" s="45" t="s">
        <v>5338</v>
      </c>
      <c r="O2037" s="125" t="s">
        <v>107</v>
      </c>
      <c r="P2037" s="45">
        <v>796</v>
      </c>
      <c r="Q2037" s="71" t="s">
        <v>43</v>
      </c>
      <c r="R2037" s="249">
        <v>1</v>
      </c>
      <c r="S2037" s="249">
        <v>25000</v>
      </c>
      <c r="T2037" s="48">
        <f>R2037*S2037</f>
        <v>25000</v>
      </c>
      <c r="U2037" s="48">
        <f>T2037*1.12</f>
        <v>28000.000000000004</v>
      </c>
      <c r="V2037" s="158"/>
      <c r="W2037" s="158">
        <v>2017</v>
      </c>
      <c r="X2037" s="214"/>
      <c r="Y2037" s="303"/>
      <c r="Z2037" s="290"/>
      <c r="AA2037" s="291"/>
      <c r="AB2037" s="291"/>
      <c r="AC2037" s="291"/>
      <c r="AD2037" s="291"/>
      <c r="AE2037" s="291"/>
      <c r="AF2037" s="291"/>
      <c r="AG2037" s="291"/>
      <c r="AH2037" s="291"/>
      <c r="AI2037" s="291"/>
      <c r="AJ2037" s="291"/>
      <c r="AK2037" s="291"/>
      <c r="AL2037" s="291"/>
      <c r="AM2037" s="291"/>
      <c r="AN2037" s="292"/>
      <c r="AO2037" s="292"/>
      <c r="AP2037" s="292"/>
      <c r="AQ2037" s="292"/>
      <c r="AR2037" s="292"/>
      <c r="AS2037" s="292"/>
      <c r="AT2037" s="292"/>
      <c r="AU2037" s="292"/>
      <c r="AV2037" s="292"/>
      <c r="AW2037" s="292"/>
      <c r="AX2037" s="292"/>
      <c r="AY2037" s="292"/>
      <c r="AZ2037" s="292"/>
      <c r="BA2037" s="292"/>
      <c r="BB2037" s="292"/>
      <c r="BC2037" s="292"/>
      <c r="BD2037" s="292"/>
      <c r="BE2037" s="292"/>
      <c r="BF2037" s="292"/>
      <c r="BG2037" s="292"/>
      <c r="BH2037" s="292"/>
      <c r="BI2037" s="292"/>
      <c r="BJ2037" s="292"/>
      <c r="BK2037" s="292"/>
      <c r="BL2037" s="292"/>
    </row>
    <row r="2038" spans="1:64" s="293" customFormat="1" ht="50.1" customHeight="1">
      <c r="A2038" s="30" t="s">
        <v>7045</v>
      </c>
      <c r="B2038" s="71" t="s">
        <v>32</v>
      </c>
      <c r="C2038" s="294" t="s">
        <v>7046</v>
      </c>
      <c r="D2038" s="327" t="s">
        <v>4940</v>
      </c>
      <c r="E2038" s="294" t="s">
        <v>7047</v>
      </c>
      <c r="F2038" s="414" t="s">
        <v>7048</v>
      </c>
      <c r="G2038" s="45" t="s">
        <v>36</v>
      </c>
      <c r="H2038" s="31">
        <v>0</v>
      </c>
      <c r="I2038" s="100">
        <v>590000000</v>
      </c>
      <c r="J2038" s="45" t="s">
        <v>50</v>
      </c>
      <c r="K2038" s="167" t="s">
        <v>2488</v>
      </c>
      <c r="L2038" s="45" t="s">
        <v>5186</v>
      </c>
      <c r="M2038" s="45" t="s">
        <v>58</v>
      </c>
      <c r="N2038" s="45" t="s">
        <v>273</v>
      </c>
      <c r="O2038" s="125" t="s">
        <v>5903</v>
      </c>
      <c r="P2038" s="45">
        <v>796</v>
      </c>
      <c r="Q2038" s="71" t="s">
        <v>43</v>
      </c>
      <c r="R2038" s="249">
        <v>1</v>
      </c>
      <c r="S2038" s="249">
        <v>465000</v>
      </c>
      <c r="T2038" s="163">
        <f>R2038*S2038</f>
        <v>465000</v>
      </c>
      <c r="U2038" s="163">
        <f>T2038*1.12</f>
        <v>520800.00000000006</v>
      </c>
      <c r="V2038" s="158"/>
      <c r="W2038" s="158">
        <v>2017</v>
      </c>
      <c r="X2038" s="214"/>
      <c r="Y2038" s="303"/>
      <c r="Z2038" s="290"/>
      <c r="AA2038" s="291"/>
      <c r="AB2038" s="291"/>
      <c r="AC2038" s="291"/>
      <c r="AD2038" s="291"/>
      <c r="AE2038" s="291"/>
      <c r="AF2038" s="291"/>
      <c r="AG2038" s="291"/>
      <c r="AH2038" s="291"/>
      <c r="AI2038" s="291"/>
      <c r="AJ2038" s="291"/>
      <c r="AK2038" s="291"/>
      <c r="AL2038" s="291"/>
      <c r="AM2038" s="291"/>
      <c r="AN2038" s="292"/>
      <c r="AO2038" s="292"/>
      <c r="AP2038" s="292"/>
      <c r="AQ2038" s="292"/>
      <c r="AR2038" s="292"/>
      <c r="AS2038" s="292"/>
      <c r="AT2038" s="292"/>
      <c r="AU2038" s="292"/>
      <c r="AV2038" s="292"/>
      <c r="AW2038" s="292"/>
      <c r="AX2038" s="292"/>
      <c r="AY2038" s="292"/>
      <c r="AZ2038" s="292"/>
      <c r="BA2038" s="292"/>
      <c r="BB2038" s="292"/>
      <c r="BC2038" s="292"/>
      <c r="BD2038" s="292"/>
      <c r="BE2038" s="292"/>
      <c r="BF2038" s="292"/>
      <c r="BG2038" s="292"/>
      <c r="BH2038" s="292"/>
      <c r="BI2038" s="292"/>
      <c r="BJ2038" s="292"/>
      <c r="BK2038" s="292"/>
      <c r="BL2038" s="292"/>
    </row>
    <row r="2039" spans="1:64" s="293" customFormat="1" ht="50.1" customHeight="1">
      <c r="A2039" s="30" t="s">
        <v>7049</v>
      </c>
      <c r="B2039" s="71" t="s">
        <v>32</v>
      </c>
      <c r="C2039" s="294" t="s">
        <v>7050</v>
      </c>
      <c r="D2039" s="327" t="s">
        <v>7038</v>
      </c>
      <c r="E2039" s="294" t="s">
        <v>7051</v>
      </c>
      <c r="F2039" s="414" t="s">
        <v>7052</v>
      </c>
      <c r="G2039" s="45" t="s">
        <v>36</v>
      </c>
      <c r="H2039" s="31">
        <v>0</v>
      </c>
      <c r="I2039" s="100">
        <v>590000000</v>
      </c>
      <c r="J2039" s="45" t="s">
        <v>50</v>
      </c>
      <c r="K2039" s="167" t="s">
        <v>2488</v>
      </c>
      <c r="L2039" s="45" t="s">
        <v>5186</v>
      </c>
      <c r="M2039" s="45" t="s">
        <v>58</v>
      </c>
      <c r="N2039" s="45" t="s">
        <v>273</v>
      </c>
      <c r="O2039" s="125" t="s">
        <v>5903</v>
      </c>
      <c r="P2039" s="45">
        <v>796</v>
      </c>
      <c r="Q2039" s="71" t="s">
        <v>43</v>
      </c>
      <c r="R2039" s="249">
        <v>2</v>
      </c>
      <c r="S2039" s="249">
        <v>4200</v>
      </c>
      <c r="T2039" s="163">
        <f>R2039*S2039</f>
        <v>8400</v>
      </c>
      <c r="U2039" s="163">
        <f>T2039*1.12</f>
        <v>9408</v>
      </c>
      <c r="V2039" s="158"/>
      <c r="W2039" s="158">
        <v>2017</v>
      </c>
      <c r="X2039" s="214"/>
      <c r="Y2039" s="303"/>
      <c r="Z2039" s="290"/>
      <c r="AA2039" s="291"/>
      <c r="AB2039" s="291"/>
      <c r="AC2039" s="291"/>
      <c r="AD2039" s="291"/>
      <c r="AE2039" s="291"/>
      <c r="AF2039" s="291"/>
      <c r="AG2039" s="291"/>
      <c r="AH2039" s="291"/>
      <c r="AI2039" s="291"/>
      <c r="AJ2039" s="291"/>
      <c r="AK2039" s="291"/>
      <c r="AL2039" s="291"/>
      <c r="AM2039" s="291"/>
      <c r="AN2039" s="292"/>
      <c r="AO2039" s="292"/>
      <c r="AP2039" s="292"/>
      <c r="AQ2039" s="292"/>
      <c r="AR2039" s="292"/>
      <c r="AS2039" s="292"/>
      <c r="AT2039" s="292"/>
      <c r="AU2039" s="292"/>
      <c r="AV2039" s="292"/>
      <c r="AW2039" s="292"/>
      <c r="AX2039" s="292"/>
      <c r="AY2039" s="292"/>
      <c r="AZ2039" s="292"/>
      <c r="BA2039" s="292"/>
      <c r="BB2039" s="292"/>
      <c r="BC2039" s="292"/>
      <c r="BD2039" s="292"/>
      <c r="BE2039" s="292"/>
      <c r="BF2039" s="292"/>
      <c r="BG2039" s="292"/>
      <c r="BH2039" s="292"/>
      <c r="BI2039" s="292"/>
      <c r="BJ2039" s="292"/>
      <c r="BK2039" s="292"/>
      <c r="BL2039" s="292"/>
    </row>
    <row r="2040" spans="1:64" s="293" customFormat="1" ht="50.1" customHeight="1">
      <c r="A2040" s="30" t="s">
        <v>7054</v>
      </c>
      <c r="B2040" s="31" t="s">
        <v>32</v>
      </c>
      <c r="C2040" s="56" t="s">
        <v>1987</v>
      </c>
      <c r="D2040" s="310" t="s">
        <v>1983</v>
      </c>
      <c r="E2040" s="56" t="s">
        <v>1988</v>
      </c>
      <c r="F2040" s="56" t="s">
        <v>6251</v>
      </c>
      <c r="G2040" s="31" t="s">
        <v>36</v>
      </c>
      <c r="H2040" s="31">
        <v>0</v>
      </c>
      <c r="I2040" s="31">
        <v>590000000</v>
      </c>
      <c r="J2040" s="31" t="s">
        <v>37</v>
      </c>
      <c r="K2040" s="45" t="s">
        <v>2488</v>
      </c>
      <c r="L2040" s="31" t="s">
        <v>39</v>
      </c>
      <c r="M2040" s="31" t="s">
        <v>58</v>
      </c>
      <c r="N2040" s="31" t="s">
        <v>106</v>
      </c>
      <c r="O2040" s="31" t="s">
        <v>107</v>
      </c>
      <c r="P2040" s="31">
        <v>166</v>
      </c>
      <c r="Q2040" s="31" t="s">
        <v>100</v>
      </c>
      <c r="R2040" s="64">
        <v>10024</v>
      </c>
      <c r="S2040" s="64">
        <v>320</v>
      </c>
      <c r="T2040" s="58">
        <f t="shared" ref="T2040:T2046" si="182">R2040*S2040</f>
        <v>3207680</v>
      </c>
      <c r="U2040" s="48">
        <f t="shared" ref="U2040:U2047" si="183">T2040*1.12</f>
        <v>3592601.6000000006</v>
      </c>
      <c r="V2040" s="31" t="s">
        <v>44</v>
      </c>
      <c r="W2040" s="45">
        <v>2017</v>
      </c>
      <c r="X2040" s="45"/>
      <c r="Y2040" s="303"/>
      <c r="Z2040" s="290"/>
      <c r="AA2040" s="291"/>
      <c r="AB2040" s="291"/>
      <c r="AC2040" s="291"/>
      <c r="AD2040" s="291"/>
      <c r="AE2040" s="291"/>
      <c r="AF2040" s="291"/>
      <c r="AG2040" s="291"/>
      <c r="AH2040" s="291"/>
      <c r="AI2040" s="291"/>
      <c r="AJ2040" s="291"/>
      <c r="AK2040" s="291"/>
      <c r="AL2040" s="291"/>
      <c r="AM2040" s="291"/>
      <c r="AN2040" s="292"/>
      <c r="AO2040" s="292"/>
      <c r="AP2040" s="292"/>
      <c r="AQ2040" s="292"/>
      <c r="AR2040" s="292"/>
      <c r="AS2040" s="292"/>
      <c r="AT2040" s="292"/>
      <c r="AU2040" s="292"/>
      <c r="AV2040" s="292"/>
      <c r="AW2040" s="292"/>
      <c r="AX2040" s="292"/>
      <c r="AY2040" s="292"/>
      <c r="AZ2040" s="292"/>
      <c r="BA2040" s="292"/>
      <c r="BB2040" s="292"/>
      <c r="BC2040" s="292"/>
      <c r="BD2040" s="292"/>
      <c r="BE2040" s="292"/>
      <c r="BF2040" s="292"/>
      <c r="BG2040" s="292"/>
      <c r="BH2040" s="292"/>
      <c r="BI2040" s="292"/>
      <c r="BJ2040" s="292"/>
      <c r="BK2040" s="292"/>
      <c r="BL2040" s="292"/>
    </row>
    <row r="2041" spans="1:64" s="293" customFormat="1" ht="50.1" customHeight="1">
      <c r="A2041" s="30" t="s">
        <v>7055</v>
      </c>
      <c r="B2041" s="31" t="s">
        <v>32</v>
      </c>
      <c r="C2041" s="56" t="s">
        <v>1987</v>
      </c>
      <c r="D2041" s="310" t="s">
        <v>1983</v>
      </c>
      <c r="E2041" s="56" t="s">
        <v>1988</v>
      </c>
      <c r="F2041" s="56" t="s">
        <v>7056</v>
      </c>
      <c r="G2041" s="31" t="s">
        <v>36</v>
      </c>
      <c r="H2041" s="31">
        <v>0</v>
      </c>
      <c r="I2041" s="31">
        <v>590000000</v>
      </c>
      <c r="J2041" s="31" t="s">
        <v>37</v>
      </c>
      <c r="K2041" s="45" t="s">
        <v>2488</v>
      </c>
      <c r="L2041" s="31" t="s">
        <v>39</v>
      </c>
      <c r="M2041" s="31" t="s">
        <v>58</v>
      </c>
      <c r="N2041" s="31" t="s">
        <v>106</v>
      </c>
      <c r="O2041" s="31" t="s">
        <v>107</v>
      </c>
      <c r="P2041" s="31">
        <v>166</v>
      </c>
      <c r="Q2041" s="31" t="s">
        <v>100</v>
      </c>
      <c r="R2041" s="382">
        <v>312</v>
      </c>
      <c r="S2041" s="64">
        <v>370</v>
      </c>
      <c r="T2041" s="58">
        <f t="shared" si="182"/>
        <v>115440</v>
      </c>
      <c r="U2041" s="48">
        <f t="shared" si="183"/>
        <v>129292.80000000002</v>
      </c>
      <c r="V2041" s="31" t="s">
        <v>44</v>
      </c>
      <c r="W2041" s="45">
        <v>2017</v>
      </c>
      <c r="X2041" s="45"/>
      <c r="Y2041" s="303"/>
      <c r="Z2041" s="290"/>
      <c r="AA2041" s="291"/>
      <c r="AB2041" s="291"/>
      <c r="AC2041" s="291"/>
      <c r="AD2041" s="291"/>
      <c r="AE2041" s="291"/>
      <c r="AF2041" s="291"/>
      <c r="AG2041" s="291"/>
      <c r="AH2041" s="291"/>
      <c r="AI2041" s="291"/>
      <c r="AJ2041" s="291"/>
      <c r="AK2041" s="291"/>
      <c r="AL2041" s="291"/>
      <c r="AM2041" s="291"/>
      <c r="AN2041" s="292"/>
      <c r="AO2041" s="292"/>
      <c r="AP2041" s="292"/>
      <c r="AQ2041" s="292"/>
      <c r="AR2041" s="292"/>
      <c r="AS2041" s="292"/>
      <c r="AT2041" s="292"/>
      <c r="AU2041" s="292"/>
      <c r="AV2041" s="292"/>
      <c r="AW2041" s="292"/>
      <c r="AX2041" s="292"/>
      <c r="AY2041" s="292"/>
      <c r="AZ2041" s="292"/>
      <c r="BA2041" s="292"/>
      <c r="BB2041" s="292"/>
      <c r="BC2041" s="292"/>
      <c r="BD2041" s="292"/>
      <c r="BE2041" s="292"/>
      <c r="BF2041" s="292"/>
      <c r="BG2041" s="292"/>
      <c r="BH2041" s="292"/>
      <c r="BI2041" s="292"/>
      <c r="BJ2041" s="292"/>
      <c r="BK2041" s="292"/>
      <c r="BL2041" s="292"/>
    </row>
    <row r="2042" spans="1:64" s="293" customFormat="1" ht="50.1" customHeight="1">
      <c r="A2042" s="30" t="s">
        <v>7057</v>
      </c>
      <c r="B2042" s="31" t="s">
        <v>32</v>
      </c>
      <c r="C2042" s="56" t="s">
        <v>7058</v>
      </c>
      <c r="D2042" s="310" t="s">
        <v>1983</v>
      </c>
      <c r="E2042" s="56" t="s">
        <v>7059</v>
      </c>
      <c r="F2042" s="56"/>
      <c r="G2042" s="31" t="s">
        <v>36</v>
      </c>
      <c r="H2042" s="31">
        <v>0</v>
      </c>
      <c r="I2042" s="31">
        <v>590000000</v>
      </c>
      <c r="J2042" s="31" t="s">
        <v>37</v>
      </c>
      <c r="K2042" s="45" t="s">
        <v>2488</v>
      </c>
      <c r="L2042" s="31" t="s">
        <v>39</v>
      </c>
      <c r="M2042" s="31" t="s">
        <v>58</v>
      </c>
      <c r="N2042" s="31" t="s">
        <v>106</v>
      </c>
      <c r="O2042" s="31" t="s">
        <v>107</v>
      </c>
      <c r="P2042" s="100">
        <v>168</v>
      </c>
      <c r="Q2042" s="43" t="s">
        <v>114</v>
      </c>
      <c r="R2042" s="382">
        <v>0.158</v>
      </c>
      <c r="S2042" s="64">
        <v>360000</v>
      </c>
      <c r="T2042" s="58">
        <f t="shared" si="182"/>
        <v>56880</v>
      </c>
      <c r="U2042" s="48">
        <f t="shared" si="183"/>
        <v>63705.600000000006</v>
      </c>
      <c r="V2042" s="31" t="s">
        <v>44</v>
      </c>
      <c r="W2042" s="45">
        <v>2017</v>
      </c>
      <c r="X2042" s="45"/>
      <c r="Y2042" s="303"/>
      <c r="Z2042" s="290"/>
      <c r="AA2042" s="291"/>
      <c r="AB2042" s="291"/>
      <c r="AC2042" s="291"/>
      <c r="AD2042" s="291"/>
      <c r="AE2042" s="291"/>
      <c r="AF2042" s="291"/>
      <c r="AG2042" s="291"/>
      <c r="AH2042" s="291"/>
      <c r="AI2042" s="291"/>
      <c r="AJ2042" s="291"/>
      <c r="AK2042" s="291"/>
      <c r="AL2042" s="291"/>
      <c r="AM2042" s="291"/>
      <c r="AN2042" s="292"/>
      <c r="AO2042" s="292"/>
      <c r="AP2042" s="292"/>
      <c r="AQ2042" s="292"/>
      <c r="AR2042" s="292"/>
      <c r="AS2042" s="292"/>
      <c r="AT2042" s="292"/>
      <c r="AU2042" s="292"/>
      <c r="AV2042" s="292"/>
      <c r="AW2042" s="292"/>
      <c r="AX2042" s="292"/>
      <c r="AY2042" s="292"/>
      <c r="AZ2042" s="292"/>
      <c r="BA2042" s="292"/>
      <c r="BB2042" s="292"/>
      <c r="BC2042" s="292"/>
      <c r="BD2042" s="292"/>
      <c r="BE2042" s="292"/>
      <c r="BF2042" s="292"/>
      <c r="BG2042" s="292"/>
      <c r="BH2042" s="292"/>
      <c r="BI2042" s="292"/>
      <c r="BJ2042" s="292"/>
      <c r="BK2042" s="292"/>
      <c r="BL2042" s="292"/>
    </row>
    <row r="2043" spans="1:64" s="293" customFormat="1" ht="50.1" customHeight="1">
      <c r="A2043" s="30" t="s">
        <v>7060</v>
      </c>
      <c r="B2043" s="31" t="s">
        <v>32</v>
      </c>
      <c r="C2043" s="56" t="s">
        <v>2025</v>
      </c>
      <c r="D2043" s="310" t="s">
        <v>1983</v>
      </c>
      <c r="E2043" s="56" t="s">
        <v>2026</v>
      </c>
      <c r="F2043" s="56"/>
      <c r="G2043" s="31" t="s">
        <v>36</v>
      </c>
      <c r="H2043" s="31">
        <v>0</v>
      </c>
      <c r="I2043" s="31">
        <v>590000000</v>
      </c>
      <c r="J2043" s="31" t="s">
        <v>37</v>
      </c>
      <c r="K2043" s="45" t="s">
        <v>2488</v>
      </c>
      <c r="L2043" s="31" t="s">
        <v>39</v>
      </c>
      <c r="M2043" s="31" t="s">
        <v>58</v>
      </c>
      <c r="N2043" s="31" t="s">
        <v>106</v>
      </c>
      <c r="O2043" s="31" t="s">
        <v>107</v>
      </c>
      <c r="P2043" s="100">
        <v>168</v>
      </c>
      <c r="Q2043" s="43" t="s">
        <v>114</v>
      </c>
      <c r="R2043" s="382">
        <v>4.3540000000000001</v>
      </c>
      <c r="S2043" s="64">
        <v>270000</v>
      </c>
      <c r="T2043" s="58">
        <f t="shared" si="182"/>
        <v>1175580</v>
      </c>
      <c r="U2043" s="48">
        <f t="shared" si="183"/>
        <v>1316649.6000000001</v>
      </c>
      <c r="V2043" s="31" t="s">
        <v>44</v>
      </c>
      <c r="W2043" s="45">
        <v>2017</v>
      </c>
      <c r="X2043" s="45"/>
      <c r="Y2043" s="303"/>
      <c r="Z2043" s="290"/>
      <c r="AA2043" s="291"/>
      <c r="AB2043" s="291"/>
      <c r="AC2043" s="291"/>
      <c r="AD2043" s="291"/>
      <c r="AE2043" s="291"/>
      <c r="AF2043" s="291"/>
      <c r="AG2043" s="291"/>
      <c r="AH2043" s="291"/>
      <c r="AI2043" s="291"/>
      <c r="AJ2043" s="291"/>
      <c r="AK2043" s="291"/>
      <c r="AL2043" s="291"/>
      <c r="AM2043" s="291"/>
      <c r="AN2043" s="292"/>
      <c r="AO2043" s="292"/>
      <c r="AP2043" s="292"/>
      <c r="AQ2043" s="292"/>
      <c r="AR2043" s="292"/>
      <c r="AS2043" s="292"/>
      <c r="AT2043" s="292"/>
      <c r="AU2043" s="292"/>
      <c r="AV2043" s="292"/>
      <c r="AW2043" s="292"/>
      <c r="AX2043" s="292"/>
      <c r="AY2043" s="292"/>
      <c r="AZ2043" s="292"/>
      <c r="BA2043" s="292"/>
      <c r="BB2043" s="292"/>
      <c r="BC2043" s="292"/>
      <c r="BD2043" s="292"/>
      <c r="BE2043" s="292"/>
      <c r="BF2043" s="292"/>
      <c r="BG2043" s="292"/>
      <c r="BH2043" s="292"/>
      <c r="BI2043" s="292"/>
      <c r="BJ2043" s="292"/>
      <c r="BK2043" s="292"/>
      <c r="BL2043" s="292"/>
    </row>
    <row r="2044" spans="1:64" s="293" customFormat="1" ht="50.1" customHeight="1">
      <c r="A2044" s="30" t="s">
        <v>7061</v>
      </c>
      <c r="B2044" s="31" t="s">
        <v>32</v>
      </c>
      <c r="C2044" s="56" t="s">
        <v>7062</v>
      </c>
      <c r="D2044" s="312" t="s">
        <v>4306</v>
      </c>
      <c r="E2044" s="56" t="s">
        <v>7063</v>
      </c>
      <c r="F2044" s="56"/>
      <c r="G2044" s="31" t="s">
        <v>36</v>
      </c>
      <c r="H2044" s="31">
        <v>0</v>
      </c>
      <c r="I2044" s="31">
        <v>590000000</v>
      </c>
      <c r="J2044" s="31" t="s">
        <v>37</v>
      </c>
      <c r="K2044" s="45" t="s">
        <v>2488</v>
      </c>
      <c r="L2044" s="31" t="s">
        <v>39</v>
      </c>
      <c r="M2044" s="31" t="s">
        <v>58</v>
      </c>
      <c r="N2044" s="31" t="s">
        <v>106</v>
      </c>
      <c r="O2044" s="31" t="s">
        <v>107</v>
      </c>
      <c r="P2044" s="100">
        <v>168</v>
      </c>
      <c r="Q2044" s="43" t="s">
        <v>114</v>
      </c>
      <c r="R2044" s="382">
        <v>0.83</v>
      </c>
      <c r="S2044" s="64">
        <v>335000</v>
      </c>
      <c r="T2044" s="58">
        <f>R2044*S2044</f>
        <v>278050</v>
      </c>
      <c r="U2044" s="48">
        <f t="shared" si="183"/>
        <v>311416.00000000006</v>
      </c>
      <c r="V2044" s="31" t="s">
        <v>44</v>
      </c>
      <c r="W2044" s="45">
        <v>2017</v>
      </c>
      <c r="X2044" s="45"/>
      <c r="Y2044" s="303"/>
      <c r="Z2044" s="290"/>
      <c r="AA2044" s="291"/>
      <c r="AB2044" s="291"/>
      <c r="AC2044" s="291"/>
      <c r="AD2044" s="291"/>
      <c r="AE2044" s="291"/>
      <c r="AF2044" s="291"/>
      <c r="AG2044" s="291"/>
      <c r="AH2044" s="291"/>
      <c r="AI2044" s="291"/>
      <c r="AJ2044" s="291"/>
      <c r="AK2044" s="291"/>
      <c r="AL2044" s="291"/>
      <c r="AM2044" s="291"/>
      <c r="AN2044" s="292"/>
      <c r="AO2044" s="292"/>
      <c r="AP2044" s="292"/>
      <c r="AQ2044" s="292"/>
      <c r="AR2044" s="292"/>
      <c r="AS2044" s="292"/>
      <c r="AT2044" s="292"/>
      <c r="AU2044" s="292"/>
      <c r="AV2044" s="292"/>
      <c r="AW2044" s="292"/>
      <c r="AX2044" s="292"/>
      <c r="AY2044" s="292"/>
      <c r="AZ2044" s="292"/>
      <c r="BA2044" s="292"/>
      <c r="BB2044" s="292"/>
      <c r="BC2044" s="292"/>
      <c r="BD2044" s="292"/>
      <c r="BE2044" s="292"/>
      <c r="BF2044" s="292"/>
      <c r="BG2044" s="292"/>
      <c r="BH2044" s="292"/>
      <c r="BI2044" s="292"/>
      <c r="BJ2044" s="292"/>
      <c r="BK2044" s="292"/>
      <c r="BL2044" s="292"/>
    </row>
    <row r="2045" spans="1:64" s="293" customFormat="1" ht="50.1" customHeight="1">
      <c r="A2045" s="30" t="s">
        <v>7064</v>
      </c>
      <c r="B2045" s="31" t="s">
        <v>32</v>
      </c>
      <c r="C2045" s="56" t="s">
        <v>7065</v>
      </c>
      <c r="D2045" s="312" t="s">
        <v>4306</v>
      </c>
      <c r="E2045" s="56" t="s">
        <v>7066</v>
      </c>
      <c r="F2045" s="56"/>
      <c r="G2045" s="31" t="s">
        <v>36</v>
      </c>
      <c r="H2045" s="31">
        <v>0</v>
      </c>
      <c r="I2045" s="31">
        <v>590000000</v>
      </c>
      <c r="J2045" s="31" t="s">
        <v>37</v>
      </c>
      <c r="K2045" s="45" t="s">
        <v>2488</v>
      </c>
      <c r="L2045" s="31" t="s">
        <v>39</v>
      </c>
      <c r="M2045" s="31" t="s">
        <v>58</v>
      </c>
      <c r="N2045" s="31" t="s">
        <v>106</v>
      </c>
      <c r="O2045" s="31" t="s">
        <v>107</v>
      </c>
      <c r="P2045" s="100">
        <v>168</v>
      </c>
      <c r="Q2045" s="43" t="s">
        <v>114</v>
      </c>
      <c r="R2045" s="382">
        <v>3.6190000000000002</v>
      </c>
      <c r="S2045" s="64">
        <v>300000</v>
      </c>
      <c r="T2045" s="58">
        <f t="shared" si="182"/>
        <v>1085700</v>
      </c>
      <c r="U2045" s="48">
        <f t="shared" si="183"/>
        <v>1215984</v>
      </c>
      <c r="V2045" s="31" t="s">
        <v>44</v>
      </c>
      <c r="W2045" s="45">
        <v>2017</v>
      </c>
      <c r="X2045" s="45"/>
      <c r="Y2045" s="303"/>
      <c r="Z2045" s="290"/>
      <c r="AA2045" s="291"/>
      <c r="AB2045" s="291"/>
      <c r="AC2045" s="291"/>
      <c r="AD2045" s="291"/>
      <c r="AE2045" s="291"/>
      <c r="AF2045" s="291"/>
      <c r="AG2045" s="291"/>
      <c r="AH2045" s="291"/>
      <c r="AI2045" s="291"/>
      <c r="AJ2045" s="291"/>
      <c r="AK2045" s="291"/>
      <c r="AL2045" s="291"/>
      <c r="AM2045" s="291"/>
      <c r="AN2045" s="292"/>
      <c r="AO2045" s="292"/>
      <c r="AP2045" s="292"/>
      <c r="AQ2045" s="292"/>
      <c r="AR2045" s="292"/>
      <c r="AS2045" s="292"/>
      <c r="AT2045" s="292"/>
      <c r="AU2045" s="292"/>
      <c r="AV2045" s="292"/>
      <c r="AW2045" s="292"/>
      <c r="AX2045" s="292"/>
      <c r="AY2045" s="292"/>
      <c r="AZ2045" s="292"/>
      <c r="BA2045" s="292"/>
      <c r="BB2045" s="292"/>
      <c r="BC2045" s="292"/>
      <c r="BD2045" s="292"/>
      <c r="BE2045" s="292"/>
      <c r="BF2045" s="292"/>
      <c r="BG2045" s="292"/>
      <c r="BH2045" s="292"/>
      <c r="BI2045" s="292"/>
      <c r="BJ2045" s="292"/>
      <c r="BK2045" s="292"/>
      <c r="BL2045" s="292"/>
    </row>
    <row r="2046" spans="1:64" s="293" customFormat="1" ht="50.1" customHeight="1">
      <c r="A2046" s="30" t="s">
        <v>7067</v>
      </c>
      <c r="B2046" s="31" t="s">
        <v>32</v>
      </c>
      <c r="C2046" s="56" t="s">
        <v>7068</v>
      </c>
      <c r="D2046" s="312" t="s">
        <v>4306</v>
      </c>
      <c r="E2046" s="56" t="s">
        <v>7069</v>
      </c>
      <c r="F2046" s="56"/>
      <c r="G2046" s="31" t="s">
        <v>36</v>
      </c>
      <c r="H2046" s="31">
        <v>0</v>
      </c>
      <c r="I2046" s="31">
        <v>590000000</v>
      </c>
      <c r="J2046" s="31" t="s">
        <v>37</v>
      </c>
      <c r="K2046" s="45" t="s">
        <v>2488</v>
      </c>
      <c r="L2046" s="31" t="s">
        <v>39</v>
      </c>
      <c r="M2046" s="31" t="s">
        <v>58</v>
      </c>
      <c r="N2046" s="31" t="s">
        <v>106</v>
      </c>
      <c r="O2046" s="31" t="s">
        <v>107</v>
      </c>
      <c r="P2046" s="100">
        <v>168</v>
      </c>
      <c r="Q2046" s="43" t="s">
        <v>114</v>
      </c>
      <c r="R2046" s="382">
        <v>3.2490000000000001</v>
      </c>
      <c r="S2046" s="64">
        <v>300000</v>
      </c>
      <c r="T2046" s="58">
        <f t="shared" si="182"/>
        <v>974700</v>
      </c>
      <c r="U2046" s="48">
        <f t="shared" si="183"/>
        <v>1091664</v>
      </c>
      <c r="V2046" s="31" t="s">
        <v>44</v>
      </c>
      <c r="W2046" s="45">
        <v>2017</v>
      </c>
      <c r="X2046" s="45"/>
      <c r="Y2046" s="303"/>
      <c r="Z2046" s="290"/>
      <c r="AA2046" s="291"/>
      <c r="AB2046" s="291"/>
      <c r="AC2046" s="291"/>
      <c r="AD2046" s="291"/>
      <c r="AE2046" s="291"/>
      <c r="AF2046" s="291"/>
      <c r="AG2046" s="291"/>
      <c r="AH2046" s="291"/>
      <c r="AI2046" s="291"/>
      <c r="AJ2046" s="291"/>
      <c r="AK2046" s="291"/>
      <c r="AL2046" s="291"/>
      <c r="AM2046" s="291"/>
      <c r="AN2046" s="292"/>
      <c r="AO2046" s="292"/>
      <c r="AP2046" s="292"/>
      <c r="AQ2046" s="292"/>
      <c r="AR2046" s="292"/>
      <c r="AS2046" s="292"/>
      <c r="AT2046" s="292"/>
      <c r="AU2046" s="292"/>
      <c r="AV2046" s="292"/>
      <c r="AW2046" s="292"/>
      <c r="AX2046" s="292"/>
      <c r="AY2046" s="292"/>
      <c r="AZ2046" s="292"/>
      <c r="BA2046" s="292"/>
      <c r="BB2046" s="292"/>
      <c r="BC2046" s="292"/>
      <c r="BD2046" s="292"/>
      <c r="BE2046" s="292"/>
      <c r="BF2046" s="292"/>
      <c r="BG2046" s="292"/>
      <c r="BH2046" s="292"/>
      <c r="BI2046" s="292"/>
      <c r="BJ2046" s="292"/>
      <c r="BK2046" s="292"/>
      <c r="BL2046" s="292"/>
    </row>
    <row r="2047" spans="1:64" s="293" customFormat="1" ht="50.1" customHeight="1">
      <c r="A2047" s="30" t="s">
        <v>7070</v>
      </c>
      <c r="B2047" s="31" t="s">
        <v>32</v>
      </c>
      <c r="C2047" s="56" t="s">
        <v>7071</v>
      </c>
      <c r="D2047" s="312" t="s">
        <v>4306</v>
      </c>
      <c r="E2047" s="56" t="s">
        <v>7072</v>
      </c>
      <c r="F2047" s="56"/>
      <c r="G2047" s="31" t="s">
        <v>36</v>
      </c>
      <c r="H2047" s="31">
        <v>0</v>
      </c>
      <c r="I2047" s="31">
        <v>590000000</v>
      </c>
      <c r="J2047" s="31" t="s">
        <v>37</v>
      </c>
      <c r="K2047" s="45" t="s">
        <v>2488</v>
      </c>
      <c r="L2047" s="31" t="s">
        <v>39</v>
      </c>
      <c r="M2047" s="31" t="s">
        <v>58</v>
      </c>
      <c r="N2047" s="31" t="s">
        <v>106</v>
      </c>
      <c r="O2047" s="31" t="s">
        <v>107</v>
      </c>
      <c r="P2047" s="100">
        <v>168</v>
      </c>
      <c r="Q2047" s="43" t="s">
        <v>114</v>
      </c>
      <c r="R2047" s="382">
        <v>0.63300000000000001</v>
      </c>
      <c r="S2047" s="64">
        <v>300000</v>
      </c>
      <c r="T2047" s="58">
        <f t="shared" ref="T2047:T2052" si="184">R2047*S2047</f>
        <v>189900</v>
      </c>
      <c r="U2047" s="48">
        <f t="shared" si="183"/>
        <v>212688.00000000003</v>
      </c>
      <c r="V2047" s="31" t="s">
        <v>44</v>
      </c>
      <c r="W2047" s="45">
        <v>2017</v>
      </c>
      <c r="X2047" s="45"/>
      <c r="Y2047" s="303"/>
      <c r="Z2047" s="290"/>
      <c r="AA2047" s="291"/>
      <c r="AB2047" s="291"/>
      <c r="AC2047" s="291"/>
      <c r="AD2047" s="291"/>
      <c r="AE2047" s="291"/>
      <c r="AF2047" s="291"/>
      <c r="AG2047" s="291"/>
      <c r="AH2047" s="291"/>
      <c r="AI2047" s="291"/>
      <c r="AJ2047" s="291"/>
      <c r="AK2047" s="291"/>
      <c r="AL2047" s="291"/>
      <c r="AM2047" s="291"/>
      <c r="AN2047" s="292"/>
      <c r="AO2047" s="292"/>
      <c r="AP2047" s="292"/>
      <c r="AQ2047" s="292"/>
      <c r="AR2047" s="292"/>
      <c r="AS2047" s="292"/>
      <c r="AT2047" s="292"/>
      <c r="AU2047" s="292"/>
      <c r="AV2047" s="292"/>
      <c r="AW2047" s="292"/>
      <c r="AX2047" s="292"/>
      <c r="AY2047" s="292"/>
      <c r="AZ2047" s="292"/>
      <c r="BA2047" s="292"/>
      <c r="BB2047" s="292"/>
      <c r="BC2047" s="292"/>
      <c r="BD2047" s="292"/>
      <c r="BE2047" s="292"/>
      <c r="BF2047" s="292"/>
      <c r="BG2047" s="292"/>
      <c r="BH2047" s="292"/>
      <c r="BI2047" s="292"/>
      <c r="BJ2047" s="292"/>
      <c r="BK2047" s="292"/>
      <c r="BL2047" s="292"/>
    </row>
    <row r="2048" spans="1:64" s="293" customFormat="1" ht="50.1" customHeight="1">
      <c r="A2048" s="30" t="s">
        <v>7073</v>
      </c>
      <c r="B2048" s="43" t="s">
        <v>32</v>
      </c>
      <c r="C2048" s="44" t="s">
        <v>6244</v>
      </c>
      <c r="D2048" s="312" t="s">
        <v>4306</v>
      </c>
      <c r="E2048" s="44" t="s">
        <v>6245</v>
      </c>
      <c r="F2048" s="155"/>
      <c r="G2048" s="31" t="s">
        <v>36</v>
      </c>
      <c r="H2048" s="43">
        <v>0</v>
      </c>
      <c r="I2048" s="31">
        <v>590000000</v>
      </c>
      <c r="J2048" s="31" t="s">
        <v>50</v>
      </c>
      <c r="K2048" s="31" t="s">
        <v>2488</v>
      </c>
      <c r="L2048" s="31" t="s">
        <v>39</v>
      </c>
      <c r="M2048" s="31" t="s">
        <v>58</v>
      </c>
      <c r="N2048" s="71" t="s">
        <v>106</v>
      </c>
      <c r="O2048" s="31" t="s">
        <v>107</v>
      </c>
      <c r="P2048" s="31">
        <v>168</v>
      </c>
      <c r="Q2048" s="43" t="s">
        <v>114</v>
      </c>
      <c r="R2048" s="382">
        <v>4.1000000000000002E-2</v>
      </c>
      <c r="S2048" s="64">
        <v>295000</v>
      </c>
      <c r="T2048" s="58">
        <f t="shared" si="184"/>
        <v>12095</v>
      </c>
      <c r="U2048" s="48">
        <f>T2048*1.12</f>
        <v>13546.400000000001</v>
      </c>
      <c r="V2048" s="405"/>
      <c r="W2048" s="31">
        <v>2017</v>
      </c>
      <c r="X2048" s="31"/>
      <c r="Y2048" s="303"/>
      <c r="Z2048" s="290"/>
      <c r="AA2048" s="291"/>
      <c r="AB2048" s="291"/>
      <c r="AC2048" s="291"/>
      <c r="AD2048" s="291"/>
      <c r="AE2048" s="291"/>
      <c r="AF2048" s="291"/>
      <c r="AG2048" s="291"/>
      <c r="AH2048" s="291"/>
      <c r="AI2048" s="291"/>
      <c r="AJ2048" s="291"/>
      <c r="AK2048" s="291"/>
      <c r="AL2048" s="291"/>
      <c r="AM2048" s="291"/>
      <c r="AN2048" s="292"/>
      <c r="AO2048" s="292"/>
      <c r="AP2048" s="292"/>
      <c r="AQ2048" s="292"/>
      <c r="AR2048" s="292"/>
      <c r="AS2048" s="292"/>
      <c r="AT2048" s="292"/>
      <c r="AU2048" s="292"/>
      <c r="AV2048" s="292"/>
      <c r="AW2048" s="292"/>
      <c r="AX2048" s="292"/>
      <c r="AY2048" s="292"/>
      <c r="AZ2048" s="292"/>
      <c r="BA2048" s="292"/>
      <c r="BB2048" s="292"/>
      <c r="BC2048" s="292"/>
      <c r="BD2048" s="292"/>
      <c r="BE2048" s="292"/>
      <c r="BF2048" s="292"/>
      <c r="BG2048" s="292"/>
      <c r="BH2048" s="292"/>
      <c r="BI2048" s="292"/>
      <c r="BJ2048" s="292"/>
      <c r="BK2048" s="292"/>
      <c r="BL2048" s="292"/>
    </row>
    <row r="2049" spans="1:64" s="293" customFormat="1" ht="50.1" customHeight="1">
      <c r="A2049" s="30" t="s">
        <v>7074</v>
      </c>
      <c r="B2049" s="31" t="s">
        <v>32</v>
      </c>
      <c r="C2049" s="56" t="s">
        <v>4769</v>
      </c>
      <c r="D2049" s="310" t="s">
        <v>4754</v>
      </c>
      <c r="E2049" s="56" t="s">
        <v>4770</v>
      </c>
      <c r="F2049" s="56" t="s">
        <v>44</v>
      </c>
      <c r="G2049" s="31" t="s">
        <v>36</v>
      </c>
      <c r="H2049" s="31">
        <v>0</v>
      </c>
      <c r="I2049" s="63">
        <v>590000000</v>
      </c>
      <c r="J2049" s="31" t="s">
        <v>37</v>
      </c>
      <c r="K2049" s="45" t="s">
        <v>2488</v>
      </c>
      <c r="L2049" s="31" t="s">
        <v>39</v>
      </c>
      <c r="M2049" s="31" t="s">
        <v>58</v>
      </c>
      <c r="N2049" s="31" t="s">
        <v>106</v>
      </c>
      <c r="O2049" s="31" t="s">
        <v>107</v>
      </c>
      <c r="P2049" s="100">
        <v>168</v>
      </c>
      <c r="Q2049" s="31" t="s">
        <v>114</v>
      </c>
      <c r="R2049" s="393">
        <v>7.1999999999999995E-2</v>
      </c>
      <c r="S2049" s="64">
        <v>195000</v>
      </c>
      <c r="T2049" s="35">
        <f t="shared" si="184"/>
        <v>14039.999999999998</v>
      </c>
      <c r="U2049" s="35">
        <f>T2049*1.12</f>
        <v>15724.8</v>
      </c>
      <c r="V2049" s="30" t="s">
        <v>44</v>
      </c>
      <c r="W2049" s="45">
        <v>2017</v>
      </c>
      <c r="X2049" s="126"/>
      <c r="Y2049" s="303"/>
      <c r="Z2049" s="290"/>
      <c r="AA2049" s="291"/>
      <c r="AB2049" s="291"/>
      <c r="AC2049" s="291"/>
      <c r="AD2049" s="291"/>
      <c r="AE2049" s="291"/>
      <c r="AF2049" s="291"/>
      <c r="AG2049" s="291"/>
      <c r="AH2049" s="291"/>
      <c r="AI2049" s="291"/>
      <c r="AJ2049" s="291"/>
      <c r="AK2049" s="291"/>
      <c r="AL2049" s="291"/>
      <c r="AM2049" s="291"/>
      <c r="AN2049" s="292"/>
      <c r="AO2049" s="292"/>
      <c r="AP2049" s="292"/>
      <c r="AQ2049" s="292"/>
      <c r="AR2049" s="292"/>
      <c r="AS2049" s="292"/>
      <c r="AT2049" s="292"/>
      <c r="AU2049" s="292"/>
      <c r="AV2049" s="292"/>
      <c r="AW2049" s="292"/>
      <c r="AX2049" s="292"/>
      <c r="AY2049" s="292"/>
      <c r="AZ2049" s="292"/>
      <c r="BA2049" s="292"/>
      <c r="BB2049" s="292"/>
      <c r="BC2049" s="292"/>
      <c r="BD2049" s="292"/>
      <c r="BE2049" s="292"/>
      <c r="BF2049" s="292"/>
      <c r="BG2049" s="292"/>
      <c r="BH2049" s="292"/>
      <c r="BI2049" s="292"/>
      <c r="BJ2049" s="292"/>
      <c r="BK2049" s="292"/>
      <c r="BL2049" s="292"/>
    </row>
    <row r="2050" spans="1:64" s="293" customFormat="1" ht="50.1" customHeight="1">
      <c r="A2050" s="30" t="s">
        <v>7075</v>
      </c>
      <c r="B2050" s="31" t="s">
        <v>32</v>
      </c>
      <c r="C2050" s="56" t="s">
        <v>7076</v>
      </c>
      <c r="D2050" s="310" t="s">
        <v>4754</v>
      </c>
      <c r="E2050" s="56" t="s">
        <v>7077</v>
      </c>
      <c r="F2050" s="56" t="s">
        <v>44</v>
      </c>
      <c r="G2050" s="31" t="s">
        <v>36</v>
      </c>
      <c r="H2050" s="31">
        <v>0</v>
      </c>
      <c r="I2050" s="63">
        <v>590000000</v>
      </c>
      <c r="J2050" s="31" t="s">
        <v>37</v>
      </c>
      <c r="K2050" s="45" t="s">
        <v>2488</v>
      </c>
      <c r="L2050" s="31" t="s">
        <v>39</v>
      </c>
      <c r="M2050" s="31" t="s">
        <v>58</v>
      </c>
      <c r="N2050" s="31" t="s">
        <v>106</v>
      </c>
      <c r="O2050" s="31" t="s">
        <v>107</v>
      </c>
      <c r="P2050" s="100">
        <v>168</v>
      </c>
      <c r="Q2050" s="31" t="s">
        <v>114</v>
      </c>
      <c r="R2050" s="393">
        <v>0.25800000000000001</v>
      </c>
      <c r="S2050" s="64">
        <v>296000</v>
      </c>
      <c r="T2050" s="35">
        <f t="shared" si="184"/>
        <v>76368</v>
      </c>
      <c r="U2050" s="35">
        <f>T2050*1.12</f>
        <v>85532.160000000003</v>
      </c>
      <c r="V2050" s="30" t="s">
        <v>44</v>
      </c>
      <c r="W2050" s="45">
        <v>2017</v>
      </c>
      <c r="X2050" s="126"/>
      <c r="Y2050" s="303"/>
      <c r="Z2050" s="290"/>
      <c r="AA2050" s="291"/>
      <c r="AB2050" s="291"/>
      <c r="AC2050" s="291"/>
      <c r="AD2050" s="291"/>
      <c r="AE2050" s="291"/>
      <c r="AF2050" s="291"/>
      <c r="AG2050" s="291"/>
      <c r="AH2050" s="291"/>
      <c r="AI2050" s="291"/>
      <c r="AJ2050" s="291"/>
      <c r="AK2050" s="291"/>
      <c r="AL2050" s="291"/>
      <c r="AM2050" s="291"/>
      <c r="AN2050" s="292"/>
      <c r="AO2050" s="292"/>
      <c r="AP2050" s="292"/>
      <c r="AQ2050" s="292"/>
      <c r="AR2050" s="292"/>
      <c r="AS2050" s="292"/>
      <c r="AT2050" s="292"/>
      <c r="AU2050" s="292"/>
      <c r="AV2050" s="292"/>
      <c r="AW2050" s="292"/>
      <c r="AX2050" s="292"/>
      <c r="AY2050" s="292"/>
      <c r="AZ2050" s="292"/>
      <c r="BA2050" s="292"/>
      <c r="BB2050" s="292"/>
      <c r="BC2050" s="292"/>
      <c r="BD2050" s="292"/>
      <c r="BE2050" s="292"/>
      <c r="BF2050" s="292"/>
      <c r="BG2050" s="292"/>
      <c r="BH2050" s="292"/>
      <c r="BI2050" s="292"/>
      <c r="BJ2050" s="292"/>
      <c r="BK2050" s="292"/>
      <c r="BL2050" s="292"/>
    </row>
    <row r="2051" spans="1:64" s="293" customFormat="1" ht="50.1" customHeight="1">
      <c r="A2051" s="30" t="s">
        <v>7078</v>
      </c>
      <c r="B2051" s="31" t="s">
        <v>32</v>
      </c>
      <c r="C2051" s="56" t="s">
        <v>5562</v>
      </c>
      <c r="D2051" s="310" t="s">
        <v>4754</v>
      </c>
      <c r="E2051" s="56" t="s">
        <v>5563</v>
      </c>
      <c r="F2051" s="56" t="s">
        <v>44</v>
      </c>
      <c r="G2051" s="31" t="s">
        <v>36</v>
      </c>
      <c r="H2051" s="31">
        <v>0</v>
      </c>
      <c r="I2051" s="63">
        <v>590000000</v>
      </c>
      <c r="J2051" s="31" t="s">
        <v>37</v>
      </c>
      <c r="K2051" s="45" t="s">
        <v>2488</v>
      </c>
      <c r="L2051" s="31" t="s">
        <v>39</v>
      </c>
      <c r="M2051" s="31" t="s">
        <v>58</v>
      </c>
      <c r="N2051" s="31" t="s">
        <v>106</v>
      </c>
      <c r="O2051" s="31" t="s">
        <v>107</v>
      </c>
      <c r="P2051" s="100">
        <v>168</v>
      </c>
      <c r="Q2051" s="31" t="s">
        <v>114</v>
      </c>
      <c r="R2051" s="393">
        <v>0.68</v>
      </c>
      <c r="S2051" s="64">
        <v>296000</v>
      </c>
      <c r="T2051" s="35">
        <f t="shared" si="184"/>
        <v>201280</v>
      </c>
      <c r="U2051" s="35">
        <f>T2051*1.12</f>
        <v>225433.60000000003</v>
      </c>
      <c r="V2051" s="30" t="s">
        <v>44</v>
      </c>
      <c r="W2051" s="45">
        <v>2017</v>
      </c>
      <c r="X2051" s="126"/>
      <c r="Y2051" s="303"/>
      <c r="Z2051" s="290"/>
      <c r="AA2051" s="291"/>
      <c r="AB2051" s="291"/>
      <c r="AC2051" s="291"/>
      <c r="AD2051" s="291"/>
      <c r="AE2051" s="291"/>
      <c r="AF2051" s="291"/>
      <c r="AG2051" s="291"/>
      <c r="AH2051" s="291"/>
      <c r="AI2051" s="291"/>
      <c r="AJ2051" s="291"/>
      <c r="AK2051" s="291"/>
      <c r="AL2051" s="291"/>
      <c r="AM2051" s="291"/>
      <c r="AN2051" s="292"/>
      <c r="AO2051" s="292"/>
      <c r="AP2051" s="292"/>
      <c r="AQ2051" s="292"/>
      <c r="AR2051" s="292"/>
      <c r="AS2051" s="292"/>
      <c r="AT2051" s="292"/>
      <c r="AU2051" s="292"/>
      <c r="AV2051" s="292"/>
      <c r="AW2051" s="292"/>
      <c r="AX2051" s="292"/>
      <c r="AY2051" s="292"/>
      <c r="AZ2051" s="292"/>
      <c r="BA2051" s="292"/>
      <c r="BB2051" s="292"/>
      <c r="BC2051" s="292"/>
      <c r="BD2051" s="292"/>
      <c r="BE2051" s="292"/>
      <c r="BF2051" s="292"/>
      <c r="BG2051" s="292"/>
      <c r="BH2051" s="292"/>
      <c r="BI2051" s="292"/>
      <c r="BJ2051" s="292"/>
      <c r="BK2051" s="292"/>
      <c r="BL2051" s="292"/>
    </row>
    <row r="2052" spans="1:64" s="293" customFormat="1" ht="50.1" customHeight="1">
      <c r="A2052" s="30" t="s">
        <v>7097</v>
      </c>
      <c r="B2052" s="31" t="s">
        <v>32</v>
      </c>
      <c r="C2052" s="56" t="s">
        <v>1802</v>
      </c>
      <c r="D2052" s="310" t="s">
        <v>1445</v>
      </c>
      <c r="E2052" s="56" t="s">
        <v>1803</v>
      </c>
      <c r="F2052" s="56"/>
      <c r="G2052" s="30" t="s">
        <v>36</v>
      </c>
      <c r="H2052" s="30">
        <v>0</v>
      </c>
      <c r="I2052" s="30">
        <v>590000000</v>
      </c>
      <c r="J2052" s="31" t="s">
        <v>37</v>
      </c>
      <c r="K2052" s="45" t="s">
        <v>2488</v>
      </c>
      <c r="L2052" s="31" t="s">
        <v>39</v>
      </c>
      <c r="M2052" s="30" t="s">
        <v>58</v>
      </c>
      <c r="N2052" s="31" t="s">
        <v>106</v>
      </c>
      <c r="O2052" s="31" t="s">
        <v>107</v>
      </c>
      <c r="P2052" s="100">
        <v>168</v>
      </c>
      <c r="Q2052" s="31" t="s">
        <v>114</v>
      </c>
      <c r="R2052" s="383">
        <v>0.24099999999999999</v>
      </c>
      <c r="S2052" s="114">
        <v>615000</v>
      </c>
      <c r="T2052" s="35">
        <f t="shared" si="184"/>
        <v>148215</v>
      </c>
      <c r="U2052" s="36">
        <f t="shared" ref="U2052:U2053" si="185">T2052*1.12</f>
        <v>166000.80000000002</v>
      </c>
      <c r="V2052" s="40" t="s">
        <v>44</v>
      </c>
      <c r="W2052" s="45">
        <v>2017</v>
      </c>
      <c r="X2052" s="43"/>
      <c r="Y2052" s="303"/>
      <c r="Z2052" s="290"/>
      <c r="AA2052" s="291"/>
      <c r="AB2052" s="291"/>
      <c r="AC2052" s="291"/>
      <c r="AD2052" s="291"/>
      <c r="AE2052" s="291"/>
      <c r="AF2052" s="291"/>
      <c r="AG2052" s="291"/>
      <c r="AH2052" s="291"/>
      <c r="AI2052" s="291"/>
      <c r="AJ2052" s="291"/>
      <c r="AK2052" s="291"/>
      <c r="AL2052" s="291"/>
      <c r="AM2052" s="291"/>
      <c r="AN2052" s="292"/>
      <c r="AO2052" s="292"/>
      <c r="AP2052" s="292"/>
      <c r="AQ2052" s="292"/>
      <c r="AR2052" s="292"/>
      <c r="AS2052" s="292"/>
      <c r="AT2052" s="292"/>
      <c r="AU2052" s="292"/>
      <c r="AV2052" s="292"/>
      <c r="AW2052" s="292"/>
      <c r="AX2052" s="292"/>
      <c r="AY2052" s="292"/>
      <c r="AZ2052" s="292"/>
      <c r="BA2052" s="292"/>
      <c r="BB2052" s="292"/>
      <c r="BC2052" s="292"/>
      <c r="BD2052" s="292"/>
      <c r="BE2052" s="292"/>
      <c r="BF2052" s="292"/>
      <c r="BG2052" s="292"/>
      <c r="BH2052" s="292"/>
      <c r="BI2052" s="292"/>
      <c r="BJ2052" s="292"/>
      <c r="BK2052" s="292"/>
      <c r="BL2052" s="292"/>
    </row>
    <row r="2053" spans="1:64" s="293" customFormat="1" ht="50.1" customHeight="1">
      <c r="A2053" s="30" t="s">
        <v>7098</v>
      </c>
      <c r="B2053" s="45" t="s">
        <v>32</v>
      </c>
      <c r="C2053" s="44" t="s">
        <v>7099</v>
      </c>
      <c r="D2053" s="312" t="s">
        <v>5754</v>
      </c>
      <c r="E2053" s="295" t="s">
        <v>7100</v>
      </c>
      <c r="F2053" s="51"/>
      <c r="G2053" s="45" t="s">
        <v>36</v>
      </c>
      <c r="H2053" s="45">
        <v>0</v>
      </c>
      <c r="I2053" s="100">
        <v>590000000</v>
      </c>
      <c r="J2053" s="45" t="s">
        <v>50</v>
      </c>
      <c r="K2053" s="45" t="s">
        <v>2488</v>
      </c>
      <c r="L2053" s="45" t="s">
        <v>50</v>
      </c>
      <c r="M2053" s="45" t="s">
        <v>58</v>
      </c>
      <c r="N2053" s="43" t="s">
        <v>41</v>
      </c>
      <c r="O2053" s="43" t="s">
        <v>2489</v>
      </c>
      <c r="P2053" s="41" t="s">
        <v>822</v>
      </c>
      <c r="Q2053" s="43" t="s">
        <v>823</v>
      </c>
      <c r="R2053" s="165">
        <v>144</v>
      </c>
      <c r="S2053" s="165">
        <v>120</v>
      </c>
      <c r="T2053" s="58">
        <f>S2053*R2053</f>
        <v>17280</v>
      </c>
      <c r="U2053" s="174">
        <f t="shared" si="185"/>
        <v>19353.600000000002</v>
      </c>
      <c r="V2053" s="296"/>
      <c r="W2053" s="100">
        <v>2017</v>
      </c>
      <c r="X2053" s="45"/>
      <c r="Y2053" s="303"/>
      <c r="Z2053" s="290"/>
      <c r="AA2053" s="291"/>
      <c r="AB2053" s="291"/>
      <c r="AC2053" s="291"/>
      <c r="AD2053" s="291"/>
      <c r="AE2053" s="291"/>
      <c r="AF2053" s="291"/>
      <c r="AG2053" s="291"/>
      <c r="AH2053" s="291"/>
      <c r="AI2053" s="291"/>
      <c r="AJ2053" s="291"/>
      <c r="AK2053" s="291"/>
      <c r="AL2053" s="291"/>
      <c r="AM2053" s="291"/>
      <c r="AN2053" s="292"/>
      <c r="AO2053" s="292"/>
      <c r="AP2053" s="292"/>
      <c r="AQ2053" s="292"/>
      <c r="AR2053" s="292"/>
      <c r="AS2053" s="292"/>
      <c r="AT2053" s="292"/>
      <c r="AU2053" s="292"/>
      <c r="AV2053" s="292"/>
      <c r="AW2053" s="292"/>
      <c r="AX2053" s="292"/>
      <c r="AY2053" s="292"/>
      <c r="AZ2053" s="292"/>
      <c r="BA2053" s="292"/>
      <c r="BB2053" s="292"/>
      <c r="BC2053" s="292"/>
      <c r="BD2053" s="292"/>
      <c r="BE2053" s="292"/>
      <c r="BF2053" s="292"/>
      <c r="BG2053" s="292"/>
      <c r="BH2053" s="292"/>
      <c r="BI2053" s="292"/>
      <c r="BJ2053" s="292"/>
      <c r="BK2053" s="292"/>
      <c r="BL2053" s="292"/>
    </row>
    <row r="2054" spans="1:64" s="293" customFormat="1" ht="50.1" customHeight="1">
      <c r="A2054" s="30" t="s">
        <v>7101</v>
      </c>
      <c r="B2054" s="71" t="s">
        <v>32</v>
      </c>
      <c r="C2054" s="207" t="s">
        <v>727</v>
      </c>
      <c r="D2054" s="312" t="s">
        <v>728</v>
      </c>
      <c r="E2054" s="44" t="s">
        <v>729</v>
      </c>
      <c r="F2054" s="44" t="s">
        <v>7102</v>
      </c>
      <c r="G2054" s="43" t="s">
        <v>36</v>
      </c>
      <c r="H2054" s="162">
        <v>0</v>
      </c>
      <c r="I2054" s="81">
        <v>590000000</v>
      </c>
      <c r="J2054" s="45" t="s">
        <v>300</v>
      </c>
      <c r="K2054" s="119" t="s">
        <v>2488</v>
      </c>
      <c r="L2054" s="43" t="s">
        <v>302</v>
      </c>
      <c r="M2054" s="43" t="s">
        <v>81</v>
      </c>
      <c r="N2054" s="43" t="s">
        <v>41</v>
      </c>
      <c r="O2054" s="43" t="s">
        <v>220</v>
      </c>
      <c r="P2054" s="38">
        <v>796</v>
      </c>
      <c r="Q2054" s="43" t="s">
        <v>43</v>
      </c>
      <c r="R2054" s="64">
        <v>16</v>
      </c>
      <c r="S2054" s="64">
        <v>2232.143</v>
      </c>
      <c r="T2054" s="48">
        <f>R2054*S2054</f>
        <v>35714.288</v>
      </c>
      <c r="U2054" s="48">
        <f>T2054*1.12</f>
        <v>40000.002560000001</v>
      </c>
      <c r="V2054" s="43"/>
      <c r="W2054" s="45">
        <v>2017</v>
      </c>
      <c r="X2054" s="43"/>
      <c r="Y2054" s="303"/>
      <c r="Z2054" s="290"/>
      <c r="AA2054" s="291"/>
      <c r="AB2054" s="291"/>
      <c r="AC2054" s="291"/>
      <c r="AD2054" s="291"/>
      <c r="AE2054" s="291"/>
      <c r="AF2054" s="291"/>
      <c r="AG2054" s="291"/>
      <c r="AH2054" s="291"/>
      <c r="AI2054" s="291"/>
      <c r="AJ2054" s="291"/>
      <c r="AK2054" s="291"/>
      <c r="AL2054" s="291"/>
      <c r="AM2054" s="291"/>
      <c r="AN2054" s="292"/>
      <c r="AO2054" s="292"/>
      <c r="AP2054" s="292"/>
      <c r="AQ2054" s="292"/>
      <c r="AR2054" s="292"/>
      <c r="AS2054" s="292"/>
      <c r="AT2054" s="292"/>
      <c r="AU2054" s="292"/>
      <c r="AV2054" s="292"/>
      <c r="AW2054" s="292"/>
      <c r="AX2054" s="292"/>
      <c r="AY2054" s="292"/>
      <c r="AZ2054" s="292"/>
      <c r="BA2054" s="292"/>
      <c r="BB2054" s="292"/>
      <c r="BC2054" s="292"/>
      <c r="BD2054" s="292"/>
      <c r="BE2054" s="292"/>
      <c r="BF2054" s="292"/>
      <c r="BG2054" s="292"/>
      <c r="BH2054" s="292"/>
      <c r="BI2054" s="292"/>
      <c r="BJ2054" s="292"/>
      <c r="BK2054" s="292"/>
      <c r="BL2054" s="292"/>
    </row>
    <row r="2055" spans="1:64" s="293" customFormat="1" ht="50.1" customHeight="1">
      <c r="A2055" s="30" t="s">
        <v>7103</v>
      </c>
      <c r="B2055" s="83" t="s">
        <v>32</v>
      </c>
      <c r="C2055" s="204" t="s">
        <v>7104</v>
      </c>
      <c r="D2055" s="326" t="s">
        <v>2420</v>
      </c>
      <c r="E2055" s="204" t="s">
        <v>5887</v>
      </c>
      <c r="F2055" s="204" t="s">
        <v>7105</v>
      </c>
      <c r="G2055" s="197" t="s">
        <v>36</v>
      </c>
      <c r="H2055" s="401">
        <v>0</v>
      </c>
      <c r="I2055" s="402">
        <v>590000000</v>
      </c>
      <c r="J2055" s="84" t="s">
        <v>300</v>
      </c>
      <c r="K2055" s="197" t="s">
        <v>2488</v>
      </c>
      <c r="L2055" s="197" t="s">
        <v>302</v>
      </c>
      <c r="M2055" s="43" t="s">
        <v>81</v>
      </c>
      <c r="N2055" s="197" t="s">
        <v>82</v>
      </c>
      <c r="O2055" s="197" t="s">
        <v>220</v>
      </c>
      <c r="P2055" s="229">
        <v>796</v>
      </c>
      <c r="Q2055" s="197" t="s">
        <v>43</v>
      </c>
      <c r="R2055" s="177">
        <v>16</v>
      </c>
      <c r="S2055" s="177">
        <v>400</v>
      </c>
      <c r="T2055" s="200">
        <f>R2055*S2055</f>
        <v>6400</v>
      </c>
      <c r="U2055" s="200">
        <f>T2055*1.12</f>
        <v>7168.0000000000009</v>
      </c>
      <c r="V2055" s="197"/>
      <c r="W2055" s="84">
        <v>2017</v>
      </c>
      <c r="X2055" s="197"/>
      <c r="Y2055" s="303"/>
      <c r="Z2055" s="290"/>
      <c r="AA2055" s="291"/>
      <c r="AB2055" s="291"/>
      <c r="AC2055" s="291"/>
      <c r="AD2055" s="291"/>
      <c r="AE2055" s="291"/>
      <c r="AF2055" s="291"/>
      <c r="AG2055" s="291"/>
      <c r="AH2055" s="291"/>
      <c r="AI2055" s="291"/>
      <c r="AJ2055" s="291"/>
      <c r="AK2055" s="291"/>
      <c r="AL2055" s="291"/>
      <c r="AM2055" s="291"/>
      <c r="AN2055" s="292"/>
      <c r="AO2055" s="292"/>
      <c r="AP2055" s="292"/>
      <c r="AQ2055" s="292"/>
      <c r="AR2055" s="292"/>
      <c r="AS2055" s="292"/>
      <c r="AT2055" s="292"/>
      <c r="AU2055" s="292"/>
      <c r="AV2055" s="292"/>
      <c r="AW2055" s="292"/>
      <c r="AX2055" s="292"/>
      <c r="AY2055" s="292"/>
      <c r="AZ2055" s="292"/>
      <c r="BA2055" s="292"/>
      <c r="BB2055" s="292"/>
      <c r="BC2055" s="292"/>
      <c r="BD2055" s="292"/>
      <c r="BE2055" s="292"/>
      <c r="BF2055" s="292"/>
      <c r="BG2055" s="292"/>
      <c r="BH2055" s="292"/>
      <c r="BI2055" s="292"/>
      <c r="BJ2055" s="292"/>
      <c r="BK2055" s="292"/>
      <c r="BL2055" s="292"/>
    </row>
    <row r="2056" spans="1:64" s="293" customFormat="1" ht="50.1" customHeight="1">
      <c r="A2056" s="30" t="s">
        <v>7106</v>
      </c>
      <c r="B2056" s="71" t="s">
        <v>32</v>
      </c>
      <c r="C2056" s="44" t="s">
        <v>7104</v>
      </c>
      <c r="D2056" s="312" t="s">
        <v>2420</v>
      </c>
      <c r="E2056" s="44" t="s">
        <v>5887</v>
      </c>
      <c r="F2056" s="44" t="s">
        <v>7107</v>
      </c>
      <c r="G2056" s="43" t="s">
        <v>36</v>
      </c>
      <c r="H2056" s="162">
        <v>0</v>
      </c>
      <c r="I2056" s="81">
        <v>590000000</v>
      </c>
      <c r="J2056" s="45" t="s">
        <v>300</v>
      </c>
      <c r="K2056" s="43" t="s">
        <v>2488</v>
      </c>
      <c r="L2056" s="43" t="s">
        <v>302</v>
      </c>
      <c r="M2056" s="43" t="s">
        <v>81</v>
      </c>
      <c r="N2056" s="43" t="s">
        <v>82</v>
      </c>
      <c r="O2056" s="43" t="s">
        <v>220</v>
      </c>
      <c r="P2056" s="38">
        <v>796</v>
      </c>
      <c r="Q2056" s="43" t="s">
        <v>43</v>
      </c>
      <c r="R2056" s="64">
        <v>32</v>
      </c>
      <c r="S2056" s="64">
        <v>50</v>
      </c>
      <c r="T2056" s="48">
        <f>R2056*S2056</f>
        <v>1600</v>
      </c>
      <c r="U2056" s="48">
        <f>T2056*1.12</f>
        <v>1792.0000000000002</v>
      </c>
      <c r="V2056" s="43"/>
      <c r="W2056" s="45">
        <v>2017</v>
      </c>
      <c r="X2056" s="43"/>
      <c r="Y2056" s="303"/>
      <c r="Z2056" s="290"/>
      <c r="AA2056" s="291"/>
      <c r="AB2056" s="291"/>
      <c r="AC2056" s="291"/>
      <c r="AD2056" s="291"/>
      <c r="AE2056" s="291"/>
      <c r="AF2056" s="291"/>
      <c r="AG2056" s="291"/>
      <c r="AH2056" s="291"/>
      <c r="AI2056" s="291"/>
      <c r="AJ2056" s="291"/>
      <c r="AK2056" s="291"/>
      <c r="AL2056" s="291"/>
      <c r="AM2056" s="291"/>
      <c r="AN2056" s="292"/>
      <c r="AO2056" s="292"/>
      <c r="AP2056" s="292"/>
      <c r="AQ2056" s="292"/>
      <c r="AR2056" s="292"/>
      <c r="AS2056" s="292"/>
      <c r="AT2056" s="292"/>
      <c r="AU2056" s="292"/>
      <c r="AV2056" s="292"/>
      <c r="AW2056" s="292"/>
      <c r="AX2056" s="292"/>
      <c r="AY2056" s="292"/>
      <c r="AZ2056" s="292"/>
      <c r="BA2056" s="292"/>
      <c r="BB2056" s="292"/>
      <c r="BC2056" s="292"/>
      <c r="BD2056" s="292"/>
      <c r="BE2056" s="292"/>
      <c r="BF2056" s="292"/>
      <c r="BG2056" s="292"/>
      <c r="BH2056" s="292"/>
      <c r="BI2056" s="292"/>
      <c r="BJ2056" s="292"/>
      <c r="BK2056" s="292"/>
      <c r="BL2056" s="292"/>
    </row>
    <row r="2057" spans="1:64" s="293" customFormat="1" ht="50.1" customHeight="1">
      <c r="A2057" s="30" t="s">
        <v>7111</v>
      </c>
      <c r="B2057" s="43" t="s">
        <v>32</v>
      </c>
      <c r="C2057" s="44" t="s">
        <v>7112</v>
      </c>
      <c r="D2057" s="312" t="s">
        <v>5093</v>
      </c>
      <c r="E2057" s="44" t="s">
        <v>7113</v>
      </c>
      <c r="F2057" s="44" t="s">
        <v>7114</v>
      </c>
      <c r="G2057" s="43" t="s">
        <v>36</v>
      </c>
      <c r="H2057" s="43">
        <v>0</v>
      </c>
      <c r="I2057" s="31">
        <v>590000000</v>
      </c>
      <c r="J2057" s="31" t="s">
        <v>50</v>
      </c>
      <c r="K2057" s="43" t="s">
        <v>2488</v>
      </c>
      <c r="L2057" s="31" t="s">
        <v>50</v>
      </c>
      <c r="M2057" s="43" t="s">
        <v>81</v>
      </c>
      <c r="N2057" s="43" t="s">
        <v>918</v>
      </c>
      <c r="O2057" s="31" t="s">
        <v>476</v>
      </c>
      <c r="P2057" s="31">
        <v>796</v>
      </c>
      <c r="Q2057" s="43" t="s">
        <v>43</v>
      </c>
      <c r="R2057" s="220">
        <v>1</v>
      </c>
      <c r="S2057" s="220">
        <v>1650000</v>
      </c>
      <c r="T2057" s="48">
        <f t="shared" ref="T2057:T2061" si="186">S2057*R2057</f>
        <v>1650000</v>
      </c>
      <c r="U2057" s="48">
        <f t="shared" ref="U2057:U2061" si="187">T2057*1.12</f>
        <v>1848000.0000000002</v>
      </c>
      <c r="V2057" s="103"/>
      <c r="W2057" s="31">
        <v>2017</v>
      </c>
      <c r="X2057" s="43"/>
      <c r="Y2057" s="303"/>
      <c r="Z2057" s="290"/>
      <c r="AA2057" s="291"/>
      <c r="AB2057" s="291"/>
      <c r="AC2057" s="291"/>
      <c r="AD2057" s="291"/>
      <c r="AE2057" s="291"/>
      <c r="AF2057" s="291"/>
      <c r="AG2057" s="291"/>
      <c r="AH2057" s="291"/>
      <c r="AI2057" s="291"/>
      <c r="AJ2057" s="291"/>
      <c r="AK2057" s="291"/>
      <c r="AL2057" s="291"/>
      <c r="AM2057" s="291"/>
      <c r="AN2057" s="292"/>
      <c r="AO2057" s="292"/>
      <c r="AP2057" s="292"/>
      <c r="AQ2057" s="292"/>
      <c r="AR2057" s="292"/>
      <c r="AS2057" s="292"/>
      <c r="AT2057" s="292"/>
      <c r="AU2057" s="292"/>
      <c r="AV2057" s="292"/>
      <c r="AW2057" s="292"/>
      <c r="AX2057" s="292"/>
      <c r="AY2057" s="292"/>
      <c r="AZ2057" s="292"/>
      <c r="BA2057" s="292"/>
      <c r="BB2057" s="292"/>
      <c r="BC2057" s="292"/>
      <c r="BD2057" s="292"/>
      <c r="BE2057" s="292"/>
      <c r="BF2057" s="292"/>
      <c r="BG2057" s="292"/>
      <c r="BH2057" s="292"/>
      <c r="BI2057" s="292"/>
      <c r="BJ2057" s="292"/>
      <c r="BK2057" s="292"/>
      <c r="BL2057" s="292"/>
    </row>
    <row r="2058" spans="1:64" s="293" customFormat="1" ht="50.1" customHeight="1">
      <c r="A2058" s="30" t="s">
        <v>7115</v>
      </c>
      <c r="B2058" s="43" t="s">
        <v>32</v>
      </c>
      <c r="C2058" s="415" t="s">
        <v>7116</v>
      </c>
      <c r="D2058" s="312" t="s">
        <v>7117</v>
      </c>
      <c r="E2058" s="44" t="s">
        <v>7118</v>
      </c>
      <c r="F2058" s="44" t="s">
        <v>7119</v>
      </c>
      <c r="G2058" s="43" t="s">
        <v>36</v>
      </c>
      <c r="H2058" s="43">
        <v>0</v>
      </c>
      <c r="I2058" s="31">
        <v>590000000</v>
      </c>
      <c r="J2058" s="31" t="s">
        <v>50</v>
      </c>
      <c r="K2058" s="43" t="s">
        <v>2488</v>
      </c>
      <c r="L2058" s="31" t="s">
        <v>50</v>
      </c>
      <c r="M2058" s="43" t="s">
        <v>81</v>
      </c>
      <c r="N2058" s="43" t="s">
        <v>918</v>
      </c>
      <c r="O2058" s="31" t="s">
        <v>476</v>
      </c>
      <c r="P2058" s="31">
        <v>796</v>
      </c>
      <c r="Q2058" s="43" t="s">
        <v>43</v>
      </c>
      <c r="R2058" s="220">
        <v>1</v>
      </c>
      <c r="S2058" s="220">
        <v>1190000</v>
      </c>
      <c r="T2058" s="48">
        <f t="shared" si="186"/>
        <v>1190000</v>
      </c>
      <c r="U2058" s="48">
        <f t="shared" si="187"/>
        <v>1332800.0000000002</v>
      </c>
      <c r="V2058" s="103"/>
      <c r="W2058" s="31">
        <v>2017</v>
      </c>
      <c r="X2058" s="43"/>
      <c r="Y2058" s="303"/>
      <c r="Z2058" s="290"/>
      <c r="AA2058" s="291"/>
      <c r="AB2058" s="291"/>
      <c r="AC2058" s="291"/>
      <c r="AD2058" s="291"/>
      <c r="AE2058" s="291"/>
      <c r="AF2058" s="291"/>
      <c r="AG2058" s="291"/>
      <c r="AH2058" s="291"/>
      <c r="AI2058" s="291"/>
      <c r="AJ2058" s="291"/>
      <c r="AK2058" s="291"/>
      <c r="AL2058" s="291"/>
      <c r="AM2058" s="291"/>
      <c r="AN2058" s="292"/>
      <c r="AO2058" s="292"/>
      <c r="AP2058" s="292"/>
      <c r="AQ2058" s="292"/>
      <c r="AR2058" s="292"/>
      <c r="AS2058" s="292"/>
      <c r="AT2058" s="292"/>
      <c r="AU2058" s="292"/>
      <c r="AV2058" s="292"/>
      <c r="AW2058" s="292"/>
      <c r="AX2058" s="292"/>
      <c r="AY2058" s="292"/>
      <c r="AZ2058" s="292"/>
      <c r="BA2058" s="292"/>
      <c r="BB2058" s="292"/>
      <c r="BC2058" s="292"/>
      <c r="BD2058" s="292"/>
      <c r="BE2058" s="292"/>
      <c r="BF2058" s="292"/>
      <c r="BG2058" s="292"/>
      <c r="BH2058" s="292"/>
      <c r="BI2058" s="292"/>
      <c r="BJ2058" s="292"/>
      <c r="BK2058" s="292"/>
      <c r="BL2058" s="292"/>
    </row>
    <row r="2059" spans="1:64" s="293" customFormat="1" ht="50.1" customHeight="1">
      <c r="A2059" s="30" t="s">
        <v>7120</v>
      </c>
      <c r="B2059" s="43" t="s">
        <v>32</v>
      </c>
      <c r="C2059" s="44" t="s">
        <v>7121</v>
      </c>
      <c r="D2059" s="312" t="s">
        <v>5976</v>
      </c>
      <c r="E2059" s="44" t="s">
        <v>7122</v>
      </c>
      <c r="F2059" s="44" t="s">
        <v>7123</v>
      </c>
      <c r="G2059" s="43" t="s">
        <v>36</v>
      </c>
      <c r="H2059" s="43">
        <v>0</v>
      </c>
      <c r="I2059" s="31">
        <v>590000000</v>
      </c>
      <c r="J2059" s="31" t="s">
        <v>50</v>
      </c>
      <c r="K2059" s="43" t="s">
        <v>2488</v>
      </c>
      <c r="L2059" s="31" t="s">
        <v>50</v>
      </c>
      <c r="M2059" s="43" t="s">
        <v>81</v>
      </c>
      <c r="N2059" s="43" t="s">
        <v>918</v>
      </c>
      <c r="O2059" s="31" t="s">
        <v>476</v>
      </c>
      <c r="P2059" s="31">
        <v>796</v>
      </c>
      <c r="Q2059" s="43" t="s">
        <v>43</v>
      </c>
      <c r="R2059" s="220">
        <v>2</v>
      </c>
      <c r="S2059" s="220">
        <v>85000</v>
      </c>
      <c r="T2059" s="48">
        <f t="shared" si="186"/>
        <v>170000</v>
      </c>
      <c r="U2059" s="48">
        <f t="shared" si="187"/>
        <v>190400.00000000003</v>
      </c>
      <c r="V2059" s="103"/>
      <c r="W2059" s="31">
        <v>2017</v>
      </c>
      <c r="X2059" s="143"/>
      <c r="Y2059" s="303"/>
      <c r="Z2059" s="290"/>
      <c r="AA2059" s="291"/>
      <c r="AB2059" s="291"/>
      <c r="AC2059" s="291"/>
      <c r="AD2059" s="291"/>
      <c r="AE2059" s="291"/>
      <c r="AF2059" s="291"/>
      <c r="AG2059" s="291"/>
      <c r="AH2059" s="291"/>
      <c r="AI2059" s="291"/>
      <c r="AJ2059" s="291"/>
      <c r="AK2059" s="291"/>
      <c r="AL2059" s="291"/>
      <c r="AM2059" s="291"/>
      <c r="AN2059" s="292"/>
      <c r="AO2059" s="292"/>
      <c r="AP2059" s="292"/>
      <c r="AQ2059" s="292"/>
      <c r="AR2059" s="292"/>
      <c r="AS2059" s="292"/>
      <c r="AT2059" s="292"/>
      <c r="AU2059" s="292"/>
      <c r="AV2059" s="292"/>
      <c r="AW2059" s="292"/>
      <c r="AX2059" s="292"/>
      <c r="AY2059" s="292"/>
      <c r="AZ2059" s="292"/>
      <c r="BA2059" s="292"/>
      <c r="BB2059" s="292"/>
      <c r="BC2059" s="292"/>
      <c r="BD2059" s="292"/>
      <c r="BE2059" s="292"/>
      <c r="BF2059" s="292"/>
      <c r="BG2059" s="292"/>
      <c r="BH2059" s="292"/>
      <c r="BI2059" s="292"/>
      <c r="BJ2059" s="292"/>
      <c r="BK2059" s="292"/>
      <c r="BL2059" s="292"/>
    </row>
    <row r="2060" spans="1:64" s="293" customFormat="1" ht="50.1" customHeight="1">
      <c r="A2060" s="30" t="s">
        <v>7124</v>
      </c>
      <c r="B2060" s="197" t="s">
        <v>32</v>
      </c>
      <c r="C2060" s="44" t="s">
        <v>7125</v>
      </c>
      <c r="D2060" s="312" t="s">
        <v>5976</v>
      </c>
      <c r="E2060" s="44" t="s">
        <v>7126</v>
      </c>
      <c r="F2060" s="44" t="s">
        <v>7127</v>
      </c>
      <c r="G2060" s="43" t="s">
        <v>36</v>
      </c>
      <c r="H2060" s="43">
        <v>0</v>
      </c>
      <c r="I2060" s="31">
        <v>590000000</v>
      </c>
      <c r="J2060" s="31" t="s">
        <v>50</v>
      </c>
      <c r="K2060" s="43" t="s">
        <v>2488</v>
      </c>
      <c r="L2060" s="31" t="s">
        <v>50</v>
      </c>
      <c r="M2060" s="43" t="s">
        <v>81</v>
      </c>
      <c r="N2060" s="43" t="s">
        <v>918</v>
      </c>
      <c r="O2060" s="31" t="s">
        <v>476</v>
      </c>
      <c r="P2060" s="31">
        <v>796</v>
      </c>
      <c r="Q2060" s="43" t="s">
        <v>43</v>
      </c>
      <c r="R2060" s="220">
        <v>2</v>
      </c>
      <c r="S2060" s="220">
        <v>15000</v>
      </c>
      <c r="T2060" s="48">
        <f t="shared" si="186"/>
        <v>30000</v>
      </c>
      <c r="U2060" s="48">
        <f t="shared" si="187"/>
        <v>33600</v>
      </c>
      <c r="V2060" s="103"/>
      <c r="W2060" s="31">
        <v>2017</v>
      </c>
      <c r="X2060" s="43"/>
      <c r="Y2060" s="303"/>
      <c r="Z2060" s="290"/>
      <c r="AA2060" s="291"/>
      <c r="AB2060" s="291"/>
      <c r="AC2060" s="291"/>
      <c r="AD2060" s="291"/>
      <c r="AE2060" s="291"/>
      <c r="AF2060" s="291"/>
      <c r="AG2060" s="291"/>
      <c r="AH2060" s="291"/>
      <c r="AI2060" s="291"/>
      <c r="AJ2060" s="291"/>
      <c r="AK2060" s="291"/>
      <c r="AL2060" s="291"/>
      <c r="AM2060" s="291"/>
      <c r="AN2060" s="292"/>
      <c r="AO2060" s="292"/>
      <c r="AP2060" s="292"/>
      <c r="AQ2060" s="292"/>
      <c r="AR2060" s="292"/>
      <c r="AS2060" s="292"/>
      <c r="AT2060" s="292"/>
      <c r="AU2060" s="292"/>
      <c r="AV2060" s="292"/>
      <c r="AW2060" s="292"/>
      <c r="AX2060" s="292"/>
      <c r="AY2060" s="292"/>
      <c r="AZ2060" s="292"/>
      <c r="BA2060" s="292"/>
      <c r="BB2060" s="292"/>
      <c r="BC2060" s="292"/>
      <c r="BD2060" s="292"/>
      <c r="BE2060" s="292"/>
      <c r="BF2060" s="292"/>
      <c r="BG2060" s="292"/>
      <c r="BH2060" s="292"/>
      <c r="BI2060" s="292"/>
      <c r="BJ2060" s="292"/>
      <c r="BK2060" s="292"/>
      <c r="BL2060" s="292"/>
    </row>
    <row r="2061" spans="1:64" s="293" customFormat="1" ht="50.1" customHeight="1">
      <c r="A2061" s="30" t="s">
        <v>7128</v>
      </c>
      <c r="B2061" s="43" t="s">
        <v>32</v>
      </c>
      <c r="C2061" s="44" t="s">
        <v>7129</v>
      </c>
      <c r="D2061" s="312" t="s">
        <v>7130</v>
      </c>
      <c r="E2061" s="44" t="s">
        <v>7131</v>
      </c>
      <c r="F2061" s="44" t="s">
        <v>7132</v>
      </c>
      <c r="G2061" s="43" t="s">
        <v>36</v>
      </c>
      <c r="H2061" s="43">
        <v>0</v>
      </c>
      <c r="I2061" s="31">
        <v>590000000</v>
      </c>
      <c r="J2061" s="31" t="s">
        <v>50</v>
      </c>
      <c r="K2061" s="43" t="s">
        <v>2488</v>
      </c>
      <c r="L2061" s="31" t="s">
        <v>50</v>
      </c>
      <c r="M2061" s="43" t="s">
        <v>81</v>
      </c>
      <c r="N2061" s="43" t="s">
        <v>918</v>
      </c>
      <c r="O2061" s="31" t="s">
        <v>476</v>
      </c>
      <c r="P2061" s="31">
        <v>796</v>
      </c>
      <c r="Q2061" s="43" t="s">
        <v>43</v>
      </c>
      <c r="R2061" s="220">
        <v>2</v>
      </c>
      <c r="S2061" s="220">
        <v>25000</v>
      </c>
      <c r="T2061" s="48">
        <f t="shared" si="186"/>
        <v>50000</v>
      </c>
      <c r="U2061" s="48">
        <f t="shared" si="187"/>
        <v>56000.000000000007</v>
      </c>
      <c r="V2061" s="103"/>
      <c r="W2061" s="31">
        <v>2017</v>
      </c>
      <c r="X2061" s="43"/>
      <c r="Y2061" s="303"/>
      <c r="Z2061" s="290"/>
      <c r="AA2061" s="291"/>
      <c r="AB2061" s="291"/>
      <c r="AC2061" s="291"/>
      <c r="AD2061" s="291"/>
      <c r="AE2061" s="291"/>
      <c r="AF2061" s="291"/>
      <c r="AG2061" s="291"/>
      <c r="AH2061" s="291"/>
      <c r="AI2061" s="291"/>
      <c r="AJ2061" s="291"/>
      <c r="AK2061" s="291"/>
      <c r="AL2061" s="291"/>
      <c r="AM2061" s="291"/>
      <c r="AN2061" s="292"/>
      <c r="AO2061" s="292"/>
      <c r="AP2061" s="292"/>
      <c r="AQ2061" s="292"/>
      <c r="AR2061" s="292"/>
      <c r="AS2061" s="292"/>
      <c r="AT2061" s="292"/>
      <c r="AU2061" s="292"/>
      <c r="AV2061" s="292"/>
      <c r="AW2061" s="292"/>
      <c r="AX2061" s="292"/>
      <c r="AY2061" s="292"/>
      <c r="AZ2061" s="292"/>
      <c r="BA2061" s="292"/>
      <c r="BB2061" s="292"/>
      <c r="BC2061" s="292"/>
      <c r="BD2061" s="292"/>
      <c r="BE2061" s="292"/>
      <c r="BF2061" s="292"/>
      <c r="BG2061" s="292"/>
      <c r="BH2061" s="292"/>
      <c r="BI2061" s="292"/>
      <c r="BJ2061" s="292"/>
      <c r="BK2061" s="292"/>
      <c r="BL2061" s="292"/>
    </row>
    <row r="2062" spans="1:64" s="293" customFormat="1" ht="50.1" customHeight="1">
      <c r="A2062" s="30" t="s">
        <v>7133</v>
      </c>
      <c r="B2062" s="30" t="s">
        <v>32</v>
      </c>
      <c r="C2062" s="44" t="s">
        <v>7134</v>
      </c>
      <c r="D2062" s="312" t="s">
        <v>4306</v>
      </c>
      <c r="E2062" s="44" t="s">
        <v>7135</v>
      </c>
      <c r="F2062" s="44"/>
      <c r="G2062" s="43" t="s">
        <v>36</v>
      </c>
      <c r="H2062" s="43">
        <v>0</v>
      </c>
      <c r="I2062" s="30">
        <v>590000000</v>
      </c>
      <c r="J2062" s="31" t="s">
        <v>50</v>
      </c>
      <c r="K2062" s="63" t="s">
        <v>2488</v>
      </c>
      <c r="L2062" s="31" t="s">
        <v>430</v>
      </c>
      <c r="M2062" s="43" t="s">
        <v>58</v>
      </c>
      <c r="N2062" s="71" t="s">
        <v>82</v>
      </c>
      <c r="O2062" s="43" t="s">
        <v>5088</v>
      </c>
      <c r="P2062" s="41" t="s">
        <v>822</v>
      </c>
      <c r="Q2062" s="63" t="s">
        <v>823</v>
      </c>
      <c r="R2062" s="116">
        <v>13</v>
      </c>
      <c r="S2062" s="116">
        <v>3600</v>
      </c>
      <c r="T2062" s="58">
        <f t="shared" ref="T2062:T2063" si="188">S2062*R2062</f>
        <v>46800</v>
      </c>
      <c r="U2062" s="58">
        <f t="shared" ref="U2062:U2063" si="189">T2062*1.12</f>
        <v>52416.000000000007</v>
      </c>
      <c r="V2062" s="30"/>
      <c r="W2062" s="30">
        <v>2017</v>
      </c>
      <c r="X2062" s="30"/>
      <c r="Y2062" s="303"/>
      <c r="Z2062" s="290"/>
      <c r="AA2062" s="291"/>
      <c r="AB2062" s="291"/>
      <c r="AC2062" s="291"/>
      <c r="AD2062" s="291"/>
      <c r="AE2062" s="291"/>
      <c r="AF2062" s="291"/>
      <c r="AG2062" s="291"/>
      <c r="AH2062" s="291"/>
      <c r="AI2062" s="291"/>
      <c r="AJ2062" s="291"/>
      <c r="AK2062" s="291"/>
      <c r="AL2062" s="291"/>
      <c r="AM2062" s="291"/>
      <c r="AN2062" s="292"/>
      <c r="AO2062" s="292"/>
      <c r="AP2062" s="292"/>
      <c r="AQ2062" s="292"/>
      <c r="AR2062" s="292"/>
      <c r="AS2062" s="292"/>
      <c r="AT2062" s="292"/>
      <c r="AU2062" s="292"/>
      <c r="AV2062" s="292"/>
      <c r="AW2062" s="292"/>
      <c r="AX2062" s="292"/>
      <c r="AY2062" s="292"/>
      <c r="AZ2062" s="292"/>
      <c r="BA2062" s="292"/>
      <c r="BB2062" s="292"/>
      <c r="BC2062" s="292"/>
      <c r="BD2062" s="292"/>
      <c r="BE2062" s="292"/>
      <c r="BF2062" s="292"/>
      <c r="BG2062" s="292"/>
      <c r="BH2062" s="292"/>
      <c r="BI2062" s="292"/>
      <c r="BJ2062" s="292"/>
      <c r="BK2062" s="292"/>
      <c r="BL2062" s="292"/>
    </row>
    <row r="2063" spans="1:64" s="293" customFormat="1" ht="50.1" customHeight="1">
      <c r="A2063" s="30" t="s">
        <v>7136</v>
      </c>
      <c r="B2063" s="30" t="s">
        <v>32</v>
      </c>
      <c r="C2063" s="44" t="s">
        <v>7137</v>
      </c>
      <c r="D2063" s="312" t="s">
        <v>7138</v>
      </c>
      <c r="E2063" s="44" t="s">
        <v>7139</v>
      </c>
      <c r="F2063" s="44"/>
      <c r="G2063" s="43" t="s">
        <v>36</v>
      </c>
      <c r="H2063" s="43">
        <v>0</v>
      </c>
      <c r="I2063" s="30">
        <v>590000000</v>
      </c>
      <c r="J2063" s="31" t="s">
        <v>50</v>
      </c>
      <c r="K2063" s="63" t="s">
        <v>2488</v>
      </c>
      <c r="L2063" s="31" t="s">
        <v>430</v>
      </c>
      <c r="M2063" s="43" t="s">
        <v>58</v>
      </c>
      <c r="N2063" s="71" t="s">
        <v>82</v>
      </c>
      <c r="O2063" s="43" t="s">
        <v>5088</v>
      </c>
      <c r="P2063" s="43">
        <v>796</v>
      </c>
      <c r="Q2063" s="63" t="s">
        <v>43</v>
      </c>
      <c r="R2063" s="116">
        <v>192</v>
      </c>
      <c r="S2063" s="116">
        <v>130</v>
      </c>
      <c r="T2063" s="58">
        <f t="shared" si="188"/>
        <v>24960</v>
      </c>
      <c r="U2063" s="58">
        <f t="shared" si="189"/>
        <v>27955.200000000004</v>
      </c>
      <c r="V2063" s="30"/>
      <c r="W2063" s="30">
        <v>2017</v>
      </c>
      <c r="X2063" s="30"/>
      <c r="Y2063" s="303"/>
      <c r="Z2063" s="290"/>
      <c r="AA2063" s="291"/>
      <c r="AB2063" s="291"/>
      <c r="AC2063" s="291"/>
      <c r="AD2063" s="291"/>
      <c r="AE2063" s="291"/>
      <c r="AF2063" s="291"/>
      <c r="AG2063" s="291"/>
      <c r="AH2063" s="291"/>
      <c r="AI2063" s="291"/>
      <c r="AJ2063" s="291"/>
      <c r="AK2063" s="291"/>
      <c r="AL2063" s="291"/>
      <c r="AM2063" s="291"/>
      <c r="AN2063" s="292"/>
      <c r="AO2063" s="292"/>
      <c r="AP2063" s="292"/>
      <c r="AQ2063" s="292"/>
      <c r="AR2063" s="292"/>
      <c r="AS2063" s="292"/>
      <c r="AT2063" s="292"/>
      <c r="AU2063" s="292"/>
      <c r="AV2063" s="292"/>
      <c r="AW2063" s="292"/>
      <c r="AX2063" s="292"/>
      <c r="AY2063" s="292"/>
      <c r="AZ2063" s="292"/>
      <c r="BA2063" s="292"/>
      <c r="BB2063" s="292"/>
      <c r="BC2063" s="292"/>
      <c r="BD2063" s="292"/>
      <c r="BE2063" s="292"/>
      <c r="BF2063" s="292"/>
      <c r="BG2063" s="292"/>
      <c r="BH2063" s="292"/>
      <c r="BI2063" s="292"/>
      <c r="BJ2063" s="292"/>
      <c r="BK2063" s="292"/>
      <c r="BL2063" s="292"/>
    </row>
    <row r="2064" spans="1:64" s="293" customFormat="1" ht="50.1" customHeight="1">
      <c r="A2064" s="30" t="s">
        <v>7140</v>
      </c>
      <c r="B2064" s="99" t="s">
        <v>32</v>
      </c>
      <c r="C2064" s="33" t="s">
        <v>7141</v>
      </c>
      <c r="D2064" s="312" t="s">
        <v>2261</v>
      </c>
      <c r="E2064" s="33" t="s">
        <v>7142</v>
      </c>
      <c r="F2064" s="37" t="s">
        <v>7143</v>
      </c>
      <c r="G2064" s="41" t="s">
        <v>36</v>
      </c>
      <c r="H2064" s="63">
        <v>0</v>
      </c>
      <c r="I2064" s="31">
        <v>590000000</v>
      </c>
      <c r="J2064" s="41" t="s">
        <v>37</v>
      </c>
      <c r="K2064" s="41" t="s">
        <v>2488</v>
      </c>
      <c r="L2064" s="41" t="s">
        <v>37</v>
      </c>
      <c r="M2064" s="41" t="s">
        <v>58</v>
      </c>
      <c r="N2064" s="41" t="s">
        <v>317</v>
      </c>
      <c r="O2064" s="41" t="s">
        <v>7144</v>
      </c>
      <c r="P2064" s="45">
        <v>796</v>
      </c>
      <c r="Q2064" s="41" t="s">
        <v>43</v>
      </c>
      <c r="R2064" s="64">
        <v>5</v>
      </c>
      <c r="S2064" s="64">
        <v>10050</v>
      </c>
      <c r="T2064" s="48">
        <f>S2064*R2064</f>
        <v>50250</v>
      </c>
      <c r="U2064" s="48">
        <f>T2064*1.12</f>
        <v>56280.000000000007</v>
      </c>
      <c r="V2064" s="41"/>
      <c r="W2064" s="45">
        <v>2017</v>
      </c>
      <c r="X2064" s="41"/>
      <c r="Y2064" s="303"/>
      <c r="Z2064" s="290"/>
      <c r="AA2064" s="291"/>
      <c r="AB2064" s="291"/>
      <c r="AC2064" s="291"/>
      <c r="AD2064" s="291"/>
      <c r="AE2064" s="291"/>
      <c r="AF2064" s="291"/>
      <c r="AG2064" s="291"/>
      <c r="AH2064" s="291"/>
      <c r="AI2064" s="291"/>
      <c r="AJ2064" s="291"/>
      <c r="AK2064" s="291"/>
      <c r="AL2064" s="291"/>
      <c r="AM2064" s="291"/>
      <c r="AN2064" s="292"/>
      <c r="AO2064" s="292"/>
      <c r="AP2064" s="292"/>
      <c r="AQ2064" s="292"/>
      <c r="AR2064" s="292"/>
      <c r="AS2064" s="292"/>
      <c r="AT2064" s="292"/>
      <c r="AU2064" s="292"/>
      <c r="AV2064" s="292"/>
      <c r="AW2064" s="292"/>
      <c r="AX2064" s="292"/>
      <c r="AY2064" s="292"/>
      <c r="AZ2064" s="292"/>
      <c r="BA2064" s="292"/>
      <c r="BB2064" s="292"/>
      <c r="BC2064" s="292"/>
      <c r="BD2064" s="292"/>
      <c r="BE2064" s="292"/>
      <c r="BF2064" s="292"/>
      <c r="BG2064" s="292"/>
      <c r="BH2064" s="292"/>
      <c r="BI2064" s="292"/>
      <c r="BJ2064" s="292"/>
      <c r="BK2064" s="292"/>
      <c r="BL2064" s="292"/>
    </row>
    <row r="2065" spans="1:64" s="293" customFormat="1" ht="50.1" customHeight="1">
      <c r="A2065" s="30" t="s">
        <v>7145</v>
      </c>
      <c r="B2065" s="99" t="s">
        <v>32</v>
      </c>
      <c r="C2065" s="33" t="s">
        <v>7141</v>
      </c>
      <c r="D2065" s="312" t="s">
        <v>2261</v>
      </c>
      <c r="E2065" s="33" t="s">
        <v>7142</v>
      </c>
      <c r="F2065" s="37" t="s">
        <v>7146</v>
      </c>
      <c r="G2065" s="41" t="s">
        <v>36</v>
      </c>
      <c r="H2065" s="63">
        <v>0</v>
      </c>
      <c r="I2065" s="31">
        <v>590000000</v>
      </c>
      <c r="J2065" s="41" t="s">
        <v>37</v>
      </c>
      <c r="K2065" s="41" t="s">
        <v>2488</v>
      </c>
      <c r="L2065" s="41" t="s">
        <v>37</v>
      </c>
      <c r="M2065" s="41" t="s">
        <v>58</v>
      </c>
      <c r="N2065" s="41" t="s">
        <v>317</v>
      </c>
      <c r="O2065" s="41" t="s">
        <v>7144</v>
      </c>
      <c r="P2065" s="45">
        <v>796</v>
      </c>
      <c r="Q2065" s="41" t="s">
        <v>43</v>
      </c>
      <c r="R2065" s="64">
        <v>5</v>
      </c>
      <c r="S2065" s="64">
        <v>10050</v>
      </c>
      <c r="T2065" s="48">
        <f>S2065*R2065</f>
        <v>50250</v>
      </c>
      <c r="U2065" s="48">
        <f>T2065*1.12</f>
        <v>56280.000000000007</v>
      </c>
      <c r="V2065" s="41"/>
      <c r="W2065" s="45">
        <v>2017</v>
      </c>
      <c r="X2065" s="41"/>
      <c r="Y2065" s="303"/>
      <c r="Z2065" s="290"/>
      <c r="AA2065" s="291"/>
      <c r="AB2065" s="291"/>
      <c r="AC2065" s="291"/>
      <c r="AD2065" s="291"/>
      <c r="AE2065" s="291"/>
      <c r="AF2065" s="291"/>
      <c r="AG2065" s="291"/>
      <c r="AH2065" s="291"/>
      <c r="AI2065" s="291"/>
      <c r="AJ2065" s="291"/>
      <c r="AK2065" s="291"/>
      <c r="AL2065" s="291"/>
      <c r="AM2065" s="291"/>
      <c r="AN2065" s="292"/>
      <c r="AO2065" s="292"/>
      <c r="AP2065" s="292"/>
      <c r="AQ2065" s="292"/>
      <c r="AR2065" s="292"/>
      <c r="AS2065" s="292"/>
      <c r="AT2065" s="292"/>
      <c r="AU2065" s="292"/>
      <c r="AV2065" s="292"/>
      <c r="AW2065" s="292"/>
      <c r="AX2065" s="292"/>
      <c r="AY2065" s="292"/>
      <c r="AZ2065" s="292"/>
      <c r="BA2065" s="292"/>
      <c r="BB2065" s="292"/>
      <c r="BC2065" s="292"/>
      <c r="BD2065" s="292"/>
      <c r="BE2065" s="292"/>
      <c r="BF2065" s="292"/>
      <c r="BG2065" s="292"/>
      <c r="BH2065" s="292"/>
      <c r="BI2065" s="292"/>
      <c r="BJ2065" s="292"/>
      <c r="BK2065" s="292"/>
      <c r="BL2065" s="292"/>
    </row>
    <row r="2066" spans="1:64" s="293" customFormat="1" ht="50.1" customHeight="1">
      <c r="A2066" s="30" t="s">
        <v>7147</v>
      </c>
      <c r="B2066" s="99" t="s">
        <v>32</v>
      </c>
      <c r="C2066" s="33" t="s">
        <v>7148</v>
      </c>
      <c r="D2066" s="312" t="s">
        <v>2261</v>
      </c>
      <c r="E2066" s="33" t="s">
        <v>7149</v>
      </c>
      <c r="F2066" s="37" t="s">
        <v>7150</v>
      </c>
      <c r="G2066" s="41" t="s">
        <v>36</v>
      </c>
      <c r="H2066" s="63">
        <v>0</v>
      </c>
      <c r="I2066" s="31">
        <v>590000000</v>
      </c>
      <c r="J2066" s="41" t="s">
        <v>37</v>
      </c>
      <c r="K2066" s="41" t="s">
        <v>2488</v>
      </c>
      <c r="L2066" s="41" t="s">
        <v>5813</v>
      </c>
      <c r="M2066" s="41" t="s">
        <v>58</v>
      </c>
      <c r="N2066" s="41" t="s">
        <v>317</v>
      </c>
      <c r="O2066" s="41" t="s">
        <v>7144</v>
      </c>
      <c r="P2066" s="45">
        <v>796</v>
      </c>
      <c r="Q2066" s="41" t="s">
        <v>43</v>
      </c>
      <c r="R2066" s="64">
        <v>3</v>
      </c>
      <c r="S2066" s="64">
        <v>18250</v>
      </c>
      <c r="T2066" s="48">
        <f>S2066*R2066</f>
        <v>54750</v>
      </c>
      <c r="U2066" s="48">
        <f>T2066*1.12</f>
        <v>61320.000000000007</v>
      </c>
      <c r="V2066" s="41"/>
      <c r="W2066" s="45">
        <v>2017</v>
      </c>
      <c r="X2066" s="41"/>
      <c r="Y2066" s="303"/>
      <c r="Z2066" s="290"/>
      <c r="AA2066" s="291"/>
      <c r="AB2066" s="291"/>
      <c r="AC2066" s="291"/>
      <c r="AD2066" s="291"/>
      <c r="AE2066" s="291"/>
      <c r="AF2066" s="291"/>
      <c r="AG2066" s="291"/>
      <c r="AH2066" s="291"/>
      <c r="AI2066" s="291"/>
      <c r="AJ2066" s="291"/>
      <c r="AK2066" s="291"/>
      <c r="AL2066" s="291"/>
      <c r="AM2066" s="291"/>
      <c r="AN2066" s="292"/>
      <c r="AO2066" s="292"/>
      <c r="AP2066" s="292"/>
      <c r="AQ2066" s="292"/>
      <c r="AR2066" s="292"/>
      <c r="AS2066" s="292"/>
      <c r="AT2066" s="292"/>
      <c r="AU2066" s="292"/>
      <c r="AV2066" s="292"/>
      <c r="AW2066" s="292"/>
      <c r="AX2066" s="292"/>
      <c r="AY2066" s="292"/>
      <c r="AZ2066" s="292"/>
      <c r="BA2066" s="292"/>
      <c r="BB2066" s="292"/>
      <c r="BC2066" s="292"/>
      <c r="BD2066" s="292"/>
      <c r="BE2066" s="292"/>
      <c r="BF2066" s="292"/>
      <c r="BG2066" s="292"/>
      <c r="BH2066" s="292"/>
      <c r="BI2066" s="292"/>
      <c r="BJ2066" s="292"/>
      <c r="BK2066" s="292"/>
      <c r="BL2066" s="292"/>
    </row>
    <row r="2067" spans="1:64" s="293" customFormat="1" ht="50.1" customHeight="1">
      <c r="A2067" s="30" t="s">
        <v>7151</v>
      </c>
      <c r="B2067" s="99" t="s">
        <v>32</v>
      </c>
      <c r="C2067" s="33" t="s">
        <v>7148</v>
      </c>
      <c r="D2067" s="312" t="s">
        <v>2261</v>
      </c>
      <c r="E2067" s="33" t="s">
        <v>7149</v>
      </c>
      <c r="F2067" s="37" t="s">
        <v>7152</v>
      </c>
      <c r="G2067" s="41" t="s">
        <v>36</v>
      </c>
      <c r="H2067" s="63">
        <v>0</v>
      </c>
      <c r="I2067" s="31">
        <v>590000000</v>
      </c>
      <c r="J2067" s="41" t="s">
        <v>37</v>
      </c>
      <c r="K2067" s="41" t="s">
        <v>2488</v>
      </c>
      <c r="L2067" s="41" t="s">
        <v>5813</v>
      </c>
      <c r="M2067" s="41" t="s">
        <v>58</v>
      </c>
      <c r="N2067" s="41" t="s">
        <v>317</v>
      </c>
      <c r="O2067" s="41" t="s">
        <v>7144</v>
      </c>
      <c r="P2067" s="45">
        <v>796</v>
      </c>
      <c r="Q2067" s="41" t="s">
        <v>43</v>
      </c>
      <c r="R2067" s="64">
        <v>3</v>
      </c>
      <c r="S2067" s="64">
        <v>18250</v>
      </c>
      <c r="T2067" s="48">
        <f>S2067*R2067</f>
        <v>54750</v>
      </c>
      <c r="U2067" s="48">
        <f>T2067*1.12</f>
        <v>61320.000000000007</v>
      </c>
      <c r="V2067" s="41"/>
      <c r="W2067" s="45">
        <v>2017</v>
      </c>
      <c r="X2067" s="41"/>
      <c r="Y2067" s="303"/>
      <c r="Z2067" s="290"/>
      <c r="AA2067" s="291"/>
      <c r="AB2067" s="291"/>
      <c r="AC2067" s="291"/>
      <c r="AD2067" s="291"/>
      <c r="AE2067" s="291"/>
      <c r="AF2067" s="291"/>
      <c r="AG2067" s="291"/>
      <c r="AH2067" s="291"/>
      <c r="AI2067" s="291"/>
      <c r="AJ2067" s="291"/>
      <c r="AK2067" s="291"/>
      <c r="AL2067" s="291"/>
      <c r="AM2067" s="291"/>
      <c r="AN2067" s="292"/>
      <c r="AO2067" s="292"/>
      <c r="AP2067" s="292"/>
      <c r="AQ2067" s="292"/>
      <c r="AR2067" s="292"/>
      <c r="AS2067" s="292"/>
      <c r="AT2067" s="292"/>
      <c r="AU2067" s="292"/>
      <c r="AV2067" s="292"/>
      <c r="AW2067" s="292"/>
      <c r="AX2067" s="292"/>
      <c r="AY2067" s="292"/>
      <c r="AZ2067" s="292"/>
      <c r="BA2067" s="292"/>
      <c r="BB2067" s="292"/>
      <c r="BC2067" s="292"/>
      <c r="BD2067" s="292"/>
      <c r="BE2067" s="292"/>
      <c r="BF2067" s="292"/>
      <c r="BG2067" s="292"/>
      <c r="BH2067" s="292"/>
      <c r="BI2067" s="292"/>
      <c r="BJ2067" s="292"/>
      <c r="BK2067" s="292"/>
      <c r="BL2067" s="292"/>
    </row>
    <row r="2068" spans="1:64" s="293" customFormat="1" ht="50.1" customHeight="1">
      <c r="A2068" s="30" t="s">
        <v>7153</v>
      </c>
      <c r="B2068" s="43" t="s">
        <v>32</v>
      </c>
      <c r="C2068" s="44" t="s">
        <v>7154</v>
      </c>
      <c r="D2068" s="312" t="s">
        <v>7155</v>
      </c>
      <c r="E2068" s="44" t="s">
        <v>7156</v>
      </c>
      <c r="F2068" s="416" t="s">
        <v>7157</v>
      </c>
      <c r="G2068" s="31" t="s">
        <v>36</v>
      </c>
      <c r="H2068" s="43">
        <v>0</v>
      </c>
      <c r="I2068" s="46">
        <v>590000000</v>
      </c>
      <c r="J2068" s="31" t="s">
        <v>50</v>
      </c>
      <c r="K2068" s="31" t="s">
        <v>2488</v>
      </c>
      <c r="L2068" s="31" t="s">
        <v>39</v>
      </c>
      <c r="M2068" s="45" t="s">
        <v>40</v>
      </c>
      <c r="N2068" s="31" t="s">
        <v>72</v>
      </c>
      <c r="O2068" s="31" t="s">
        <v>5260</v>
      </c>
      <c r="P2068" s="31">
        <v>796</v>
      </c>
      <c r="Q2068" s="31" t="s">
        <v>43</v>
      </c>
      <c r="R2068" s="220">
        <v>2</v>
      </c>
      <c r="S2068" s="220">
        <v>34000</v>
      </c>
      <c r="T2068" s="55">
        <f t="shared" ref="T2068" si="190">S2068*R2068</f>
        <v>68000</v>
      </c>
      <c r="U2068" s="55">
        <f>T2068*1.12</f>
        <v>76160</v>
      </c>
      <c r="V2068" s="43"/>
      <c r="W2068" s="31">
        <v>2017</v>
      </c>
      <c r="X2068" s="43"/>
      <c r="Y2068" s="303"/>
      <c r="Z2068" s="290"/>
      <c r="AA2068" s="291"/>
      <c r="AB2068" s="291"/>
      <c r="AC2068" s="291"/>
      <c r="AD2068" s="291"/>
      <c r="AE2068" s="291"/>
      <c r="AF2068" s="291"/>
      <c r="AG2068" s="291"/>
      <c r="AH2068" s="291"/>
      <c r="AI2068" s="291"/>
      <c r="AJ2068" s="291"/>
      <c r="AK2068" s="291"/>
      <c r="AL2068" s="291"/>
      <c r="AM2068" s="291"/>
      <c r="AN2068" s="292"/>
      <c r="AO2068" s="292"/>
      <c r="AP2068" s="292"/>
      <c r="AQ2068" s="292"/>
      <c r="AR2068" s="292"/>
      <c r="AS2068" s="292"/>
      <c r="AT2068" s="292"/>
      <c r="AU2068" s="292"/>
      <c r="AV2068" s="292"/>
      <c r="AW2068" s="292"/>
      <c r="AX2068" s="292"/>
      <c r="AY2068" s="292"/>
      <c r="AZ2068" s="292"/>
      <c r="BA2068" s="292"/>
      <c r="BB2068" s="292"/>
      <c r="BC2068" s="292"/>
      <c r="BD2068" s="292"/>
      <c r="BE2068" s="292"/>
      <c r="BF2068" s="292"/>
      <c r="BG2068" s="292"/>
      <c r="BH2068" s="292"/>
      <c r="BI2068" s="292"/>
      <c r="BJ2068" s="292"/>
      <c r="BK2068" s="292"/>
      <c r="BL2068" s="292"/>
    </row>
    <row r="2069" spans="1:64" ht="50.1" customHeight="1">
      <c r="A2069" s="30" t="s">
        <v>7158</v>
      </c>
      <c r="B2069" s="30" t="s">
        <v>32</v>
      </c>
      <c r="C2069" s="56" t="s">
        <v>2268</v>
      </c>
      <c r="D2069" s="310" t="s">
        <v>2261</v>
      </c>
      <c r="E2069" s="56" t="s">
        <v>2269</v>
      </c>
      <c r="F2069" s="32" t="s">
        <v>2278</v>
      </c>
      <c r="G2069" s="30" t="s">
        <v>36</v>
      </c>
      <c r="H2069" s="30">
        <v>0</v>
      </c>
      <c r="I2069" s="30">
        <v>590000000</v>
      </c>
      <c r="J2069" s="31" t="s">
        <v>37</v>
      </c>
      <c r="K2069" s="31" t="s">
        <v>105</v>
      </c>
      <c r="L2069" s="45" t="s">
        <v>50</v>
      </c>
      <c r="M2069" s="30" t="s">
        <v>58</v>
      </c>
      <c r="N2069" s="31" t="s">
        <v>317</v>
      </c>
      <c r="O2069" s="31" t="s">
        <v>91</v>
      </c>
      <c r="P2069" s="30">
        <v>796</v>
      </c>
      <c r="Q2069" s="30" t="s">
        <v>43</v>
      </c>
      <c r="R2069" s="114">
        <v>10</v>
      </c>
      <c r="S2069" s="114">
        <v>350</v>
      </c>
      <c r="T2069" s="35">
        <f t="shared" ref="T2069:T2071" si="191">R2069*S2069</f>
        <v>3500</v>
      </c>
      <c r="U2069" s="36">
        <f t="shared" ref="U2069:U2079" si="192">T2069*1.12</f>
        <v>3920.0000000000005</v>
      </c>
      <c r="V2069" s="40"/>
      <c r="W2069" s="30">
        <v>2017</v>
      </c>
      <c r="X2069" s="31"/>
      <c r="Y2069" s="303"/>
    </row>
    <row r="2070" spans="1:64" ht="50.1" customHeight="1">
      <c r="A2070" s="30" t="s">
        <v>7159</v>
      </c>
      <c r="B2070" s="30" t="s">
        <v>32</v>
      </c>
      <c r="C2070" s="56" t="s">
        <v>2268</v>
      </c>
      <c r="D2070" s="310" t="s">
        <v>2261</v>
      </c>
      <c r="E2070" s="56" t="s">
        <v>2269</v>
      </c>
      <c r="F2070" s="32" t="s">
        <v>2280</v>
      </c>
      <c r="G2070" s="30" t="s">
        <v>36</v>
      </c>
      <c r="H2070" s="30">
        <v>0</v>
      </c>
      <c r="I2070" s="30">
        <v>590000000</v>
      </c>
      <c r="J2070" s="31" t="s">
        <v>37</v>
      </c>
      <c r="K2070" s="31" t="s">
        <v>105</v>
      </c>
      <c r="L2070" s="45" t="s">
        <v>50</v>
      </c>
      <c r="M2070" s="30" t="s">
        <v>58</v>
      </c>
      <c r="N2070" s="31" t="s">
        <v>317</v>
      </c>
      <c r="O2070" s="31" t="s">
        <v>91</v>
      </c>
      <c r="P2070" s="30">
        <v>796</v>
      </c>
      <c r="Q2070" s="30" t="s">
        <v>43</v>
      </c>
      <c r="R2070" s="114">
        <v>10</v>
      </c>
      <c r="S2070" s="114">
        <v>350</v>
      </c>
      <c r="T2070" s="35">
        <f t="shared" si="191"/>
        <v>3500</v>
      </c>
      <c r="U2070" s="36">
        <f t="shared" si="192"/>
        <v>3920.0000000000005</v>
      </c>
      <c r="V2070" s="40"/>
      <c r="W2070" s="30">
        <v>2017</v>
      </c>
      <c r="X2070" s="31"/>
      <c r="Y2070" s="303"/>
    </row>
    <row r="2071" spans="1:64" ht="50.1" customHeight="1">
      <c r="A2071" s="30" t="s">
        <v>7160</v>
      </c>
      <c r="B2071" s="41" t="s">
        <v>32</v>
      </c>
      <c r="C2071" s="44" t="s">
        <v>3602</v>
      </c>
      <c r="D2071" s="312" t="s">
        <v>3603</v>
      </c>
      <c r="E2071" s="44" t="s">
        <v>3604</v>
      </c>
      <c r="F2071" s="44" t="s">
        <v>3605</v>
      </c>
      <c r="G2071" s="43" t="s">
        <v>36</v>
      </c>
      <c r="H2071" s="46">
        <v>0</v>
      </c>
      <c r="I2071" s="417">
        <v>590000000</v>
      </c>
      <c r="J2071" s="31" t="s">
        <v>1198</v>
      </c>
      <c r="K2071" s="43" t="s">
        <v>2488</v>
      </c>
      <c r="L2071" s="31" t="s">
        <v>4983</v>
      </c>
      <c r="M2071" s="41" t="s">
        <v>40</v>
      </c>
      <c r="N2071" s="43" t="s">
        <v>219</v>
      </c>
      <c r="O2071" s="43" t="s">
        <v>2489</v>
      </c>
      <c r="P2071" s="31">
        <v>796</v>
      </c>
      <c r="Q2071" s="43" t="s">
        <v>43</v>
      </c>
      <c r="R2071" s="64">
        <v>240</v>
      </c>
      <c r="S2071" s="64">
        <v>2620</v>
      </c>
      <c r="T2071" s="35">
        <f t="shared" si="191"/>
        <v>628800</v>
      </c>
      <c r="U2071" s="35">
        <f t="shared" si="192"/>
        <v>704256.00000000012</v>
      </c>
      <c r="V2071" s="41"/>
      <c r="W2071" s="49">
        <v>2017</v>
      </c>
      <c r="X2071" s="126"/>
      <c r="Y2071" s="303"/>
    </row>
    <row r="2072" spans="1:64" ht="50.1" customHeight="1">
      <c r="A2072" s="30" t="s">
        <v>7164</v>
      </c>
      <c r="B2072" s="43" t="s">
        <v>32</v>
      </c>
      <c r="C2072" s="44" t="s">
        <v>3364</v>
      </c>
      <c r="D2072" s="312" t="s">
        <v>3365</v>
      </c>
      <c r="E2072" s="44" t="s">
        <v>3366</v>
      </c>
      <c r="F2072" s="44" t="s">
        <v>7165</v>
      </c>
      <c r="G2072" s="43" t="s">
        <v>36</v>
      </c>
      <c r="H2072" s="43">
        <v>0</v>
      </c>
      <c r="I2072" s="31">
        <v>590000000</v>
      </c>
      <c r="J2072" s="31" t="s">
        <v>1198</v>
      </c>
      <c r="K2072" s="43" t="s">
        <v>2488</v>
      </c>
      <c r="L2072" s="31" t="s">
        <v>4983</v>
      </c>
      <c r="M2072" s="43" t="s">
        <v>40</v>
      </c>
      <c r="N2072" s="43" t="s">
        <v>219</v>
      </c>
      <c r="O2072" s="43" t="s">
        <v>2489</v>
      </c>
      <c r="P2072" s="31">
        <v>796</v>
      </c>
      <c r="Q2072" s="43" t="s">
        <v>43</v>
      </c>
      <c r="R2072" s="64">
        <v>18</v>
      </c>
      <c r="S2072" s="64">
        <v>280</v>
      </c>
      <c r="T2072" s="48">
        <f>S2072*R2072</f>
        <v>5040</v>
      </c>
      <c r="U2072" s="48">
        <f t="shared" si="192"/>
        <v>5644.8</v>
      </c>
      <c r="V2072" s="103"/>
      <c r="W2072" s="31">
        <v>2017</v>
      </c>
      <c r="X2072" s="43"/>
      <c r="Y2072" s="303"/>
    </row>
    <row r="2073" spans="1:64" ht="50.1" customHeight="1">
      <c r="A2073" s="30" t="s">
        <v>7166</v>
      </c>
      <c r="B2073" s="43" t="s">
        <v>32</v>
      </c>
      <c r="C2073" s="56" t="s">
        <v>1271</v>
      </c>
      <c r="D2073" s="312" t="s">
        <v>1272</v>
      </c>
      <c r="E2073" s="44" t="s">
        <v>1273</v>
      </c>
      <c r="F2073" s="44" t="s">
        <v>7167</v>
      </c>
      <c r="G2073" s="43" t="s">
        <v>36</v>
      </c>
      <c r="H2073" s="43">
        <v>0</v>
      </c>
      <c r="I2073" s="31">
        <v>590000000</v>
      </c>
      <c r="J2073" s="31" t="s">
        <v>1198</v>
      </c>
      <c r="K2073" s="43" t="s">
        <v>2488</v>
      </c>
      <c r="L2073" s="31" t="s">
        <v>4983</v>
      </c>
      <c r="M2073" s="43" t="s">
        <v>40</v>
      </c>
      <c r="N2073" s="43" t="s">
        <v>219</v>
      </c>
      <c r="O2073" s="43" t="s">
        <v>2489</v>
      </c>
      <c r="P2073" s="31">
        <v>796</v>
      </c>
      <c r="Q2073" s="43" t="s">
        <v>43</v>
      </c>
      <c r="R2073" s="64">
        <v>60</v>
      </c>
      <c r="S2073" s="64">
        <v>70</v>
      </c>
      <c r="T2073" s="48">
        <f>S2073*R2073</f>
        <v>4200</v>
      </c>
      <c r="U2073" s="48">
        <f t="shared" si="192"/>
        <v>4704</v>
      </c>
      <c r="V2073" s="103"/>
      <c r="W2073" s="31">
        <v>2017</v>
      </c>
      <c r="X2073" s="43"/>
      <c r="Y2073" s="303"/>
    </row>
    <row r="2074" spans="1:64" ht="50.1" customHeight="1">
      <c r="A2074" s="30" t="s">
        <v>7168</v>
      </c>
      <c r="B2074" s="43" t="s">
        <v>32</v>
      </c>
      <c r="C2074" s="56" t="s">
        <v>2372</v>
      </c>
      <c r="D2074" s="312" t="s">
        <v>2362</v>
      </c>
      <c r="E2074" s="44" t="s">
        <v>2373</v>
      </c>
      <c r="F2074" s="44" t="s">
        <v>2374</v>
      </c>
      <c r="G2074" s="43" t="s">
        <v>36</v>
      </c>
      <c r="H2074" s="43">
        <v>0</v>
      </c>
      <c r="I2074" s="31">
        <v>590000000</v>
      </c>
      <c r="J2074" s="31" t="s">
        <v>1198</v>
      </c>
      <c r="K2074" s="43" t="s">
        <v>2488</v>
      </c>
      <c r="L2074" s="31" t="s">
        <v>4983</v>
      </c>
      <c r="M2074" s="43" t="s">
        <v>40</v>
      </c>
      <c r="N2074" s="43" t="s">
        <v>219</v>
      </c>
      <c r="O2074" s="43" t="s">
        <v>2489</v>
      </c>
      <c r="P2074" s="31">
        <v>796</v>
      </c>
      <c r="Q2074" s="43" t="s">
        <v>43</v>
      </c>
      <c r="R2074" s="64">
        <v>30</v>
      </c>
      <c r="S2074" s="64">
        <v>90</v>
      </c>
      <c r="T2074" s="48">
        <f>S2074*R2074</f>
        <v>2700</v>
      </c>
      <c r="U2074" s="48">
        <f t="shared" si="192"/>
        <v>3024.0000000000005</v>
      </c>
      <c r="V2074" s="103"/>
      <c r="W2074" s="31">
        <v>2017</v>
      </c>
      <c r="X2074" s="43"/>
      <c r="Y2074" s="303"/>
    </row>
    <row r="2075" spans="1:64" ht="50.1" customHeight="1">
      <c r="A2075" s="30" t="s">
        <v>7169</v>
      </c>
      <c r="B2075" s="43" t="s">
        <v>32</v>
      </c>
      <c r="C2075" s="44" t="s">
        <v>7170</v>
      </c>
      <c r="D2075" s="312" t="s">
        <v>3481</v>
      </c>
      <c r="E2075" s="44" t="s">
        <v>7171</v>
      </c>
      <c r="F2075" s="44" t="s">
        <v>7172</v>
      </c>
      <c r="G2075" s="43" t="s">
        <v>36</v>
      </c>
      <c r="H2075" s="43">
        <v>0</v>
      </c>
      <c r="I2075" s="30">
        <v>590000000</v>
      </c>
      <c r="J2075" s="31" t="s">
        <v>1198</v>
      </c>
      <c r="K2075" s="43" t="s">
        <v>2488</v>
      </c>
      <c r="L2075" s="31" t="s">
        <v>4983</v>
      </c>
      <c r="M2075" s="38" t="s">
        <v>40</v>
      </c>
      <c r="N2075" s="43" t="s">
        <v>219</v>
      </c>
      <c r="O2075" s="43" t="s">
        <v>2489</v>
      </c>
      <c r="P2075" s="31">
        <v>796</v>
      </c>
      <c r="Q2075" s="43" t="s">
        <v>43</v>
      </c>
      <c r="R2075" s="64">
        <v>42</v>
      </c>
      <c r="S2075" s="64">
        <v>50</v>
      </c>
      <c r="T2075" s="48">
        <f>S2075*R2075</f>
        <v>2100</v>
      </c>
      <c r="U2075" s="48">
        <f t="shared" si="192"/>
        <v>2352</v>
      </c>
      <c r="V2075" s="31"/>
      <c r="W2075" s="31">
        <v>2017</v>
      </c>
      <c r="X2075" s="31"/>
      <c r="Y2075" s="303"/>
    </row>
    <row r="2076" spans="1:64" ht="50.1" customHeight="1">
      <c r="A2076" s="30" t="s">
        <v>7173</v>
      </c>
      <c r="B2076" s="209" t="s">
        <v>32</v>
      </c>
      <c r="C2076" s="33" t="s">
        <v>5198</v>
      </c>
      <c r="D2076" s="312" t="s">
        <v>5199</v>
      </c>
      <c r="E2076" s="33" t="s">
        <v>5200</v>
      </c>
      <c r="F2076" s="297" t="s">
        <v>7174</v>
      </c>
      <c r="G2076" s="45" t="s">
        <v>36</v>
      </c>
      <c r="H2076" s="31">
        <v>0</v>
      </c>
      <c r="I2076" s="31">
        <v>590000000</v>
      </c>
      <c r="J2076" s="41" t="s">
        <v>37</v>
      </c>
      <c r="K2076" s="45" t="s">
        <v>6438</v>
      </c>
      <c r="L2076" s="41" t="s">
        <v>37</v>
      </c>
      <c r="M2076" s="41" t="s">
        <v>58</v>
      </c>
      <c r="N2076" s="45" t="s">
        <v>317</v>
      </c>
      <c r="O2076" s="43" t="s">
        <v>476</v>
      </c>
      <c r="P2076" s="30">
        <v>796</v>
      </c>
      <c r="Q2076" s="30" t="s">
        <v>43</v>
      </c>
      <c r="R2076" s="298">
        <v>20</v>
      </c>
      <c r="S2076" s="64">
        <v>2930</v>
      </c>
      <c r="T2076" s="58">
        <f>R2076*S2076</f>
        <v>58600</v>
      </c>
      <c r="U2076" s="59">
        <f t="shared" si="192"/>
        <v>65632</v>
      </c>
      <c r="V2076" s="41"/>
      <c r="W2076" s="43">
        <v>2017</v>
      </c>
      <c r="X2076" s="31"/>
      <c r="Y2076" s="303"/>
    </row>
    <row r="2077" spans="1:64" ht="50.1" customHeight="1">
      <c r="A2077" s="30" t="s">
        <v>7175</v>
      </c>
      <c r="B2077" s="209" t="s">
        <v>32</v>
      </c>
      <c r="C2077" s="33" t="s">
        <v>5198</v>
      </c>
      <c r="D2077" s="312" t="s">
        <v>5199</v>
      </c>
      <c r="E2077" s="33" t="s">
        <v>5200</v>
      </c>
      <c r="F2077" s="297" t="s">
        <v>7176</v>
      </c>
      <c r="G2077" s="45" t="s">
        <v>36</v>
      </c>
      <c r="H2077" s="31">
        <v>0</v>
      </c>
      <c r="I2077" s="31">
        <v>590000000</v>
      </c>
      <c r="J2077" s="41" t="s">
        <v>37</v>
      </c>
      <c r="K2077" s="45" t="s">
        <v>6438</v>
      </c>
      <c r="L2077" s="41" t="s">
        <v>37</v>
      </c>
      <c r="M2077" s="41" t="s">
        <v>58</v>
      </c>
      <c r="N2077" s="45" t="s">
        <v>317</v>
      </c>
      <c r="O2077" s="43" t="s">
        <v>476</v>
      </c>
      <c r="P2077" s="30">
        <v>796</v>
      </c>
      <c r="Q2077" s="30" t="s">
        <v>43</v>
      </c>
      <c r="R2077" s="114">
        <v>20</v>
      </c>
      <c r="S2077" s="64">
        <v>3015</v>
      </c>
      <c r="T2077" s="58">
        <f>R2077*S2077</f>
        <v>60300</v>
      </c>
      <c r="U2077" s="59">
        <f t="shared" si="192"/>
        <v>67536</v>
      </c>
      <c r="V2077" s="38"/>
      <c r="W2077" s="43">
        <v>2017</v>
      </c>
      <c r="X2077" s="45"/>
      <c r="Y2077" s="303"/>
    </row>
    <row r="2078" spans="1:64" ht="50.1" customHeight="1">
      <c r="A2078" s="30" t="s">
        <v>7177</v>
      </c>
      <c r="B2078" s="209" t="s">
        <v>32</v>
      </c>
      <c r="C2078" s="33" t="s">
        <v>5198</v>
      </c>
      <c r="D2078" s="312" t="s">
        <v>5199</v>
      </c>
      <c r="E2078" s="33" t="s">
        <v>5200</v>
      </c>
      <c r="F2078" s="297" t="s">
        <v>7178</v>
      </c>
      <c r="G2078" s="45" t="s">
        <v>36</v>
      </c>
      <c r="H2078" s="31">
        <v>0</v>
      </c>
      <c r="I2078" s="31">
        <v>590000000</v>
      </c>
      <c r="J2078" s="41" t="s">
        <v>37</v>
      </c>
      <c r="K2078" s="45" t="s">
        <v>6438</v>
      </c>
      <c r="L2078" s="41" t="s">
        <v>37</v>
      </c>
      <c r="M2078" s="41" t="s">
        <v>58</v>
      </c>
      <c r="N2078" s="45" t="s">
        <v>317</v>
      </c>
      <c r="O2078" s="43" t="s">
        <v>476</v>
      </c>
      <c r="P2078" s="30">
        <v>796</v>
      </c>
      <c r="Q2078" s="30" t="s">
        <v>43</v>
      </c>
      <c r="R2078" s="114">
        <v>20</v>
      </c>
      <c r="S2078" s="64">
        <v>1985</v>
      </c>
      <c r="T2078" s="58">
        <f>R2078*S2078</f>
        <v>39700</v>
      </c>
      <c r="U2078" s="59">
        <f t="shared" si="192"/>
        <v>44464.000000000007</v>
      </c>
      <c r="V2078" s="38"/>
      <c r="W2078" s="43">
        <v>2017</v>
      </c>
      <c r="X2078" s="45"/>
      <c r="Y2078" s="303"/>
    </row>
    <row r="2079" spans="1:64" ht="50.1" customHeight="1">
      <c r="A2079" s="30" t="s">
        <v>7179</v>
      </c>
      <c r="B2079" s="45" t="s">
        <v>32</v>
      </c>
      <c r="C2079" s="44" t="s">
        <v>5800</v>
      </c>
      <c r="D2079" s="312" t="s">
        <v>5801</v>
      </c>
      <c r="E2079" s="44" t="s">
        <v>5802</v>
      </c>
      <c r="F2079" s="44" t="s">
        <v>5803</v>
      </c>
      <c r="G2079" s="45" t="s">
        <v>36</v>
      </c>
      <c r="H2079" s="45">
        <v>0</v>
      </c>
      <c r="I2079" s="100">
        <v>590000000</v>
      </c>
      <c r="J2079" s="45" t="s">
        <v>50</v>
      </c>
      <c r="K2079" s="45" t="s">
        <v>2488</v>
      </c>
      <c r="L2079" s="45" t="s">
        <v>50</v>
      </c>
      <c r="M2079" s="45" t="s">
        <v>40</v>
      </c>
      <c r="N2079" s="45" t="s">
        <v>6008</v>
      </c>
      <c r="O2079" s="125" t="s">
        <v>7180</v>
      </c>
      <c r="P2079" s="43">
        <v>796</v>
      </c>
      <c r="Q2079" s="43" t="s">
        <v>43</v>
      </c>
      <c r="R2079" s="165">
        <v>500</v>
      </c>
      <c r="S2079" s="165">
        <v>2</v>
      </c>
      <c r="T2079" s="58">
        <f>S2079*R2079</f>
        <v>1000</v>
      </c>
      <c r="U2079" s="174">
        <f t="shared" si="192"/>
        <v>1120</v>
      </c>
      <c r="V2079" s="179"/>
      <c r="W2079" s="31">
        <v>2017</v>
      </c>
      <c r="X2079" s="45"/>
      <c r="Y2079" s="303"/>
    </row>
    <row r="2080" spans="1:64" ht="50.1" customHeight="1">
      <c r="A2080" s="30" t="s">
        <v>7181</v>
      </c>
      <c r="B2080" s="45" t="s">
        <v>32</v>
      </c>
      <c r="C2080" s="44" t="s">
        <v>7182</v>
      </c>
      <c r="D2080" s="312" t="s">
        <v>7183</v>
      </c>
      <c r="E2080" s="44" t="s">
        <v>7184</v>
      </c>
      <c r="F2080" s="44"/>
      <c r="G2080" s="45" t="s">
        <v>36</v>
      </c>
      <c r="H2080" s="45">
        <v>0</v>
      </c>
      <c r="I2080" s="100">
        <v>590000000</v>
      </c>
      <c r="J2080" s="45" t="s">
        <v>50</v>
      </c>
      <c r="K2080" s="45" t="s">
        <v>2488</v>
      </c>
      <c r="L2080" s="45" t="s">
        <v>50</v>
      </c>
      <c r="M2080" s="45" t="s">
        <v>40</v>
      </c>
      <c r="N2080" s="45" t="s">
        <v>6008</v>
      </c>
      <c r="O2080" s="125" t="s">
        <v>7180</v>
      </c>
      <c r="P2080" s="43">
        <v>796</v>
      </c>
      <c r="Q2080" s="43" t="s">
        <v>43</v>
      </c>
      <c r="R2080" s="145">
        <v>10</v>
      </c>
      <c r="S2080" s="145">
        <v>560</v>
      </c>
      <c r="T2080" s="48">
        <f>S2080*R2080</f>
        <v>5600</v>
      </c>
      <c r="U2080" s="48">
        <f>T2080*1.12</f>
        <v>6272.0000000000009</v>
      </c>
      <c r="V2080" s="296"/>
      <c r="W2080" s="31">
        <v>2017</v>
      </c>
      <c r="X2080" s="45"/>
      <c r="Y2080" s="303"/>
    </row>
    <row r="2081" spans="1:64" ht="50.1" customHeight="1">
      <c r="A2081" s="30" t="s">
        <v>7185</v>
      </c>
      <c r="B2081" s="45" t="s">
        <v>32</v>
      </c>
      <c r="C2081" s="33" t="s">
        <v>6083</v>
      </c>
      <c r="D2081" s="312" t="s">
        <v>1316</v>
      </c>
      <c r="E2081" s="33" t="s">
        <v>6084</v>
      </c>
      <c r="F2081" s="171" t="s">
        <v>6087</v>
      </c>
      <c r="G2081" s="45" t="s">
        <v>36</v>
      </c>
      <c r="H2081" s="45">
        <v>0</v>
      </c>
      <c r="I2081" s="100">
        <v>590000000</v>
      </c>
      <c r="J2081" s="45" t="s">
        <v>50</v>
      </c>
      <c r="K2081" s="45" t="s">
        <v>2488</v>
      </c>
      <c r="L2081" s="45" t="s">
        <v>50</v>
      </c>
      <c r="M2081" s="45" t="s">
        <v>58</v>
      </c>
      <c r="N2081" s="43" t="s">
        <v>41</v>
      </c>
      <c r="O2081" s="43" t="s">
        <v>5088</v>
      </c>
      <c r="P2081" s="31">
        <v>839</v>
      </c>
      <c r="Q2081" s="43" t="s">
        <v>570</v>
      </c>
      <c r="R2081" s="220">
        <v>18</v>
      </c>
      <c r="S2081" s="64">
        <v>4400</v>
      </c>
      <c r="T2081" s="48">
        <f>R2081*S2081</f>
        <v>79200</v>
      </c>
      <c r="U2081" s="48">
        <f>T2081*1.12</f>
        <v>88704.000000000015</v>
      </c>
      <c r="V2081" s="251"/>
      <c r="W2081" s="102">
        <v>2017</v>
      </c>
      <c r="X2081" s="117"/>
      <c r="Y2081" s="303"/>
    </row>
    <row r="2082" spans="1:64" ht="50.1" customHeight="1">
      <c r="A2082" s="30" t="s">
        <v>7186</v>
      </c>
      <c r="B2082" s="31" t="s">
        <v>32</v>
      </c>
      <c r="C2082" s="44" t="s">
        <v>7187</v>
      </c>
      <c r="D2082" s="310" t="s">
        <v>7188</v>
      </c>
      <c r="E2082" s="56" t="s">
        <v>7189</v>
      </c>
      <c r="F2082" s="56" t="s">
        <v>7190</v>
      </c>
      <c r="G2082" s="31" t="s">
        <v>36</v>
      </c>
      <c r="H2082" s="31">
        <v>0</v>
      </c>
      <c r="I2082" s="31">
        <v>590000000</v>
      </c>
      <c r="J2082" s="31" t="s">
        <v>50</v>
      </c>
      <c r="K2082" s="31" t="s">
        <v>2488</v>
      </c>
      <c r="L2082" s="31" t="s">
        <v>80</v>
      </c>
      <c r="M2082" s="31" t="s">
        <v>81</v>
      </c>
      <c r="N2082" s="31" t="s">
        <v>5348</v>
      </c>
      <c r="O2082" s="45" t="s">
        <v>2489</v>
      </c>
      <c r="P2082" s="31">
        <v>796</v>
      </c>
      <c r="Q2082" s="31" t="s">
        <v>43</v>
      </c>
      <c r="R2082" s="64">
        <v>1</v>
      </c>
      <c r="S2082" s="64">
        <v>360000</v>
      </c>
      <c r="T2082" s="58">
        <f>R2082*S2082</f>
        <v>360000</v>
      </c>
      <c r="U2082" s="59">
        <f t="shared" ref="U2082" si="193">T2082*1.12</f>
        <v>403200.00000000006</v>
      </c>
      <c r="V2082" s="78"/>
      <c r="W2082" s="31">
        <v>2017</v>
      </c>
      <c r="X2082" s="60"/>
      <c r="Y2082" s="303"/>
    </row>
    <row r="2083" spans="1:64" ht="50.1" customHeight="1">
      <c r="A2083" s="30" t="s">
        <v>7191</v>
      </c>
      <c r="B2083" s="43" t="s">
        <v>32</v>
      </c>
      <c r="C2083" s="44" t="s">
        <v>7192</v>
      </c>
      <c r="D2083" s="312" t="s">
        <v>2473</v>
      </c>
      <c r="E2083" s="44" t="s">
        <v>7193</v>
      </c>
      <c r="F2083" s="44" t="s">
        <v>7194</v>
      </c>
      <c r="G2083" s="43" t="s">
        <v>36</v>
      </c>
      <c r="H2083" s="46">
        <v>0</v>
      </c>
      <c r="I2083" s="102">
        <v>590000000</v>
      </c>
      <c r="J2083" s="31" t="s">
        <v>1198</v>
      </c>
      <c r="K2083" s="41" t="s">
        <v>7195</v>
      </c>
      <c r="L2083" s="31" t="s">
        <v>4983</v>
      </c>
      <c r="M2083" s="49" t="s">
        <v>58</v>
      </c>
      <c r="N2083" s="43" t="s">
        <v>389</v>
      </c>
      <c r="O2083" s="31" t="s">
        <v>685</v>
      </c>
      <c r="P2083" s="100">
        <v>796</v>
      </c>
      <c r="Q2083" s="100" t="s">
        <v>43</v>
      </c>
      <c r="R2083" s="220">
        <v>1</v>
      </c>
      <c r="S2083" s="114">
        <v>168000</v>
      </c>
      <c r="T2083" s="58">
        <f t="shared" ref="T2083:T2084" si="194">R2083*S2083</f>
        <v>168000</v>
      </c>
      <c r="U2083" s="36">
        <f>T2083*1.12</f>
        <v>188160.00000000003</v>
      </c>
      <c r="V2083" s="90"/>
      <c r="W2083" s="49">
        <v>2017</v>
      </c>
      <c r="X2083" s="43"/>
      <c r="Y2083" s="303"/>
    </row>
    <row r="2084" spans="1:64" s="293" customFormat="1" ht="50.1" customHeight="1">
      <c r="A2084" s="30" t="s">
        <v>7196</v>
      </c>
      <c r="B2084" s="31" t="s">
        <v>32</v>
      </c>
      <c r="C2084" s="44" t="s">
        <v>7197</v>
      </c>
      <c r="D2084" s="310" t="s">
        <v>54</v>
      </c>
      <c r="E2084" s="56" t="s">
        <v>7198</v>
      </c>
      <c r="F2084" s="56" t="s">
        <v>7199</v>
      </c>
      <c r="G2084" s="31" t="s">
        <v>36</v>
      </c>
      <c r="H2084" s="31">
        <v>0</v>
      </c>
      <c r="I2084" s="31">
        <v>590000000</v>
      </c>
      <c r="J2084" s="31" t="s">
        <v>50</v>
      </c>
      <c r="K2084" s="31" t="s">
        <v>2488</v>
      </c>
      <c r="L2084" s="31" t="s">
        <v>80</v>
      </c>
      <c r="M2084" s="31" t="s">
        <v>40</v>
      </c>
      <c r="N2084" s="31" t="s">
        <v>41</v>
      </c>
      <c r="O2084" s="45" t="s">
        <v>220</v>
      </c>
      <c r="P2084" s="31">
        <v>796</v>
      </c>
      <c r="Q2084" s="31" t="s">
        <v>43</v>
      </c>
      <c r="R2084" s="64">
        <v>10</v>
      </c>
      <c r="S2084" s="64">
        <v>1300</v>
      </c>
      <c r="T2084" s="58">
        <f t="shared" si="194"/>
        <v>13000</v>
      </c>
      <c r="U2084" s="59">
        <f t="shared" ref="U2084" si="195">T2084*1.12</f>
        <v>14560.000000000002</v>
      </c>
      <c r="V2084" s="78"/>
      <c r="W2084" s="31">
        <v>2017</v>
      </c>
      <c r="X2084" s="60"/>
      <c r="Y2084" s="303"/>
      <c r="Z2084" s="290"/>
      <c r="AA2084" s="291"/>
      <c r="AB2084" s="291"/>
      <c r="AC2084" s="291"/>
      <c r="AD2084" s="291"/>
      <c r="AE2084" s="291"/>
      <c r="AF2084" s="291"/>
      <c r="AG2084" s="291"/>
      <c r="AH2084" s="291"/>
      <c r="AI2084" s="291"/>
      <c r="AJ2084" s="291"/>
      <c r="AK2084" s="291"/>
      <c r="AL2084" s="291"/>
      <c r="AM2084" s="291"/>
      <c r="AN2084" s="292"/>
      <c r="AO2084" s="292"/>
      <c r="AP2084" s="292"/>
      <c r="AQ2084" s="292"/>
      <c r="AR2084" s="292"/>
      <c r="AS2084" s="292"/>
      <c r="AT2084" s="292"/>
      <c r="AU2084" s="292"/>
      <c r="AV2084" s="292"/>
      <c r="AW2084" s="292"/>
      <c r="AX2084" s="292"/>
      <c r="AY2084" s="292"/>
      <c r="AZ2084" s="292"/>
      <c r="BA2084" s="292"/>
      <c r="BB2084" s="292"/>
      <c r="BC2084" s="292"/>
      <c r="BD2084" s="292"/>
      <c r="BE2084" s="292"/>
      <c r="BF2084" s="292"/>
      <c r="BG2084" s="292"/>
      <c r="BH2084" s="292"/>
      <c r="BI2084" s="292"/>
      <c r="BJ2084" s="292"/>
      <c r="BK2084" s="292"/>
      <c r="BL2084" s="292"/>
    </row>
    <row r="2085" spans="1:64" s="293" customFormat="1" ht="50.1" customHeight="1">
      <c r="A2085" s="30" t="s">
        <v>7200</v>
      </c>
      <c r="B2085" s="43" t="s">
        <v>1217</v>
      </c>
      <c r="C2085" s="44" t="s">
        <v>1210</v>
      </c>
      <c r="D2085" s="312" t="s">
        <v>1211</v>
      </c>
      <c r="E2085" s="56" t="s">
        <v>1212</v>
      </c>
      <c r="F2085" s="44" t="s">
        <v>1213</v>
      </c>
      <c r="G2085" s="43" t="s">
        <v>36</v>
      </c>
      <c r="H2085" s="80">
        <v>0</v>
      </c>
      <c r="I2085" s="81">
        <v>590000000</v>
      </c>
      <c r="J2085" s="45" t="s">
        <v>300</v>
      </c>
      <c r="K2085" s="43" t="s">
        <v>2488</v>
      </c>
      <c r="L2085" s="43" t="s">
        <v>5186</v>
      </c>
      <c r="M2085" s="43" t="s">
        <v>81</v>
      </c>
      <c r="N2085" s="43" t="s">
        <v>2470</v>
      </c>
      <c r="O2085" s="43" t="s">
        <v>7201</v>
      </c>
      <c r="P2085" s="43">
        <v>839</v>
      </c>
      <c r="Q2085" s="43" t="s">
        <v>570</v>
      </c>
      <c r="R2085" s="64">
        <v>36</v>
      </c>
      <c r="S2085" s="64">
        <v>4400</v>
      </c>
      <c r="T2085" s="48">
        <v>158400</v>
      </c>
      <c r="U2085" s="48">
        <v>177408</v>
      </c>
      <c r="V2085" s="33"/>
      <c r="W2085" s="45">
        <v>2017</v>
      </c>
      <c r="X2085" s="33"/>
      <c r="Y2085" s="303"/>
      <c r="Z2085" s="290"/>
      <c r="AA2085" s="291"/>
      <c r="AB2085" s="291"/>
      <c r="AC2085" s="291"/>
      <c r="AD2085" s="291"/>
      <c r="AE2085" s="291"/>
      <c r="AF2085" s="291"/>
      <c r="AG2085" s="291"/>
      <c r="AH2085" s="291"/>
      <c r="AI2085" s="291"/>
      <c r="AJ2085" s="291"/>
      <c r="AK2085" s="291"/>
      <c r="AL2085" s="291"/>
      <c r="AM2085" s="291"/>
      <c r="AN2085" s="292"/>
      <c r="AO2085" s="292"/>
      <c r="AP2085" s="292"/>
      <c r="AQ2085" s="292"/>
      <c r="AR2085" s="292"/>
      <c r="AS2085" s="292"/>
      <c r="AT2085" s="292"/>
      <c r="AU2085" s="292"/>
      <c r="AV2085" s="292"/>
      <c r="AW2085" s="292"/>
      <c r="AX2085" s="292"/>
      <c r="AY2085" s="292"/>
      <c r="AZ2085" s="292"/>
      <c r="BA2085" s="292"/>
      <c r="BB2085" s="292"/>
      <c r="BC2085" s="292"/>
      <c r="BD2085" s="292"/>
      <c r="BE2085" s="292"/>
      <c r="BF2085" s="292"/>
      <c r="BG2085" s="292"/>
      <c r="BH2085" s="292"/>
      <c r="BI2085" s="292"/>
      <c r="BJ2085" s="292"/>
      <c r="BK2085" s="292"/>
      <c r="BL2085" s="292"/>
    </row>
    <row r="2086" spans="1:64" s="293" customFormat="1" ht="50.1" customHeight="1">
      <c r="A2086" s="30" t="s">
        <v>7204</v>
      </c>
      <c r="B2086" s="43" t="s">
        <v>32</v>
      </c>
      <c r="C2086" s="33" t="s">
        <v>7205</v>
      </c>
      <c r="D2086" s="312" t="s">
        <v>819</v>
      </c>
      <c r="E2086" s="33" t="s">
        <v>7206</v>
      </c>
      <c r="F2086" s="79" t="s">
        <v>7207</v>
      </c>
      <c r="G2086" s="43" t="s">
        <v>36</v>
      </c>
      <c r="H2086" s="43">
        <v>0</v>
      </c>
      <c r="I2086" s="46">
        <v>590000000</v>
      </c>
      <c r="J2086" s="31" t="s">
        <v>50</v>
      </c>
      <c r="K2086" s="43" t="s">
        <v>2488</v>
      </c>
      <c r="L2086" s="31" t="s">
        <v>50</v>
      </c>
      <c r="M2086" s="38" t="s">
        <v>7208</v>
      </c>
      <c r="N2086" s="43" t="s">
        <v>5061</v>
      </c>
      <c r="O2086" s="43" t="s">
        <v>220</v>
      </c>
      <c r="P2086" s="41" t="s">
        <v>822</v>
      </c>
      <c r="Q2086" s="31" t="s">
        <v>823</v>
      </c>
      <c r="R2086" s="145">
        <v>80</v>
      </c>
      <c r="S2086" s="145">
        <v>3115</v>
      </c>
      <c r="T2086" s="48">
        <f>S2086*R2086</f>
        <v>249200</v>
      </c>
      <c r="U2086" s="48">
        <f>T2086*1.12</f>
        <v>279104</v>
      </c>
      <c r="V2086" s="126"/>
      <c r="W2086" s="38">
        <v>2017</v>
      </c>
      <c r="X2086" s="126"/>
      <c r="Y2086" s="303"/>
      <c r="Z2086" s="290"/>
      <c r="AA2086" s="291"/>
      <c r="AB2086" s="291"/>
      <c r="AC2086" s="291"/>
      <c r="AD2086" s="291"/>
      <c r="AE2086" s="291"/>
      <c r="AF2086" s="291"/>
      <c r="AG2086" s="291"/>
      <c r="AH2086" s="291"/>
      <c r="AI2086" s="291"/>
      <c r="AJ2086" s="291"/>
      <c r="AK2086" s="291"/>
      <c r="AL2086" s="291"/>
      <c r="AM2086" s="291"/>
      <c r="AN2086" s="292"/>
      <c r="AO2086" s="292"/>
      <c r="AP2086" s="292"/>
      <c r="AQ2086" s="292"/>
      <c r="AR2086" s="292"/>
      <c r="AS2086" s="292"/>
      <c r="AT2086" s="292"/>
      <c r="AU2086" s="292"/>
      <c r="AV2086" s="292"/>
      <c r="AW2086" s="292"/>
      <c r="AX2086" s="292"/>
      <c r="AY2086" s="292"/>
      <c r="AZ2086" s="292"/>
      <c r="BA2086" s="292"/>
      <c r="BB2086" s="292"/>
      <c r="BC2086" s="292"/>
      <c r="BD2086" s="292"/>
      <c r="BE2086" s="292"/>
      <c r="BF2086" s="292"/>
      <c r="BG2086" s="292"/>
      <c r="BH2086" s="292"/>
      <c r="BI2086" s="292"/>
      <c r="BJ2086" s="292"/>
      <c r="BK2086" s="292"/>
      <c r="BL2086" s="292"/>
    </row>
    <row r="2087" spans="1:64" s="293" customFormat="1" ht="50.1" customHeight="1">
      <c r="A2087" s="30" t="s">
        <v>7209</v>
      </c>
      <c r="B2087" s="31" t="s">
        <v>32</v>
      </c>
      <c r="C2087" s="33" t="s">
        <v>7210</v>
      </c>
      <c r="D2087" s="312" t="s">
        <v>7211</v>
      </c>
      <c r="E2087" s="33" t="s">
        <v>7212</v>
      </c>
      <c r="F2087" s="207" t="s">
        <v>7213</v>
      </c>
      <c r="G2087" s="31" t="s">
        <v>36</v>
      </c>
      <c r="H2087" s="31">
        <v>51</v>
      </c>
      <c r="I2087" s="31">
        <v>590000000</v>
      </c>
      <c r="J2087" s="31" t="s">
        <v>50</v>
      </c>
      <c r="K2087" s="31" t="s">
        <v>2488</v>
      </c>
      <c r="L2087" s="31" t="s">
        <v>80</v>
      </c>
      <c r="M2087" s="31" t="s">
        <v>40</v>
      </c>
      <c r="N2087" s="31" t="s">
        <v>140</v>
      </c>
      <c r="O2087" s="45" t="s">
        <v>7214</v>
      </c>
      <c r="P2087" s="31">
        <v>796</v>
      </c>
      <c r="Q2087" s="31" t="s">
        <v>43</v>
      </c>
      <c r="R2087" s="64">
        <v>26</v>
      </c>
      <c r="S2087" s="64">
        <v>3250</v>
      </c>
      <c r="T2087" s="48">
        <f>R2087*S2087</f>
        <v>84500</v>
      </c>
      <c r="U2087" s="418">
        <f>T2087*1.12</f>
        <v>94640.000000000015</v>
      </c>
      <c r="V2087" s="78"/>
      <c r="W2087" s="31">
        <v>2017</v>
      </c>
      <c r="X2087" s="31"/>
      <c r="Y2087" s="303"/>
      <c r="Z2087" s="290"/>
      <c r="AA2087" s="291"/>
      <c r="AB2087" s="291"/>
      <c r="AC2087" s="291"/>
      <c r="AD2087" s="291"/>
      <c r="AE2087" s="291"/>
      <c r="AF2087" s="291"/>
      <c r="AG2087" s="291"/>
      <c r="AH2087" s="291"/>
      <c r="AI2087" s="291"/>
      <c r="AJ2087" s="291"/>
      <c r="AK2087" s="291"/>
      <c r="AL2087" s="291"/>
      <c r="AM2087" s="291"/>
      <c r="AN2087" s="292"/>
      <c r="AO2087" s="292"/>
      <c r="AP2087" s="292"/>
      <c r="AQ2087" s="292"/>
      <c r="AR2087" s="292"/>
      <c r="AS2087" s="292"/>
      <c r="AT2087" s="292"/>
      <c r="AU2087" s="292"/>
      <c r="AV2087" s="292"/>
      <c r="AW2087" s="292"/>
      <c r="AX2087" s="292"/>
      <c r="AY2087" s="292"/>
      <c r="AZ2087" s="292"/>
      <c r="BA2087" s="292"/>
      <c r="BB2087" s="292"/>
      <c r="BC2087" s="292"/>
      <c r="BD2087" s="292"/>
      <c r="BE2087" s="292"/>
      <c r="BF2087" s="292"/>
      <c r="BG2087" s="292"/>
      <c r="BH2087" s="292"/>
      <c r="BI2087" s="292"/>
      <c r="BJ2087" s="292"/>
      <c r="BK2087" s="292"/>
      <c r="BL2087" s="292"/>
    </row>
    <row r="2088" spans="1:64" s="293" customFormat="1" ht="50.1" customHeight="1">
      <c r="A2088" s="30" t="s">
        <v>7215</v>
      </c>
      <c r="B2088" s="31" t="s">
        <v>32</v>
      </c>
      <c r="C2088" s="419" t="s">
        <v>7210</v>
      </c>
      <c r="D2088" s="312" t="s">
        <v>7211</v>
      </c>
      <c r="E2088" s="33" t="s">
        <v>7212</v>
      </c>
      <c r="F2088" s="207" t="s">
        <v>7216</v>
      </c>
      <c r="G2088" s="31" t="s">
        <v>36</v>
      </c>
      <c r="H2088" s="31">
        <v>51</v>
      </c>
      <c r="I2088" s="31">
        <v>590000000</v>
      </c>
      <c r="J2088" s="31" t="s">
        <v>50</v>
      </c>
      <c r="K2088" s="31" t="s">
        <v>2488</v>
      </c>
      <c r="L2088" s="31" t="s">
        <v>80</v>
      </c>
      <c r="M2088" s="31" t="s">
        <v>40</v>
      </c>
      <c r="N2088" s="31" t="s">
        <v>140</v>
      </c>
      <c r="O2088" s="45" t="s">
        <v>7214</v>
      </c>
      <c r="P2088" s="31">
        <v>796</v>
      </c>
      <c r="Q2088" s="31" t="s">
        <v>43</v>
      </c>
      <c r="R2088" s="64">
        <v>52</v>
      </c>
      <c r="S2088" s="64">
        <v>1400</v>
      </c>
      <c r="T2088" s="48">
        <f t="shared" ref="T2088:T2104" si="196">R2088*S2088</f>
        <v>72800</v>
      </c>
      <c r="U2088" s="418">
        <f t="shared" ref="U2088:U2104" si="197">T2088*1.12</f>
        <v>81536.000000000015</v>
      </c>
      <c r="V2088" s="62"/>
      <c r="W2088" s="31">
        <v>2017</v>
      </c>
      <c r="X2088" s="43"/>
      <c r="Y2088" s="303"/>
      <c r="Z2088" s="290"/>
      <c r="AA2088" s="291"/>
      <c r="AB2088" s="291"/>
      <c r="AC2088" s="291"/>
      <c r="AD2088" s="291"/>
      <c r="AE2088" s="291"/>
      <c r="AF2088" s="291"/>
      <c r="AG2088" s="291"/>
      <c r="AH2088" s="291"/>
      <c r="AI2088" s="291"/>
      <c r="AJ2088" s="291"/>
      <c r="AK2088" s="291"/>
      <c r="AL2088" s="291"/>
      <c r="AM2088" s="291"/>
      <c r="AN2088" s="292"/>
      <c r="AO2088" s="292"/>
      <c r="AP2088" s="292"/>
      <c r="AQ2088" s="292"/>
      <c r="AR2088" s="292"/>
      <c r="AS2088" s="292"/>
      <c r="AT2088" s="292"/>
      <c r="AU2088" s="292"/>
      <c r="AV2088" s="292"/>
      <c r="AW2088" s="292"/>
      <c r="AX2088" s="292"/>
      <c r="AY2088" s="292"/>
      <c r="AZ2088" s="292"/>
      <c r="BA2088" s="292"/>
      <c r="BB2088" s="292"/>
      <c r="BC2088" s="292"/>
      <c r="BD2088" s="292"/>
      <c r="BE2088" s="292"/>
      <c r="BF2088" s="292"/>
      <c r="BG2088" s="292"/>
      <c r="BH2088" s="292"/>
      <c r="BI2088" s="292"/>
      <c r="BJ2088" s="292"/>
      <c r="BK2088" s="292"/>
      <c r="BL2088" s="292"/>
    </row>
    <row r="2089" spans="1:64" s="293" customFormat="1" ht="50.1" customHeight="1">
      <c r="A2089" s="30" t="s">
        <v>7217</v>
      </c>
      <c r="B2089" s="31" t="s">
        <v>32</v>
      </c>
      <c r="C2089" s="33" t="s">
        <v>7210</v>
      </c>
      <c r="D2089" s="312" t="s">
        <v>7211</v>
      </c>
      <c r="E2089" s="33" t="s">
        <v>7212</v>
      </c>
      <c r="F2089" s="207" t="s">
        <v>7218</v>
      </c>
      <c r="G2089" s="31" t="s">
        <v>36</v>
      </c>
      <c r="H2089" s="31">
        <v>51</v>
      </c>
      <c r="I2089" s="31">
        <v>590000000</v>
      </c>
      <c r="J2089" s="31" t="s">
        <v>50</v>
      </c>
      <c r="K2089" s="31" t="s">
        <v>2488</v>
      </c>
      <c r="L2089" s="31" t="s">
        <v>80</v>
      </c>
      <c r="M2089" s="31" t="s">
        <v>40</v>
      </c>
      <c r="N2089" s="31" t="s">
        <v>140</v>
      </c>
      <c r="O2089" s="45" t="s">
        <v>7214</v>
      </c>
      <c r="P2089" s="31">
        <v>796</v>
      </c>
      <c r="Q2089" s="31" t="s">
        <v>43</v>
      </c>
      <c r="R2089" s="64">
        <v>26</v>
      </c>
      <c r="S2089" s="64">
        <v>2800</v>
      </c>
      <c r="T2089" s="48">
        <f t="shared" si="196"/>
        <v>72800</v>
      </c>
      <c r="U2089" s="418">
        <f t="shared" si="197"/>
        <v>81536.000000000015</v>
      </c>
      <c r="V2089" s="78"/>
      <c r="W2089" s="31">
        <v>2017</v>
      </c>
      <c r="X2089" s="43"/>
      <c r="Y2089" s="303"/>
      <c r="Z2089" s="290"/>
      <c r="AA2089" s="291"/>
      <c r="AB2089" s="291"/>
      <c r="AC2089" s="291"/>
      <c r="AD2089" s="291"/>
      <c r="AE2089" s="291"/>
      <c r="AF2089" s="291"/>
      <c r="AG2089" s="291"/>
      <c r="AH2089" s="291"/>
      <c r="AI2089" s="291"/>
      <c r="AJ2089" s="291"/>
      <c r="AK2089" s="291"/>
      <c r="AL2089" s="291"/>
      <c r="AM2089" s="291"/>
      <c r="AN2089" s="292"/>
      <c r="AO2089" s="292"/>
      <c r="AP2089" s="292"/>
      <c r="AQ2089" s="292"/>
      <c r="AR2089" s="292"/>
      <c r="AS2089" s="292"/>
      <c r="AT2089" s="292"/>
      <c r="AU2089" s="292"/>
      <c r="AV2089" s="292"/>
      <c r="AW2089" s="292"/>
      <c r="AX2089" s="292"/>
      <c r="AY2089" s="292"/>
      <c r="AZ2089" s="292"/>
      <c r="BA2089" s="292"/>
      <c r="BB2089" s="292"/>
      <c r="BC2089" s="292"/>
      <c r="BD2089" s="292"/>
      <c r="BE2089" s="292"/>
      <c r="BF2089" s="292"/>
      <c r="BG2089" s="292"/>
      <c r="BH2089" s="292"/>
      <c r="BI2089" s="292"/>
      <c r="BJ2089" s="292"/>
      <c r="BK2089" s="292"/>
      <c r="BL2089" s="292"/>
    </row>
    <row r="2090" spans="1:64" s="293" customFormat="1" ht="50.1" customHeight="1">
      <c r="A2090" s="30" t="s">
        <v>7219</v>
      </c>
      <c r="B2090" s="31" t="s">
        <v>32</v>
      </c>
      <c r="C2090" s="33" t="s">
        <v>7210</v>
      </c>
      <c r="D2090" s="312" t="s">
        <v>7211</v>
      </c>
      <c r="E2090" s="33" t="s">
        <v>7212</v>
      </c>
      <c r="F2090" s="207" t="s">
        <v>7220</v>
      </c>
      <c r="G2090" s="31" t="s">
        <v>36</v>
      </c>
      <c r="H2090" s="31">
        <v>51</v>
      </c>
      <c r="I2090" s="31">
        <v>590000000</v>
      </c>
      <c r="J2090" s="31" t="s">
        <v>50</v>
      </c>
      <c r="K2090" s="31" t="s">
        <v>2488</v>
      </c>
      <c r="L2090" s="31" t="s">
        <v>80</v>
      </c>
      <c r="M2090" s="31" t="s">
        <v>40</v>
      </c>
      <c r="N2090" s="31" t="s">
        <v>140</v>
      </c>
      <c r="O2090" s="45" t="s">
        <v>7214</v>
      </c>
      <c r="P2090" s="31">
        <v>796</v>
      </c>
      <c r="Q2090" s="31" t="s">
        <v>43</v>
      </c>
      <c r="R2090" s="64">
        <v>26</v>
      </c>
      <c r="S2090" s="64">
        <v>1900</v>
      </c>
      <c r="T2090" s="48">
        <f t="shared" si="196"/>
        <v>49400</v>
      </c>
      <c r="U2090" s="418">
        <f t="shared" si="197"/>
        <v>55328.000000000007</v>
      </c>
      <c r="V2090" s="43"/>
      <c r="W2090" s="31">
        <v>2017</v>
      </c>
      <c r="X2090" s="62"/>
      <c r="Y2090" s="303"/>
      <c r="Z2090" s="290"/>
      <c r="AA2090" s="291"/>
      <c r="AB2090" s="291"/>
      <c r="AC2090" s="291"/>
      <c r="AD2090" s="291"/>
      <c r="AE2090" s="291"/>
      <c r="AF2090" s="291"/>
      <c r="AG2090" s="291"/>
      <c r="AH2090" s="291"/>
      <c r="AI2090" s="291"/>
      <c r="AJ2090" s="291"/>
      <c r="AK2090" s="291"/>
      <c r="AL2090" s="291"/>
      <c r="AM2090" s="291"/>
      <c r="AN2090" s="292"/>
      <c r="AO2090" s="292"/>
      <c r="AP2090" s="292"/>
      <c r="AQ2090" s="292"/>
      <c r="AR2090" s="292"/>
      <c r="AS2090" s="292"/>
      <c r="AT2090" s="292"/>
      <c r="AU2090" s="292"/>
      <c r="AV2090" s="292"/>
      <c r="AW2090" s="292"/>
      <c r="AX2090" s="292"/>
      <c r="AY2090" s="292"/>
      <c r="AZ2090" s="292"/>
      <c r="BA2090" s="292"/>
      <c r="BB2090" s="292"/>
      <c r="BC2090" s="292"/>
      <c r="BD2090" s="292"/>
      <c r="BE2090" s="292"/>
      <c r="BF2090" s="292"/>
      <c r="BG2090" s="292"/>
      <c r="BH2090" s="292"/>
      <c r="BI2090" s="292"/>
      <c r="BJ2090" s="292"/>
      <c r="BK2090" s="292"/>
      <c r="BL2090" s="292"/>
    </row>
    <row r="2091" spans="1:64" s="293" customFormat="1" ht="50.1" customHeight="1">
      <c r="A2091" s="30" t="s">
        <v>7221</v>
      </c>
      <c r="B2091" s="31" t="s">
        <v>32</v>
      </c>
      <c r="C2091" s="33" t="s">
        <v>7210</v>
      </c>
      <c r="D2091" s="312" t="s">
        <v>7211</v>
      </c>
      <c r="E2091" s="33" t="s">
        <v>7212</v>
      </c>
      <c r="F2091" s="207" t="s">
        <v>7222</v>
      </c>
      <c r="G2091" s="31" t="s">
        <v>36</v>
      </c>
      <c r="H2091" s="31">
        <v>51</v>
      </c>
      <c r="I2091" s="31">
        <v>590000000</v>
      </c>
      <c r="J2091" s="31" t="s">
        <v>50</v>
      </c>
      <c r="K2091" s="31" t="s">
        <v>2488</v>
      </c>
      <c r="L2091" s="31" t="s">
        <v>80</v>
      </c>
      <c r="M2091" s="31" t="s">
        <v>40</v>
      </c>
      <c r="N2091" s="31" t="s">
        <v>140</v>
      </c>
      <c r="O2091" s="45" t="s">
        <v>7214</v>
      </c>
      <c r="P2091" s="31">
        <v>796</v>
      </c>
      <c r="Q2091" s="31" t="s">
        <v>43</v>
      </c>
      <c r="R2091" s="64">
        <v>52</v>
      </c>
      <c r="S2091" s="64">
        <v>1100</v>
      </c>
      <c r="T2091" s="48">
        <f t="shared" si="196"/>
        <v>57200</v>
      </c>
      <c r="U2091" s="418">
        <f t="shared" si="197"/>
        <v>64064.000000000007</v>
      </c>
      <c r="V2091" s="43"/>
      <c r="W2091" s="31">
        <v>2017</v>
      </c>
      <c r="X2091" s="62"/>
      <c r="Y2091" s="303"/>
      <c r="Z2091" s="290"/>
      <c r="AA2091" s="291"/>
      <c r="AB2091" s="291"/>
      <c r="AC2091" s="291"/>
      <c r="AD2091" s="291"/>
      <c r="AE2091" s="291"/>
      <c r="AF2091" s="291"/>
      <c r="AG2091" s="291"/>
      <c r="AH2091" s="291"/>
      <c r="AI2091" s="291"/>
      <c r="AJ2091" s="291"/>
      <c r="AK2091" s="291"/>
      <c r="AL2091" s="291"/>
      <c r="AM2091" s="291"/>
      <c r="AN2091" s="292"/>
      <c r="AO2091" s="292"/>
      <c r="AP2091" s="292"/>
      <c r="AQ2091" s="292"/>
      <c r="AR2091" s="292"/>
      <c r="AS2091" s="292"/>
      <c r="AT2091" s="292"/>
      <c r="AU2091" s="292"/>
      <c r="AV2091" s="292"/>
      <c r="AW2091" s="292"/>
      <c r="AX2091" s="292"/>
      <c r="AY2091" s="292"/>
      <c r="AZ2091" s="292"/>
      <c r="BA2091" s="292"/>
      <c r="BB2091" s="292"/>
      <c r="BC2091" s="292"/>
      <c r="BD2091" s="292"/>
      <c r="BE2091" s="292"/>
      <c r="BF2091" s="292"/>
      <c r="BG2091" s="292"/>
      <c r="BH2091" s="292"/>
      <c r="BI2091" s="292"/>
      <c r="BJ2091" s="292"/>
      <c r="BK2091" s="292"/>
      <c r="BL2091" s="292"/>
    </row>
    <row r="2092" spans="1:64" s="293" customFormat="1" ht="50.1" customHeight="1">
      <c r="A2092" s="30" t="s">
        <v>7223</v>
      </c>
      <c r="B2092" s="31" t="s">
        <v>32</v>
      </c>
      <c r="C2092" s="419" t="s">
        <v>7210</v>
      </c>
      <c r="D2092" s="312" t="s">
        <v>7211</v>
      </c>
      <c r="E2092" s="33" t="s">
        <v>7212</v>
      </c>
      <c r="F2092" s="207" t="s">
        <v>7224</v>
      </c>
      <c r="G2092" s="31" t="s">
        <v>36</v>
      </c>
      <c r="H2092" s="31">
        <v>51</v>
      </c>
      <c r="I2092" s="31">
        <v>590000000</v>
      </c>
      <c r="J2092" s="31" t="s">
        <v>50</v>
      </c>
      <c r="K2092" s="31" t="s">
        <v>2488</v>
      </c>
      <c r="L2092" s="31" t="s">
        <v>80</v>
      </c>
      <c r="M2092" s="31" t="s">
        <v>40</v>
      </c>
      <c r="N2092" s="31" t="s">
        <v>140</v>
      </c>
      <c r="O2092" s="45" t="s">
        <v>7214</v>
      </c>
      <c r="P2092" s="31">
        <v>796</v>
      </c>
      <c r="Q2092" s="31" t="s">
        <v>43</v>
      </c>
      <c r="R2092" s="64">
        <v>338</v>
      </c>
      <c r="S2092" s="64">
        <v>980</v>
      </c>
      <c r="T2092" s="48">
        <f t="shared" si="196"/>
        <v>331240</v>
      </c>
      <c r="U2092" s="418">
        <f t="shared" si="197"/>
        <v>370988.80000000005</v>
      </c>
      <c r="V2092" s="78"/>
      <c r="W2092" s="31">
        <v>2017</v>
      </c>
      <c r="X2092" s="43"/>
      <c r="Y2092" s="303"/>
      <c r="Z2092" s="290"/>
      <c r="AA2092" s="291"/>
      <c r="AB2092" s="291"/>
      <c r="AC2092" s="291"/>
      <c r="AD2092" s="291"/>
      <c r="AE2092" s="291"/>
      <c r="AF2092" s="291"/>
      <c r="AG2092" s="291"/>
      <c r="AH2092" s="291"/>
      <c r="AI2092" s="291"/>
      <c r="AJ2092" s="291"/>
      <c r="AK2092" s="291"/>
      <c r="AL2092" s="291"/>
      <c r="AM2092" s="291"/>
      <c r="AN2092" s="292"/>
      <c r="AO2092" s="292"/>
      <c r="AP2092" s="292"/>
      <c r="AQ2092" s="292"/>
      <c r="AR2092" s="292"/>
      <c r="AS2092" s="292"/>
      <c r="AT2092" s="292"/>
      <c r="AU2092" s="292"/>
      <c r="AV2092" s="292"/>
      <c r="AW2092" s="292"/>
      <c r="AX2092" s="292"/>
      <c r="AY2092" s="292"/>
      <c r="AZ2092" s="292"/>
      <c r="BA2092" s="292"/>
      <c r="BB2092" s="292"/>
      <c r="BC2092" s="292"/>
      <c r="BD2092" s="292"/>
      <c r="BE2092" s="292"/>
      <c r="BF2092" s="292"/>
      <c r="BG2092" s="292"/>
      <c r="BH2092" s="292"/>
      <c r="BI2092" s="292"/>
      <c r="BJ2092" s="292"/>
      <c r="BK2092" s="292"/>
      <c r="BL2092" s="292"/>
    </row>
    <row r="2093" spans="1:64" s="293" customFormat="1" ht="50.1" customHeight="1">
      <c r="A2093" s="30" t="s">
        <v>7225</v>
      </c>
      <c r="B2093" s="31" t="s">
        <v>32</v>
      </c>
      <c r="C2093" s="33" t="s">
        <v>7210</v>
      </c>
      <c r="D2093" s="312" t="s">
        <v>7211</v>
      </c>
      <c r="E2093" s="33" t="s">
        <v>7212</v>
      </c>
      <c r="F2093" s="207" t="s">
        <v>7226</v>
      </c>
      <c r="G2093" s="31" t="s">
        <v>36</v>
      </c>
      <c r="H2093" s="31">
        <v>51</v>
      </c>
      <c r="I2093" s="31">
        <v>590000000</v>
      </c>
      <c r="J2093" s="31" t="s">
        <v>50</v>
      </c>
      <c r="K2093" s="31" t="s">
        <v>2488</v>
      </c>
      <c r="L2093" s="31" t="s">
        <v>80</v>
      </c>
      <c r="M2093" s="31" t="s">
        <v>40</v>
      </c>
      <c r="N2093" s="31" t="s">
        <v>140</v>
      </c>
      <c r="O2093" s="45" t="s">
        <v>7214</v>
      </c>
      <c r="P2093" s="31">
        <v>796</v>
      </c>
      <c r="Q2093" s="31" t="s">
        <v>43</v>
      </c>
      <c r="R2093" s="64">
        <v>52</v>
      </c>
      <c r="S2093" s="64">
        <v>2300</v>
      </c>
      <c r="T2093" s="48">
        <f t="shared" si="196"/>
        <v>119600</v>
      </c>
      <c r="U2093" s="418">
        <f t="shared" si="197"/>
        <v>133952</v>
      </c>
      <c r="V2093" s="42"/>
      <c r="W2093" s="31">
        <v>2017</v>
      </c>
      <c r="X2093" s="43"/>
      <c r="Y2093" s="303"/>
      <c r="Z2093" s="290"/>
      <c r="AA2093" s="291"/>
      <c r="AB2093" s="291"/>
      <c r="AC2093" s="291"/>
      <c r="AD2093" s="291"/>
      <c r="AE2093" s="291"/>
      <c r="AF2093" s="291"/>
      <c r="AG2093" s="291"/>
      <c r="AH2093" s="291"/>
      <c r="AI2093" s="291"/>
      <c r="AJ2093" s="291"/>
      <c r="AK2093" s="291"/>
      <c r="AL2093" s="291"/>
      <c r="AM2093" s="291"/>
      <c r="AN2093" s="292"/>
      <c r="AO2093" s="292"/>
      <c r="AP2093" s="292"/>
      <c r="AQ2093" s="292"/>
      <c r="AR2093" s="292"/>
      <c r="AS2093" s="292"/>
      <c r="AT2093" s="292"/>
      <c r="AU2093" s="292"/>
      <c r="AV2093" s="292"/>
      <c r="AW2093" s="292"/>
      <c r="AX2093" s="292"/>
      <c r="AY2093" s="292"/>
      <c r="AZ2093" s="292"/>
      <c r="BA2093" s="292"/>
      <c r="BB2093" s="292"/>
      <c r="BC2093" s="292"/>
      <c r="BD2093" s="292"/>
      <c r="BE2093" s="292"/>
      <c r="BF2093" s="292"/>
      <c r="BG2093" s="292"/>
      <c r="BH2093" s="292"/>
      <c r="BI2093" s="292"/>
      <c r="BJ2093" s="292"/>
      <c r="BK2093" s="292"/>
      <c r="BL2093" s="292"/>
    </row>
    <row r="2094" spans="1:64" s="293" customFormat="1" ht="50.1" customHeight="1">
      <c r="A2094" s="30" t="s">
        <v>7227</v>
      </c>
      <c r="B2094" s="31" t="s">
        <v>32</v>
      </c>
      <c r="C2094" s="33" t="s">
        <v>7210</v>
      </c>
      <c r="D2094" s="312" t="s">
        <v>7211</v>
      </c>
      <c r="E2094" s="33" t="s">
        <v>7212</v>
      </c>
      <c r="F2094" s="207" t="s">
        <v>7228</v>
      </c>
      <c r="G2094" s="31" t="s">
        <v>36</v>
      </c>
      <c r="H2094" s="31">
        <v>51</v>
      </c>
      <c r="I2094" s="31">
        <v>590000000</v>
      </c>
      <c r="J2094" s="31" t="s">
        <v>50</v>
      </c>
      <c r="K2094" s="31" t="s">
        <v>2488</v>
      </c>
      <c r="L2094" s="31" t="s">
        <v>80</v>
      </c>
      <c r="M2094" s="31" t="s">
        <v>40</v>
      </c>
      <c r="N2094" s="31" t="s">
        <v>140</v>
      </c>
      <c r="O2094" s="45" t="s">
        <v>7214</v>
      </c>
      <c r="P2094" s="31">
        <v>796</v>
      </c>
      <c r="Q2094" s="31" t="s">
        <v>43</v>
      </c>
      <c r="R2094" s="64">
        <v>26</v>
      </c>
      <c r="S2094" s="64">
        <v>1950</v>
      </c>
      <c r="T2094" s="48">
        <f t="shared" si="196"/>
        <v>50700</v>
      </c>
      <c r="U2094" s="418">
        <f t="shared" si="197"/>
        <v>56784.000000000007</v>
      </c>
      <c r="V2094" s="31"/>
      <c r="W2094" s="31">
        <v>2017</v>
      </c>
      <c r="X2094" s="43"/>
      <c r="Y2094" s="303"/>
      <c r="Z2094" s="290"/>
      <c r="AA2094" s="291"/>
      <c r="AB2094" s="291"/>
      <c r="AC2094" s="291"/>
      <c r="AD2094" s="291"/>
      <c r="AE2094" s="291"/>
      <c r="AF2094" s="291"/>
      <c r="AG2094" s="291"/>
      <c r="AH2094" s="291"/>
      <c r="AI2094" s="291"/>
      <c r="AJ2094" s="291"/>
      <c r="AK2094" s="291"/>
      <c r="AL2094" s="291"/>
      <c r="AM2094" s="291"/>
      <c r="AN2094" s="292"/>
      <c r="AO2094" s="292"/>
      <c r="AP2094" s="292"/>
      <c r="AQ2094" s="292"/>
      <c r="AR2094" s="292"/>
      <c r="AS2094" s="292"/>
      <c r="AT2094" s="292"/>
      <c r="AU2094" s="292"/>
      <c r="AV2094" s="292"/>
      <c r="AW2094" s="292"/>
      <c r="AX2094" s="292"/>
      <c r="AY2094" s="292"/>
      <c r="AZ2094" s="292"/>
      <c r="BA2094" s="292"/>
      <c r="BB2094" s="292"/>
      <c r="BC2094" s="292"/>
      <c r="BD2094" s="292"/>
      <c r="BE2094" s="292"/>
      <c r="BF2094" s="292"/>
      <c r="BG2094" s="292"/>
      <c r="BH2094" s="292"/>
      <c r="BI2094" s="292"/>
      <c r="BJ2094" s="292"/>
      <c r="BK2094" s="292"/>
      <c r="BL2094" s="292"/>
    </row>
    <row r="2095" spans="1:64" s="293" customFormat="1" ht="50.1" customHeight="1">
      <c r="A2095" s="30" t="s">
        <v>7229</v>
      </c>
      <c r="B2095" s="31" t="s">
        <v>32</v>
      </c>
      <c r="C2095" s="33" t="s">
        <v>7210</v>
      </c>
      <c r="D2095" s="312" t="s">
        <v>7211</v>
      </c>
      <c r="E2095" s="33" t="s">
        <v>7212</v>
      </c>
      <c r="F2095" s="207" t="s">
        <v>7230</v>
      </c>
      <c r="G2095" s="31" t="s">
        <v>36</v>
      </c>
      <c r="H2095" s="31">
        <v>51</v>
      </c>
      <c r="I2095" s="31">
        <v>590000000</v>
      </c>
      <c r="J2095" s="31" t="s">
        <v>50</v>
      </c>
      <c r="K2095" s="31" t="s">
        <v>2488</v>
      </c>
      <c r="L2095" s="31" t="s">
        <v>80</v>
      </c>
      <c r="M2095" s="31" t="s">
        <v>40</v>
      </c>
      <c r="N2095" s="31" t="s">
        <v>140</v>
      </c>
      <c r="O2095" s="45" t="s">
        <v>7214</v>
      </c>
      <c r="P2095" s="31">
        <v>796</v>
      </c>
      <c r="Q2095" s="31" t="s">
        <v>43</v>
      </c>
      <c r="R2095" s="64">
        <v>650</v>
      </c>
      <c r="S2095" s="64">
        <v>1000</v>
      </c>
      <c r="T2095" s="48">
        <f t="shared" si="196"/>
        <v>650000</v>
      </c>
      <c r="U2095" s="418">
        <f t="shared" si="197"/>
        <v>728000.00000000012</v>
      </c>
      <c r="V2095" s="42"/>
      <c r="W2095" s="31">
        <v>2017</v>
      </c>
      <c r="X2095" s="43"/>
      <c r="Y2095" s="303"/>
      <c r="Z2095" s="290"/>
      <c r="AA2095" s="291"/>
      <c r="AB2095" s="291"/>
      <c r="AC2095" s="291"/>
      <c r="AD2095" s="291"/>
      <c r="AE2095" s="291"/>
      <c r="AF2095" s="291"/>
      <c r="AG2095" s="291"/>
      <c r="AH2095" s="291"/>
      <c r="AI2095" s="291"/>
      <c r="AJ2095" s="291"/>
      <c r="AK2095" s="291"/>
      <c r="AL2095" s="291"/>
      <c r="AM2095" s="291"/>
      <c r="AN2095" s="292"/>
      <c r="AO2095" s="292"/>
      <c r="AP2095" s="292"/>
      <c r="AQ2095" s="292"/>
      <c r="AR2095" s="292"/>
      <c r="AS2095" s="292"/>
      <c r="AT2095" s="292"/>
      <c r="AU2095" s="292"/>
      <c r="AV2095" s="292"/>
      <c r="AW2095" s="292"/>
      <c r="AX2095" s="292"/>
      <c r="AY2095" s="292"/>
      <c r="AZ2095" s="292"/>
      <c r="BA2095" s="292"/>
      <c r="BB2095" s="292"/>
      <c r="BC2095" s="292"/>
      <c r="BD2095" s="292"/>
      <c r="BE2095" s="292"/>
      <c r="BF2095" s="292"/>
      <c r="BG2095" s="292"/>
      <c r="BH2095" s="292"/>
      <c r="BI2095" s="292"/>
      <c r="BJ2095" s="292"/>
      <c r="BK2095" s="292"/>
      <c r="BL2095" s="292"/>
    </row>
    <row r="2096" spans="1:64" s="293" customFormat="1" ht="50.1" customHeight="1">
      <c r="A2096" s="30" t="s">
        <v>7231</v>
      </c>
      <c r="B2096" s="31" t="s">
        <v>32</v>
      </c>
      <c r="C2096" s="33" t="s">
        <v>7210</v>
      </c>
      <c r="D2096" s="312" t="s">
        <v>7211</v>
      </c>
      <c r="E2096" s="33" t="s">
        <v>7212</v>
      </c>
      <c r="F2096" s="207" t="s">
        <v>7232</v>
      </c>
      <c r="G2096" s="31" t="s">
        <v>36</v>
      </c>
      <c r="H2096" s="31">
        <v>51</v>
      </c>
      <c r="I2096" s="31">
        <v>590000000</v>
      </c>
      <c r="J2096" s="31" t="s">
        <v>50</v>
      </c>
      <c r="K2096" s="31" t="s">
        <v>2488</v>
      </c>
      <c r="L2096" s="31" t="s">
        <v>80</v>
      </c>
      <c r="M2096" s="31" t="s">
        <v>40</v>
      </c>
      <c r="N2096" s="31" t="s">
        <v>140</v>
      </c>
      <c r="O2096" s="45" t="s">
        <v>7214</v>
      </c>
      <c r="P2096" s="31">
        <v>796</v>
      </c>
      <c r="Q2096" s="31" t="s">
        <v>43</v>
      </c>
      <c r="R2096" s="64">
        <v>52</v>
      </c>
      <c r="S2096" s="64">
        <v>1500</v>
      </c>
      <c r="T2096" s="48">
        <f t="shared" si="196"/>
        <v>78000</v>
      </c>
      <c r="U2096" s="418">
        <f t="shared" si="197"/>
        <v>87360.000000000015</v>
      </c>
      <c r="V2096" s="31"/>
      <c r="W2096" s="31">
        <v>2017</v>
      </c>
      <c r="X2096" s="43"/>
      <c r="Y2096" s="303"/>
      <c r="Z2096" s="290"/>
      <c r="AA2096" s="291"/>
      <c r="AB2096" s="291"/>
      <c r="AC2096" s="291"/>
      <c r="AD2096" s="291"/>
      <c r="AE2096" s="291"/>
      <c r="AF2096" s="291"/>
      <c r="AG2096" s="291"/>
      <c r="AH2096" s="291"/>
      <c r="AI2096" s="291"/>
      <c r="AJ2096" s="291"/>
      <c r="AK2096" s="291"/>
      <c r="AL2096" s="291"/>
      <c r="AM2096" s="291"/>
      <c r="AN2096" s="292"/>
      <c r="AO2096" s="292"/>
      <c r="AP2096" s="292"/>
      <c r="AQ2096" s="292"/>
      <c r="AR2096" s="292"/>
      <c r="AS2096" s="292"/>
      <c r="AT2096" s="292"/>
      <c r="AU2096" s="292"/>
      <c r="AV2096" s="292"/>
      <c r="AW2096" s="292"/>
      <c r="AX2096" s="292"/>
      <c r="AY2096" s="292"/>
      <c r="AZ2096" s="292"/>
      <c r="BA2096" s="292"/>
      <c r="BB2096" s="292"/>
      <c r="BC2096" s="292"/>
      <c r="BD2096" s="292"/>
      <c r="BE2096" s="292"/>
      <c r="BF2096" s="292"/>
      <c r="BG2096" s="292"/>
      <c r="BH2096" s="292"/>
      <c r="BI2096" s="292"/>
      <c r="BJ2096" s="292"/>
      <c r="BK2096" s="292"/>
      <c r="BL2096" s="292"/>
    </row>
    <row r="2097" spans="1:64" s="293" customFormat="1" ht="50.1" customHeight="1">
      <c r="A2097" s="30" t="s">
        <v>7233</v>
      </c>
      <c r="B2097" s="31" t="s">
        <v>32</v>
      </c>
      <c r="C2097" s="33" t="s">
        <v>7210</v>
      </c>
      <c r="D2097" s="312" t="s">
        <v>7211</v>
      </c>
      <c r="E2097" s="33" t="s">
        <v>7212</v>
      </c>
      <c r="F2097" s="207" t="s">
        <v>7234</v>
      </c>
      <c r="G2097" s="31" t="s">
        <v>36</v>
      </c>
      <c r="H2097" s="31">
        <v>51</v>
      </c>
      <c r="I2097" s="31">
        <v>590000000</v>
      </c>
      <c r="J2097" s="31" t="s">
        <v>50</v>
      </c>
      <c r="K2097" s="31" t="s">
        <v>2488</v>
      </c>
      <c r="L2097" s="31" t="s">
        <v>80</v>
      </c>
      <c r="M2097" s="31" t="s">
        <v>40</v>
      </c>
      <c r="N2097" s="31" t="s">
        <v>140</v>
      </c>
      <c r="O2097" s="45" t="s">
        <v>7214</v>
      </c>
      <c r="P2097" s="31">
        <v>796</v>
      </c>
      <c r="Q2097" s="31" t="s">
        <v>43</v>
      </c>
      <c r="R2097" s="64">
        <v>208</v>
      </c>
      <c r="S2097" s="64">
        <v>800</v>
      </c>
      <c r="T2097" s="48">
        <f t="shared" si="196"/>
        <v>166400</v>
      </c>
      <c r="U2097" s="418">
        <f t="shared" si="197"/>
        <v>186368.00000000003</v>
      </c>
      <c r="V2097" s="42"/>
      <c r="W2097" s="31">
        <v>2017</v>
      </c>
      <c r="X2097" s="43"/>
      <c r="Y2097" s="303"/>
      <c r="Z2097" s="290"/>
      <c r="AA2097" s="291"/>
      <c r="AB2097" s="291"/>
      <c r="AC2097" s="291"/>
      <c r="AD2097" s="291"/>
      <c r="AE2097" s="291"/>
      <c r="AF2097" s="291"/>
      <c r="AG2097" s="291"/>
      <c r="AH2097" s="291"/>
      <c r="AI2097" s="291"/>
      <c r="AJ2097" s="291"/>
      <c r="AK2097" s="291"/>
      <c r="AL2097" s="291"/>
      <c r="AM2097" s="291"/>
      <c r="AN2097" s="292"/>
      <c r="AO2097" s="292"/>
      <c r="AP2097" s="292"/>
      <c r="AQ2097" s="292"/>
      <c r="AR2097" s="292"/>
      <c r="AS2097" s="292"/>
      <c r="AT2097" s="292"/>
      <c r="AU2097" s="292"/>
      <c r="AV2097" s="292"/>
      <c r="AW2097" s="292"/>
      <c r="AX2097" s="292"/>
      <c r="AY2097" s="292"/>
      <c r="AZ2097" s="292"/>
      <c r="BA2097" s="292"/>
      <c r="BB2097" s="292"/>
      <c r="BC2097" s="292"/>
      <c r="BD2097" s="292"/>
      <c r="BE2097" s="292"/>
      <c r="BF2097" s="292"/>
      <c r="BG2097" s="292"/>
      <c r="BH2097" s="292"/>
      <c r="BI2097" s="292"/>
      <c r="BJ2097" s="292"/>
      <c r="BK2097" s="292"/>
      <c r="BL2097" s="292"/>
    </row>
    <row r="2098" spans="1:64" s="293" customFormat="1" ht="50.1" customHeight="1">
      <c r="A2098" s="30" t="s">
        <v>7235</v>
      </c>
      <c r="B2098" s="31" t="s">
        <v>32</v>
      </c>
      <c r="C2098" s="419" t="s">
        <v>7210</v>
      </c>
      <c r="D2098" s="312" t="s">
        <v>7211</v>
      </c>
      <c r="E2098" s="33" t="s">
        <v>7212</v>
      </c>
      <c r="F2098" s="207" t="s">
        <v>7236</v>
      </c>
      <c r="G2098" s="31" t="s">
        <v>36</v>
      </c>
      <c r="H2098" s="31">
        <v>51</v>
      </c>
      <c r="I2098" s="31">
        <v>590000000</v>
      </c>
      <c r="J2098" s="31" t="s">
        <v>50</v>
      </c>
      <c r="K2098" s="31" t="s">
        <v>2488</v>
      </c>
      <c r="L2098" s="31" t="s">
        <v>80</v>
      </c>
      <c r="M2098" s="31" t="s">
        <v>40</v>
      </c>
      <c r="N2098" s="31" t="s">
        <v>140</v>
      </c>
      <c r="O2098" s="45" t="s">
        <v>7214</v>
      </c>
      <c r="P2098" s="31">
        <v>796</v>
      </c>
      <c r="Q2098" s="31" t="s">
        <v>43</v>
      </c>
      <c r="R2098" s="64">
        <v>52</v>
      </c>
      <c r="S2098" s="64">
        <v>1150</v>
      </c>
      <c r="T2098" s="48">
        <f t="shared" si="196"/>
        <v>59800</v>
      </c>
      <c r="U2098" s="418">
        <f t="shared" si="197"/>
        <v>66976</v>
      </c>
      <c r="V2098" s="42"/>
      <c r="W2098" s="31">
        <v>2017</v>
      </c>
      <c r="X2098" s="43"/>
      <c r="Y2098" s="303"/>
      <c r="Z2098" s="290"/>
      <c r="AA2098" s="291"/>
      <c r="AB2098" s="291"/>
      <c r="AC2098" s="291"/>
      <c r="AD2098" s="291"/>
      <c r="AE2098" s="291"/>
      <c r="AF2098" s="291"/>
      <c r="AG2098" s="291"/>
      <c r="AH2098" s="291"/>
      <c r="AI2098" s="291"/>
      <c r="AJ2098" s="291"/>
      <c r="AK2098" s="291"/>
      <c r="AL2098" s="291"/>
      <c r="AM2098" s="291"/>
      <c r="AN2098" s="292"/>
      <c r="AO2098" s="292"/>
      <c r="AP2098" s="292"/>
      <c r="AQ2098" s="292"/>
      <c r="AR2098" s="292"/>
      <c r="AS2098" s="292"/>
      <c r="AT2098" s="292"/>
      <c r="AU2098" s="292"/>
      <c r="AV2098" s="292"/>
      <c r="AW2098" s="292"/>
      <c r="AX2098" s="292"/>
      <c r="AY2098" s="292"/>
      <c r="AZ2098" s="292"/>
      <c r="BA2098" s="292"/>
      <c r="BB2098" s="292"/>
      <c r="BC2098" s="292"/>
      <c r="BD2098" s="292"/>
      <c r="BE2098" s="292"/>
      <c r="BF2098" s="292"/>
      <c r="BG2098" s="292"/>
      <c r="BH2098" s="292"/>
      <c r="BI2098" s="292"/>
      <c r="BJ2098" s="292"/>
      <c r="BK2098" s="292"/>
      <c r="BL2098" s="292"/>
    </row>
    <row r="2099" spans="1:64" s="293" customFormat="1" ht="50.1" customHeight="1">
      <c r="A2099" s="30" t="s">
        <v>7237</v>
      </c>
      <c r="B2099" s="31" t="s">
        <v>32</v>
      </c>
      <c r="C2099" s="171" t="s">
        <v>7210</v>
      </c>
      <c r="D2099" s="312" t="s">
        <v>7211</v>
      </c>
      <c r="E2099" s="33" t="s">
        <v>7212</v>
      </c>
      <c r="F2099" s="44" t="s">
        <v>7238</v>
      </c>
      <c r="G2099" s="31" t="s">
        <v>36</v>
      </c>
      <c r="H2099" s="31">
        <v>51</v>
      </c>
      <c r="I2099" s="31">
        <v>590000000</v>
      </c>
      <c r="J2099" s="31" t="s">
        <v>50</v>
      </c>
      <c r="K2099" s="31" t="s">
        <v>2488</v>
      </c>
      <c r="L2099" s="31" t="s">
        <v>80</v>
      </c>
      <c r="M2099" s="31" t="s">
        <v>40</v>
      </c>
      <c r="N2099" s="31" t="s">
        <v>140</v>
      </c>
      <c r="O2099" s="45" t="s">
        <v>7214</v>
      </c>
      <c r="P2099" s="31">
        <v>796</v>
      </c>
      <c r="Q2099" s="31" t="s">
        <v>43</v>
      </c>
      <c r="R2099" s="64">
        <v>26</v>
      </c>
      <c r="S2099" s="64">
        <v>1060</v>
      </c>
      <c r="T2099" s="48">
        <f t="shared" si="196"/>
        <v>27560</v>
      </c>
      <c r="U2099" s="418">
        <f t="shared" si="197"/>
        <v>30867.200000000004</v>
      </c>
      <c r="V2099" s="126"/>
      <c r="W2099" s="31">
        <v>2017</v>
      </c>
      <c r="X2099" s="126"/>
      <c r="Y2099" s="303"/>
      <c r="Z2099" s="290"/>
      <c r="AA2099" s="291"/>
      <c r="AB2099" s="291"/>
      <c r="AC2099" s="291"/>
      <c r="AD2099" s="291"/>
      <c r="AE2099" s="291"/>
      <c r="AF2099" s="291"/>
      <c r="AG2099" s="291"/>
      <c r="AH2099" s="291"/>
      <c r="AI2099" s="291"/>
      <c r="AJ2099" s="291"/>
      <c r="AK2099" s="291"/>
      <c r="AL2099" s="291"/>
      <c r="AM2099" s="291"/>
      <c r="AN2099" s="292"/>
      <c r="AO2099" s="292"/>
      <c r="AP2099" s="292"/>
      <c r="AQ2099" s="292"/>
      <c r="AR2099" s="292"/>
      <c r="AS2099" s="292"/>
      <c r="AT2099" s="292"/>
      <c r="AU2099" s="292"/>
      <c r="AV2099" s="292"/>
      <c r="AW2099" s="292"/>
      <c r="AX2099" s="292"/>
      <c r="AY2099" s="292"/>
      <c r="AZ2099" s="292"/>
      <c r="BA2099" s="292"/>
      <c r="BB2099" s="292"/>
      <c r="BC2099" s="292"/>
      <c r="BD2099" s="292"/>
      <c r="BE2099" s="292"/>
      <c r="BF2099" s="292"/>
      <c r="BG2099" s="292"/>
      <c r="BH2099" s="292"/>
      <c r="BI2099" s="292"/>
      <c r="BJ2099" s="292"/>
      <c r="BK2099" s="292"/>
      <c r="BL2099" s="292"/>
    </row>
    <row r="2100" spans="1:64" s="293" customFormat="1" ht="50.1" customHeight="1">
      <c r="A2100" s="30" t="s">
        <v>7239</v>
      </c>
      <c r="B2100" s="31" t="s">
        <v>32</v>
      </c>
      <c r="C2100" s="171" t="s">
        <v>7210</v>
      </c>
      <c r="D2100" s="312" t="s">
        <v>7211</v>
      </c>
      <c r="E2100" s="33" t="s">
        <v>7212</v>
      </c>
      <c r="F2100" s="44" t="s">
        <v>7240</v>
      </c>
      <c r="G2100" s="31" t="s">
        <v>36</v>
      </c>
      <c r="H2100" s="31">
        <v>51</v>
      </c>
      <c r="I2100" s="31">
        <v>590000000</v>
      </c>
      <c r="J2100" s="31" t="s">
        <v>50</v>
      </c>
      <c r="K2100" s="31" t="s">
        <v>2488</v>
      </c>
      <c r="L2100" s="31" t="s">
        <v>80</v>
      </c>
      <c r="M2100" s="31" t="s">
        <v>40</v>
      </c>
      <c r="N2100" s="31" t="s">
        <v>140</v>
      </c>
      <c r="O2100" s="45" t="s">
        <v>7214</v>
      </c>
      <c r="P2100" s="31">
        <v>796</v>
      </c>
      <c r="Q2100" s="31" t="s">
        <v>43</v>
      </c>
      <c r="R2100" s="64">
        <v>26</v>
      </c>
      <c r="S2100" s="64">
        <v>2150</v>
      </c>
      <c r="T2100" s="48">
        <f t="shared" si="196"/>
        <v>55900</v>
      </c>
      <c r="U2100" s="418">
        <f t="shared" si="197"/>
        <v>62608.000000000007</v>
      </c>
      <c r="V2100" s="126"/>
      <c r="W2100" s="31">
        <v>2017</v>
      </c>
      <c r="X2100" s="126"/>
      <c r="Y2100" s="303"/>
      <c r="Z2100" s="290"/>
      <c r="AA2100" s="291"/>
      <c r="AB2100" s="291"/>
      <c r="AC2100" s="291"/>
      <c r="AD2100" s="291"/>
      <c r="AE2100" s="291"/>
      <c r="AF2100" s="291"/>
      <c r="AG2100" s="291"/>
      <c r="AH2100" s="291"/>
      <c r="AI2100" s="291"/>
      <c r="AJ2100" s="291"/>
      <c r="AK2100" s="291"/>
      <c r="AL2100" s="291"/>
      <c r="AM2100" s="291"/>
      <c r="AN2100" s="292"/>
      <c r="AO2100" s="292"/>
      <c r="AP2100" s="292"/>
      <c r="AQ2100" s="292"/>
      <c r="AR2100" s="292"/>
      <c r="AS2100" s="292"/>
      <c r="AT2100" s="292"/>
      <c r="AU2100" s="292"/>
      <c r="AV2100" s="292"/>
      <c r="AW2100" s="292"/>
      <c r="AX2100" s="292"/>
      <c r="AY2100" s="292"/>
      <c r="AZ2100" s="292"/>
      <c r="BA2100" s="292"/>
      <c r="BB2100" s="292"/>
      <c r="BC2100" s="292"/>
      <c r="BD2100" s="292"/>
      <c r="BE2100" s="292"/>
      <c r="BF2100" s="292"/>
      <c r="BG2100" s="292"/>
      <c r="BH2100" s="292"/>
      <c r="BI2100" s="292"/>
      <c r="BJ2100" s="292"/>
      <c r="BK2100" s="292"/>
      <c r="BL2100" s="292"/>
    </row>
    <row r="2101" spans="1:64" s="293" customFormat="1" ht="50.1" customHeight="1">
      <c r="A2101" s="30" t="s">
        <v>7241</v>
      </c>
      <c r="B2101" s="31" t="s">
        <v>32</v>
      </c>
      <c r="C2101" s="171" t="s">
        <v>7210</v>
      </c>
      <c r="D2101" s="312" t="s">
        <v>7211</v>
      </c>
      <c r="E2101" s="33" t="s">
        <v>7212</v>
      </c>
      <c r="F2101" s="44" t="s">
        <v>7242</v>
      </c>
      <c r="G2101" s="31" t="s">
        <v>36</v>
      </c>
      <c r="H2101" s="31">
        <v>51</v>
      </c>
      <c r="I2101" s="31">
        <v>590000000</v>
      </c>
      <c r="J2101" s="31" t="s">
        <v>50</v>
      </c>
      <c r="K2101" s="31" t="s">
        <v>2488</v>
      </c>
      <c r="L2101" s="31" t="s">
        <v>80</v>
      </c>
      <c r="M2101" s="31" t="s">
        <v>40</v>
      </c>
      <c r="N2101" s="31" t="s">
        <v>140</v>
      </c>
      <c r="O2101" s="45" t="s">
        <v>7214</v>
      </c>
      <c r="P2101" s="31">
        <v>796</v>
      </c>
      <c r="Q2101" s="31" t="s">
        <v>43</v>
      </c>
      <c r="R2101" s="64">
        <v>78</v>
      </c>
      <c r="S2101" s="64">
        <v>500</v>
      </c>
      <c r="T2101" s="48">
        <f t="shared" si="196"/>
        <v>39000</v>
      </c>
      <c r="U2101" s="418">
        <f t="shared" si="197"/>
        <v>43680.000000000007</v>
      </c>
      <c r="V2101" s="126"/>
      <c r="W2101" s="31">
        <v>2017</v>
      </c>
      <c r="X2101" s="126"/>
      <c r="Y2101" s="303"/>
      <c r="Z2101" s="290"/>
      <c r="AA2101" s="291"/>
      <c r="AB2101" s="291"/>
      <c r="AC2101" s="291"/>
      <c r="AD2101" s="291"/>
      <c r="AE2101" s="291"/>
      <c r="AF2101" s="291"/>
      <c r="AG2101" s="291"/>
      <c r="AH2101" s="291"/>
      <c r="AI2101" s="291"/>
      <c r="AJ2101" s="291"/>
      <c r="AK2101" s="291"/>
      <c r="AL2101" s="291"/>
      <c r="AM2101" s="291"/>
      <c r="AN2101" s="292"/>
      <c r="AO2101" s="292"/>
      <c r="AP2101" s="292"/>
      <c r="AQ2101" s="292"/>
      <c r="AR2101" s="292"/>
      <c r="AS2101" s="292"/>
      <c r="AT2101" s="292"/>
      <c r="AU2101" s="292"/>
      <c r="AV2101" s="292"/>
      <c r="AW2101" s="292"/>
      <c r="AX2101" s="292"/>
      <c r="AY2101" s="292"/>
      <c r="AZ2101" s="292"/>
      <c r="BA2101" s="292"/>
      <c r="BB2101" s="292"/>
      <c r="BC2101" s="292"/>
      <c r="BD2101" s="292"/>
      <c r="BE2101" s="292"/>
      <c r="BF2101" s="292"/>
      <c r="BG2101" s="292"/>
      <c r="BH2101" s="292"/>
      <c r="BI2101" s="292"/>
      <c r="BJ2101" s="292"/>
      <c r="BK2101" s="292"/>
      <c r="BL2101" s="292"/>
    </row>
    <row r="2102" spans="1:64" s="293" customFormat="1" ht="50.1" customHeight="1">
      <c r="A2102" s="30" t="s">
        <v>7243</v>
      </c>
      <c r="B2102" s="31" t="s">
        <v>32</v>
      </c>
      <c r="C2102" s="419" t="s">
        <v>7210</v>
      </c>
      <c r="D2102" s="312" t="s">
        <v>7211</v>
      </c>
      <c r="E2102" s="33" t="s">
        <v>7212</v>
      </c>
      <c r="F2102" s="44" t="s">
        <v>7244</v>
      </c>
      <c r="G2102" s="31" t="s">
        <v>36</v>
      </c>
      <c r="H2102" s="31">
        <v>51</v>
      </c>
      <c r="I2102" s="31">
        <v>590000000</v>
      </c>
      <c r="J2102" s="31" t="s">
        <v>50</v>
      </c>
      <c r="K2102" s="31" t="s">
        <v>2488</v>
      </c>
      <c r="L2102" s="31" t="s">
        <v>80</v>
      </c>
      <c r="M2102" s="31" t="s">
        <v>40</v>
      </c>
      <c r="N2102" s="31" t="s">
        <v>140</v>
      </c>
      <c r="O2102" s="45" t="s">
        <v>7214</v>
      </c>
      <c r="P2102" s="31">
        <v>796</v>
      </c>
      <c r="Q2102" s="31" t="s">
        <v>43</v>
      </c>
      <c r="R2102" s="64">
        <v>52</v>
      </c>
      <c r="S2102" s="64">
        <v>1570</v>
      </c>
      <c r="T2102" s="48">
        <f t="shared" si="196"/>
        <v>81640</v>
      </c>
      <c r="U2102" s="418">
        <f t="shared" si="197"/>
        <v>91436.800000000003</v>
      </c>
      <c r="V2102" s="126"/>
      <c r="W2102" s="31">
        <v>2017</v>
      </c>
      <c r="X2102" s="126"/>
      <c r="Y2102" s="303"/>
      <c r="Z2102" s="290"/>
      <c r="AA2102" s="291"/>
      <c r="AB2102" s="291"/>
      <c r="AC2102" s="291"/>
      <c r="AD2102" s="291"/>
      <c r="AE2102" s="291"/>
      <c r="AF2102" s="291"/>
      <c r="AG2102" s="291"/>
      <c r="AH2102" s="291"/>
      <c r="AI2102" s="291"/>
      <c r="AJ2102" s="291"/>
      <c r="AK2102" s="291"/>
      <c r="AL2102" s="291"/>
      <c r="AM2102" s="291"/>
      <c r="AN2102" s="292"/>
      <c r="AO2102" s="292"/>
      <c r="AP2102" s="292"/>
      <c r="AQ2102" s="292"/>
      <c r="AR2102" s="292"/>
      <c r="AS2102" s="292"/>
      <c r="AT2102" s="292"/>
      <c r="AU2102" s="292"/>
      <c r="AV2102" s="292"/>
      <c r="AW2102" s="292"/>
      <c r="AX2102" s="292"/>
      <c r="AY2102" s="292"/>
      <c r="AZ2102" s="292"/>
      <c r="BA2102" s="292"/>
      <c r="BB2102" s="292"/>
      <c r="BC2102" s="292"/>
      <c r="BD2102" s="292"/>
      <c r="BE2102" s="292"/>
      <c r="BF2102" s="292"/>
      <c r="BG2102" s="292"/>
      <c r="BH2102" s="292"/>
      <c r="BI2102" s="292"/>
      <c r="BJ2102" s="292"/>
      <c r="BK2102" s="292"/>
      <c r="BL2102" s="292"/>
    </row>
    <row r="2103" spans="1:64" s="293" customFormat="1" ht="50.1" customHeight="1">
      <c r="A2103" s="30" t="s">
        <v>7245</v>
      </c>
      <c r="B2103" s="31" t="s">
        <v>32</v>
      </c>
      <c r="C2103" s="171" t="s">
        <v>7210</v>
      </c>
      <c r="D2103" s="312" t="s">
        <v>7211</v>
      </c>
      <c r="E2103" s="33" t="s">
        <v>7212</v>
      </c>
      <c r="F2103" s="44" t="s">
        <v>7246</v>
      </c>
      <c r="G2103" s="31" t="s">
        <v>36</v>
      </c>
      <c r="H2103" s="31">
        <v>51</v>
      </c>
      <c r="I2103" s="31">
        <v>590000000</v>
      </c>
      <c r="J2103" s="31" t="s">
        <v>50</v>
      </c>
      <c r="K2103" s="31" t="s">
        <v>2488</v>
      </c>
      <c r="L2103" s="31" t="s">
        <v>80</v>
      </c>
      <c r="M2103" s="31" t="s">
        <v>40</v>
      </c>
      <c r="N2103" s="31" t="s">
        <v>140</v>
      </c>
      <c r="O2103" s="45" t="s">
        <v>7214</v>
      </c>
      <c r="P2103" s="31">
        <v>796</v>
      </c>
      <c r="Q2103" s="31" t="s">
        <v>43</v>
      </c>
      <c r="R2103" s="64">
        <v>208</v>
      </c>
      <c r="S2103" s="64">
        <v>490</v>
      </c>
      <c r="T2103" s="48">
        <f t="shared" si="196"/>
        <v>101920</v>
      </c>
      <c r="U2103" s="418">
        <f t="shared" si="197"/>
        <v>114150.40000000001</v>
      </c>
      <c r="V2103" s="126"/>
      <c r="W2103" s="31">
        <v>2017</v>
      </c>
      <c r="X2103" s="126"/>
      <c r="Y2103" s="303"/>
      <c r="Z2103" s="290"/>
      <c r="AA2103" s="291"/>
      <c r="AB2103" s="291"/>
      <c r="AC2103" s="291"/>
      <c r="AD2103" s="291"/>
      <c r="AE2103" s="291"/>
      <c r="AF2103" s="291"/>
      <c r="AG2103" s="291"/>
      <c r="AH2103" s="291"/>
      <c r="AI2103" s="291"/>
      <c r="AJ2103" s="291"/>
      <c r="AK2103" s="291"/>
      <c r="AL2103" s="291"/>
      <c r="AM2103" s="291"/>
      <c r="AN2103" s="292"/>
      <c r="AO2103" s="292"/>
      <c r="AP2103" s="292"/>
      <c r="AQ2103" s="292"/>
      <c r="AR2103" s="292"/>
      <c r="AS2103" s="292"/>
      <c r="AT2103" s="292"/>
      <c r="AU2103" s="292"/>
      <c r="AV2103" s="292"/>
      <c r="AW2103" s="292"/>
      <c r="AX2103" s="292"/>
      <c r="AY2103" s="292"/>
      <c r="AZ2103" s="292"/>
      <c r="BA2103" s="292"/>
      <c r="BB2103" s="292"/>
      <c r="BC2103" s="292"/>
      <c r="BD2103" s="292"/>
      <c r="BE2103" s="292"/>
      <c r="BF2103" s="292"/>
      <c r="BG2103" s="292"/>
      <c r="BH2103" s="292"/>
      <c r="BI2103" s="292"/>
      <c r="BJ2103" s="292"/>
      <c r="BK2103" s="292"/>
      <c r="BL2103" s="292"/>
    </row>
    <row r="2104" spans="1:64" s="293" customFormat="1" ht="50.1" customHeight="1">
      <c r="A2104" s="30" t="s">
        <v>7247</v>
      </c>
      <c r="B2104" s="31" t="s">
        <v>32</v>
      </c>
      <c r="C2104" s="171" t="s">
        <v>7210</v>
      </c>
      <c r="D2104" s="312" t="s">
        <v>7211</v>
      </c>
      <c r="E2104" s="33" t="s">
        <v>7212</v>
      </c>
      <c r="F2104" s="44" t="s">
        <v>7248</v>
      </c>
      <c r="G2104" s="31" t="s">
        <v>36</v>
      </c>
      <c r="H2104" s="31">
        <v>51</v>
      </c>
      <c r="I2104" s="31">
        <v>590000000</v>
      </c>
      <c r="J2104" s="31" t="s">
        <v>50</v>
      </c>
      <c r="K2104" s="31" t="s">
        <v>2488</v>
      </c>
      <c r="L2104" s="31" t="s">
        <v>80</v>
      </c>
      <c r="M2104" s="31" t="s">
        <v>40</v>
      </c>
      <c r="N2104" s="31" t="s">
        <v>140</v>
      </c>
      <c r="O2104" s="45" t="s">
        <v>7214</v>
      </c>
      <c r="P2104" s="31">
        <v>796</v>
      </c>
      <c r="Q2104" s="31" t="s">
        <v>43</v>
      </c>
      <c r="R2104" s="64">
        <v>104</v>
      </c>
      <c r="S2104" s="64">
        <v>1450</v>
      </c>
      <c r="T2104" s="48">
        <f t="shared" si="196"/>
        <v>150800</v>
      </c>
      <c r="U2104" s="418">
        <f t="shared" si="197"/>
        <v>168896.00000000003</v>
      </c>
      <c r="V2104" s="126"/>
      <c r="W2104" s="31">
        <v>2017</v>
      </c>
      <c r="X2104" s="126"/>
      <c r="Y2104" s="303"/>
      <c r="Z2104" s="290"/>
      <c r="AA2104" s="291"/>
      <c r="AB2104" s="291"/>
      <c r="AC2104" s="291"/>
      <c r="AD2104" s="291"/>
      <c r="AE2104" s="291"/>
      <c r="AF2104" s="291"/>
      <c r="AG2104" s="291"/>
      <c r="AH2104" s="291"/>
      <c r="AI2104" s="291"/>
      <c r="AJ2104" s="291"/>
      <c r="AK2104" s="291"/>
      <c r="AL2104" s="291"/>
      <c r="AM2104" s="291"/>
      <c r="AN2104" s="292"/>
      <c r="AO2104" s="292"/>
      <c r="AP2104" s="292"/>
      <c r="AQ2104" s="292"/>
      <c r="AR2104" s="292"/>
      <c r="AS2104" s="292"/>
      <c r="AT2104" s="292"/>
      <c r="AU2104" s="292"/>
      <c r="AV2104" s="292"/>
      <c r="AW2104" s="292"/>
      <c r="AX2104" s="292"/>
      <c r="AY2104" s="292"/>
      <c r="AZ2104" s="292"/>
      <c r="BA2104" s="292"/>
      <c r="BB2104" s="292"/>
      <c r="BC2104" s="292"/>
      <c r="BD2104" s="292"/>
      <c r="BE2104" s="292"/>
      <c r="BF2104" s="292"/>
      <c r="BG2104" s="292"/>
      <c r="BH2104" s="292"/>
      <c r="BI2104" s="292"/>
      <c r="BJ2104" s="292"/>
      <c r="BK2104" s="292"/>
      <c r="BL2104" s="292"/>
    </row>
    <row r="2105" spans="1:64" s="293" customFormat="1" ht="50.1" customHeight="1">
      <c r="A2105" s="30" t="s">
        <v>7249</v>
      </c>
      <c r="B2105" s="31" t="s">
        <v>32</v>
      </c>
      <c r="C2105" s="44" t="s">
        <v>7250</v>
      </c>
      <c r="D2105" s="312" t="s">
        <v>7251</v>
      </c>
      <c r="E2105" s="44" t="s">
        <v>7252</v>
      </c>
      <c r="F2105" s="56"/>
      <c r="G2105" s="31" t="s">
        <v>36</v>
      </c>
      <c r="H2105" s="31">
        <v>0</v>
      </c>
      <c r="I2105" s="31">
        <v>590000000</v>
      </c>
      <c r="J2105" s="31" t="s">
        <v>50</v>
      </c>
      <c r="K2105" s="31" t="s">
        <v>2488</v>
      </c>
      <c r="L2105" s="45" t="s">
        <v>6278</v>
      </c>
      <c r="M2105" s="31" t="s">
        <v>98</v>
      </c>
      <c r="N2105" s="31" t="s">
        <v>7253</v>
      </c>
      <c r="O2105" s="31" t="s">
        <v>91</v>
      </c>
      <c r="P2105" s="31">
        <v>870</v>
      </c>
      <c r="Q2105" s="31" t="s">
        <v>7254</v>
      </c>
      <c r="R2105" s="64">
        <v>1</v>
      </c>
      <c r="S2105" s="299">
        <v>2650</v>
      </c>
      <c r="T2105" s="48">
        <f>S2105*R2105</f>
        <v>2650</v>
      </c>
      <c r="U2105" s="65">
        <f>T2105*1.12</f>
        <v>2968.0000000000005</v>
      </c>
      <c r="V2105" s="78"/>
      <c r="W2105" s="31">
        <v>2017</v>
      </c>
      <c r="X2105" s="31"/>
      <c r="Y2105" s="303"/>
      <c r="Z2105" s="290"/>
      <c r="AA2105" s="291"/>
      <c r="AB2105" s="291"/>
      <c r="AC2105" s="291"/>
      <c r="AD2105" s="291"/>
      <c r="AE2105" s="291"/>
      <c r="AF2105" s="291"/>
      <c r="AG2105" s="291"/>
      <c r="AH2105" s="291"/>
      <c r="AI2105" s="291"/>
      <c r="AJ2105" s="291"/>
      <c r="AK2105" s="291"/>
      <c r="AL2105" s="291"/>
      <c r="AM2105" s="291"/>
      <c r="AN2105" s="292"/>
      <c r="AO2105" s="292"/>
      <c r="AP2105" s="292"/>
      <c r="AQ2105" s="292"/>
      <c r="AR2105" s="292"/>
      <c r="AS2105" s="292"/>
      <c r="AT2105" s="292"/>
      <c r="AU2105" s="292"/>
      <c r="AV2105" s="292"/>
      <c r="AW2105" s="292"/>
      <c r="AX2105" s="292"/>
      <c r="AY2105" s="292"/>
      <c r="AZ2105" s="292"/>
      <c r="BA2105" s="292"/>
      <c r="BB2105" s="292"/>
      <c r="BC2105" s="292"/>
      <c r="BD2105" s="292"/>
      <c r="BE2105" s="292"/>
      <c r="BF2105" s="292"/>
      <c r="BG2105" s="292"/>
      <c r="BH2105" s="292"/>
      <c r="BI2105" s="292"/>
      <c r="BJ2105" s="292"/>
      <c r="BK2105" s="292"/>
      <c r="BL2105" s="292"/>
    </row>
    <row r="2106" spans="1:64" s="293" customFormat="1" ht="50.1" customHeight="1">
      <c r="A2106" s="30" t="s">
        <v>7255</v>
      </c>
      <c r="B2106" s="31" t="s">
        <v>32</v>
      </c>
      <c r="C2106" s="44" t="s">
        <v>7256</v>
      </c>
      <c r="D2106" s="312" t="s">
        <v>7251</v>
      </c>
      <c r="E2106" s="44" t="s">
        <v>7257</v>
      </c>
      <c r="F2106" s="56"/>
      <c r="G2106" s="31" t="s">
        <v>36</v>
      </c>
      <c r="H2106" s="31">
        <v>0</v>
      </c>
      <c r="I2106" s="31">
        <v>590000000</v>
      </c>
      <c r="J2106" s="31" t="s">
        <v>50</v>
      </c>
      <c r="K2106" s="31" t="s">
        <v>2488</v>
      </c>
      <c r="L2106" s="45" t="s">
        <v>6278</v>
      </c>
      <c r="M2106" s="31" t="s">
        <v>98</v>
      </c>
      <c r="N2106" s="31" t="s">
        <v>7253</v>
      </c>
      <c r="O2106" s="31" t="s">
        <v>91</v>
      </c>
      <c r="P2106" s="31">
        <v>870</v>
      </c>
      <c r="Q2106" s="31" t="s">
        <v>7254</v>
      </c>
      <c r="R2106" s="64">
        <v>1</v>
      </c>
      <c r="S2106" s="299">
        <v>2650</v>
      </c>
      <c r="T2106" s="48">
        <f t="shared" ref="T2106:T2132" si="198">S2106*R2106</f>
        <v>2650</v>
      </c>
      <c r="U2106" s="65">
        <f t="shared" ref="U2106:U2133" si="199">T2106*1.12</f>
        <v>2968.0000000000005</v>
      </c>
      <c r="V2106" s="78"/>
      <c r="W2106" s="31">
        <v>2017</v>
      </c>
      <c r="X2106" s="31"/>
      <c r="Y2106" s="303"/>
      <c r="Z2106" s="290"/>
      <c r="AA2106" s="291"/>
      <c r="AB2106" s="291"/>
      <c r="AC2106" s="291"/>
      <c r="AD2106" s="291"/>
      <c r="AE2106" s="291"/>
      <c r="AF2106" s="291"/>
      <c r="AG2106" s="291"/>
      <c r="AH2106" s="291"/>
      <c r="AI2106" s="291"/>
      <c r="AJ2106" s="291"/>
      <c r="AK2106" s="291"/>
      <c r="AL2106" s="291"/>
      <c r="AM2106" s="291"/>
      <c r="AN2106" s="292"/>
      <c r="AO2106" s="292"/>
      <c r="AP2106" s="292"/>
      <c r="AQ2106" s="292"/>
      <c r="AR2106" s="292"/>
      <c r="AS2106" s="292"/>
      <c r="AT2106" s="292"/>
      <c r="AU2106" s="292"/>
      <c r="AV2106" s="292"/>
      <c r="AW2106" s="292"/>
      <c r="AX2106" s="292"/>
      <c r="AY2106" s="292"/>
      <c r="AZ2106" s="292"/>
      <c r="BA2106" s="292"/>
      <c r="BB2106" s="292"/>
      <c r="BC2106" s="292"/>
      <c r="BD2106" s="292"/>
      <c r="BE2106" s="292"/>
      <c r="BF2106" s="292"/>
      <c r="BG2106" s="292"/>
      <c r="BH2106" s="292"/>
      <c r="BI2106" s="292"/>
      <c r="BJ2106" s="292"/>
      <c r="BK2106" s="292"/>
      <c r="BL2106" s="292"/>
    </row>
    <row r="2107" spans="1:64" s="293" customFormat="1" ht="50.1" customHeight="1">
      <c r="A2107" s="30" t="s">
        <v>7258</v>
      </c>
      <c r="B2107" s="31" t="s">
        <v>32</v>
      </c>
      <c r="C2107" s="44" t="s">
        <v>7259</v>
      </c>
      <c r="D2107" s="312" t="s">
        <v>7251</v>
      </c>
      <c r="E2107" s="44" t="s">
        <v>7260</v>
      </c>
      <c r="F2107" s="44"/>
      <c r="G2107" s="31" t="s">
        <v>36</v>
      </c>
      <c r="H2107" s="31">
        <v>0</v>
      </c>
      <c r="I2107" s="31">
        <v>590000000</v>
      </c>
      <c r="J2107" s="31" t="s">
        <v>50</v>
      </c>
      <c r="K2107" s="31" t="s">
        <v>2488</v>
      </c>
      <c r="L2107" s="45" t="s">
        <v>6278</v>
      </c>
      <c r="M2107" s="31" t="s">
        <v>98</v>
      </c>
      <c r="N2107" s="31" t="s">
        <v>7253</v>
      </c>
      <c r="O2107" s="31" t="s">
        <v>91</v>
      </c>
      <c r="P2107" s="43">
        <v>796</v>
      </c>
      <c r="Q2107" s="31" t="s">
        <v>43</v>
      </c>
      <c r="R2107" s="64">
        <v>1</v>
      </c>
      <c r="S2107" s="299">
        <v>2650</v>
      </c>
      <c r="T2107" s="48">
        <f t="shared" si="198"/>
        <v>2650</v>
      </c>
      <c r="U2107" s="65">
        <f t="shared" si="199"/>
        <v>2968.0000000000005</v>
      </c>
      <c r="V2107" s="42"/>
      <c r="W2107" s="31">
        <v>2017</v>
      </c>
      <c r="X2107" s="42"/>
      <c r="Y2107" s="303"/>
      <c r="Z2107" s="290"/>
      <c r="AA2107" s="291"/>
      <c r="AB2107" s="291"/>
      <c r="AC2107" s="291"/>
      <c r="AD2107" s="291"/>
      <c r="AE2107" s="291"/>
      <c r="AF2107" s="291"/>
      <c r="AG2107" s="291"/>
      <c r="AH2107" s="291"/>
      <c r="AI2107" s="291"/>
      <c r="AJ2107" s="291"/>
      <c r="AK2107" s="291"/>
      <c r="AL2107" s="291"/>
      <c r="AM2107" s="291"/>
      <c r="AN2107" s="292"/>
      <c r="AO2107" s="292"/>
      <c r="AP2107" s="292"/>
      <c r="AQ2107" s="292"/>
      <c r="AR2107" s="292"/>
      <c r="AS2107" s="292"/>
      <c r="AT2107" s="292"/>
      <c r="AU2107" s="292"/>
      <c r="AV2107" s="292"/>
      <c r="AW2107" s="292"/>
      <c r="AX2107" s="292"/>
      <c r="AY2107" s="292"/>
      <c r="AZ2107" s="292"/>
      <c r="BA2107" s="292"/>
      <c r="BB2107" s="292"/>
      <c r="BC2107" s="292"/>
      <c r="BD2107" s="292"/>
      <c r="BE2107" s="292"/>
      <c r="BF2107" s="292"/>
      <c r="BG2107" s="292"/>
      <c r="BH2107" s="292"/>
      <c r="BI2107" s="292"/>
      <c r="BJ2107" s="292"/>
      <c r="BK2107" s="292"/>
      <c r="BL2107" s="292"/>
    </row>
    <row r="2108" spans="1:64" s="293" customFormat="1" ht="50.1" customHeight="1">
      <c r="A2108" s="30" t="s">
        <v>7261</v>
      </c>
      <c r="B2108" s="31" t="s">
        <v>32</v>
      </c>
      <c r="C2108" s="44" t="s">
        <v>7262</v>
      </c>
      <c r="D2108" s="312" t="s">
        <v>7251</v>
      </c>
      <c r="E2108" s="44" t="s">
        <v>7263</v>
      </c>
      <c r="F2108" s="44"/>
      <c r="G2108" s="31" t="s">
        <v>36</v>
      </c>
      <c r="H2108" s="31">
        <v>0</v>
      </c>
      <c r="I2108" s="31">
        <v>590000000</v>
      </c>
      <c r="J2108" s="31" t="s">
        <v>50</v>
      </c>
      <c r="K2108" s="31" t="s">
        <v>2488</v>
      </c>
      <c r="L2108" s="45" t="s">
        <v>6278</v>
      </c>
      <c r="M2108" s="31" t="s">
        <v>98</v>
      </c>
      <c r="N2108" s="31" t="s">
        <v>7253</v>
      </c>
      <c r="O2108" s="31" t="s">
        <v>91</v>
      </c>
      <c r="P2108" s="43">
        <v>778</v>
      </c>
      <c r="Q2108" s="31" t="s">
        <v>1037</v>
      </c>
      <c r="R2108" s="64">
        <v>1</v>
      </c>
      <c r="S2108" s="299">
        <v>2650</v>
      </c>
      <c r="T2108" s="48">
        <f t="shared" si="198"/>
        <v>2650</v>
      </c>
      <c r="U2108" s="65">
        <f t="shared" si="199"/>
        <v>2968.0000000000005</v>
      </c>
      <c r="V2108" s="42"/>
      <c r="W2108" s="31">
        <v>2017</v>
      </c>
      <c r="X2108" s="42"/>
      <c r="Y2108" s="303"/>
      <c r="Z2108" s="290"/>
      <c r="AA2108" s="291"/>
      <c r="AB2108" s="291"/>
      <c r="AC2108" s="291"/>
      <c r="AD2108" s="291"/>
      <c r="AE2108" s="291"/>
      <c r="AF2108" s="291"/>
      <c r="AG2108" s="291"/>
      <c r="AH2108" s="291"/>
      <c r="AI2108" s="291"/>
      <c r="AJ2108" s="291"/>
      <c r="AK2108" s="291"/>
      <c r="AL2108" s="291"/>
      <c r="AM2108" s="291"/>
      <c r="AN2108" s="292"/>
      <c r="AO2108" s="292"/>
      <c r="AP2108" s="292"/>
      <c r="AQ2108" s="292"/>
      <c r="AR2108" s="292"/>
      <c r="AS2108" s="292"/>
      <c r="AT2108" s="292"/>
      <c r="AU2108" s="292"/>
      <c r="AV2108" s="292"/>
      <c r="AW2108" s="292"/>
      <c r="AX2108" s="292"/>
      <c r="AY2108" s="292"/>
      <c r="AZ2108" s="292"/>
      <c r="BA2108" s="292"/>
      <c r="BB2108" s="292"/>
      <c r="BC2108" s="292"/>
      <c r="BD2108" s="292"/>
      <c r="BE2108" s="292"/>
      <c r="BF2108" s="292"/>
      <c r="BG2108" s="292"/>
      <c r="BH2108" s="292"/>
      <c r="BI2108" s="292"/>
      <c r="BJ2108" s="292"/>
      <c r="BK2108" s="292"/>
      <c r="BL2108" s="292"/>
    </row>
    <row r="2109" spans="1:64" s="293" customFormat="1" ht="50.1" customHeight="1">
      <c r="A2109" s="30" t="s">
        <v>7264</v>
      </c>
      <c r="B2109" s="31" t="s">
        <v>32</v>
      </c>
      <c r="C2109" s="44" t="s">
        <v>7265</v>
      </c>
      <c r="D2109" s="312" t="s">
        <v>7266</v>
      </c>
      <c r="E2109" s="44" t="s">
        <v>7267</v>
      </c>
      <c r="F2109" s="44" t="s">
        <v>6606</v>
      </c>
      <c r="G2109" s="31" t="s">
        <v>36</v>
      </c>
      <c r="H2109" s="31">
        <v>0</v>
      </c>
      <c r="I2109" s="31">
        <v>590000000</v>
      </c>
      <c r="J2109" s="31" t="s">
        <v>50</v>
      </c>
      <c r="K2109" s="31" t="s">
        <v>2488</v>
      </c>
      <c r="L2109" s="45" t="s">
        <v>6278</v>
      </c>
      <c r="M2109" s="31" t="s">
        <v>98</v>
      </c>
      <c r="N2109" s="31" t="s">
        <v>7253</v>
      </c>
      <c r="O2109" s="31" t="s">
        <v>91</v>
      </c>
      <c r="P2109" s="43">
        <v>166</v>
      </c>
      <c r="Q2109" s="43" t="s">
        <v>100</v>
      </c>
      <c r="R2109" s="64">
        <v>0.5</v>
      </c>
      <c r="S2109" s="299">
        <v>3950</v>
      </c>
      <c r="T2109" s="48">
        <f t="shared" si="198"/>
        <v>1975</v>
      </c>
      <c r="U2109" s="65">
        <f t="shared" si="199"/>
        <v>2212</v>
      </c>
      <c r="V2109" s="42"/>
      <c r="W2109" s="31">
        <v>2017</v>
      </c>
      <c r="X2109" s="42"/>
      <c r="Y2109" s="303"/>
      <c r="Z2109" s="290"/>
      <c r="AA2109" s="291"/>
      <c r="AB2109" s="291"/>
      <c r="AC2109" s="291"/>
      <c r="AD2109" s="291"/>
      <c r="AE2109" s="291"/>
      <c r="AF2109" s="291"/>
      <c r="AG2109" s="291"/>
      <c r="AH2109" s="291"/>
      <c r="AI2109" s="291"/>
      <c r="AJ2109" s="291"/>
      <c r="AK2109" s="291"/>
      <c r="AL2109" s="291"/>
      <c r="AM2109" s="291"/>
      <c r="AN2109" s="292"/>
      <c r="AO2109" s="292"/>
      <c r="AP2109" s="292"/>
      <c r="AQ2109" s="292"/>
      <c r="AR2109" s="292"/>
      <c r="AS2109" s="292"/>
      <c r="AT2109" s="292"/>
      <c r="AU2109" s="292"/>
      <c r="AV2109" s="292"/>
      <c r="AW2109" s="292"/>
      <c r="AX2109" s="292"/>
      <c r="AY2109" s="292"/>
      <c r="AZ2109" s="292"/>
      <c r="BA2109" s="292"/>
      <c r="BB2109" s="292"/>
      <c r="BC2109" s="292"/>
      <c r="BD2109" s="292"/>
      <c r="BE2109" s="292"/>
      <c r="BF2109" s="292"/>
      <c r="BG2109" s="292"/>
      <c r="BH2109" s="292"/>
      <c r="BI2109" s="292"/>
      <c r="BJ2109" s="292"/>
      <c r="BK2109" s="292"/>
      <c r="BL2109" s="292"/>
    </row>
    <row r="2110" spans="1:64" s="293" customFormat="1" ht="50.1" customHeight="1">
      <c r="A2110" s="30" t="s">
        <v>7268</v>
      </c>
      <c r="B2110" s="31" t="s">
        <v>32</v>
      </c>
      <c r="C2110" s="44" t="s">
        <v>7269</v>
      </c>
      <c r="D2110" s="312" t="s">
        <v>7270</v>
      </c>
      <c r="E2110" s="44" t="s">
        <v>7271</v>
      </c>
      <c r="F2110" s="44"/>
      <c r="G2110" s="31" t="s">
        <v>36</v>
      </c>
      <c r="H2110" s="31">
        <v>0</v>
      </c>
      <c r="I2110" s="31">
        <v>590000000</v>
      </c>
      <c r="J2110" s="31" t="s">
        <v>50</v>
      </c>
      <c r="K2110" s="31" t="s">
        <v>2488</v>
      </c>
      <c r="L2110" s="45" t="s">
        <v>6278</v>
      </c>
      <c r="M2110" s="31" t="s">
        <v>98</v>
      </c>
      <c r="N2110" s="31" t="s">
        <v>7253</v>
      </c>
      <c r="O2110" s="31" t="s">
        <v>91</v>
      </c>
      <c r="P2110" s="43">
        <v>166</v>
      </c>
      <c r="Q2110" s="43" t="s">
        <v>100</v>
      </c>
      <c r="R2110" s="64">
        <v>0.5</v>
      </c>
      <c r="S2110" s="299">
        <v>5150</v>
      </c>
      <c r="T2110" s="48">
        <f t="shared" si="198"/>
        <v>2575</v>
      </c>
      <c r="U2110" s="65">
        <f t="shared" si="199"/>
        <v>2884.0000000000005</v>
      </c>
      <c r="V2110" s="42"/>
      <c r="W2110" s="31">
        <v>2017</v>
      </c>
      <c r="X2110" s="42"/>
      <c r="Y2110" s="303"/>
      <c r="Z2110" s="290"/>
      <c r="AA2110" s="291"/>
      <c r="AB2110" s="291"/>
      <c r="AC2110" s="291"/>
      <c r="AD2110" s="291"/>
      <c r="AE2110" s="291"/>
      <c r="AF2110" s="291"/>
      <c r="AG2110" s="291"/>
      <c r="AH2110" s="291"/>
      <c r="AI2110" s="291"/>
      <c r="AJ2110" s="291"/>
      <c r="AK2110" s="291"/>
      <c r="AL2110" s="291"/>
      <c r="AM2110" s="291"/>
      <c r="AN2110" s="292"/>
      <c r="AO2110" s="292"/>
      <c r="AP2110" s="292"/>
      <c r="AQ2110" s="292"/>
      <c r="AR2110" s="292"/>
      <c r="AS2110" s="292"/>
      <c r="AT2110" s="292"/>
      <c r="AU2110" s="292"/>
      <c r="AV2110" s="292"/>
      <c r="AW2110" s="292"/>
      <c r="AX2110" s="292"/>
      <c r="AY2110" s="292"/>
      <c r="AZ2110" s="292"/>
      <c r="BA2110" s="292"/>
      <c r="BB2110" s="292"/>
      <c r="BC2110" s="292"/>
      <c r="BD2110" s="292"/>
      <c r="BE2110" s="292"/>
      <c r="BF2110" s="292"/>
      <c r="BG2110" s="292"/>
      <c r="BH2110" s="292"/>
      <c r="BI2110" s="292"/>
      <c r="BJ2110" s="292"/>
      <c r="BK2110" s="292"/>
      <c r="BL2110" s="292"/>
    </row>
    <row r="2111" spans="1:64" s="293" customFormat="1" ht="50.1" customHeight="1">
      <c r="A2111" s="30" t="s">
        <v>7272</v>
      </c>
      <c r="B2111" s="31" t="s">
        <v>32</v>
      </c>
      <c r="C2111" s="44" t="s">
        <v>7273</v>
      </c>
      <c r="D2111" s="312" t="s">
        <v>7274</v>
      </c>
      <c r="E2111" s="44" t="s">
        <v>7275</v>
      </c>
      <c r="F2111" s="44"/>
      <c r="G2111" s="31" t="s">
        <v>36</v>
      </c>
      <c r="H2111" s="31">
        <v>0</v>
      </c>
      <c r="I2111" s="31">
        <v>590000000</v>
      </c>
      <c r="J2111" s="31" t="s">
        <v>50</v>
      </c>
      <c r="K2111" s="31" t="s">
        <v>2488</v>
      </c>
      <c r="L2111" s="45" t="s">
        <v>6278</v>
      </c>
      <c r="M2111" s="31" t="s">
        <v>98</v>
      </c>
      <c r="N2111" s="31" t="s">
        <v>7253</v>
      </c>
      <c r="O2111" s="31" t="s">
        <v>91</v>
      </c>
      <c r="P2111" s="43">
        <v>166</v>
      </c>
      <c r="Q2111" s="43" t="s">
        <v>100</v>
      </c>
      <c r="R2111" s="64">
        <v>0.5</v>
      </c>
      <c r="S2111" s="299">
        <v>4150</v>
      </c>
      <c r="T2111" s="48">
        <f t="shared" si="198"/>
        <v>2075</v>
      </c>
      <c r="U2111" s="65">
        <f t="shared" si="199"/>
        <v>2324</v>
      </c>
      <c r="V2111" s="42"/>
      <c r="W2111" s="31">
        <v>2017</v>
      </c>
      <c r="X2111" s="42"/>
      <c r="Y2111" s="303"/>
      <c r="Z2111" s="290"/>
      <c r="AA2111" s="291"/>
      <c r="AB2111" s="291"/>
      <c r="AC2111" s="291"/>
      <c r="AD2111" s="291"/>
      <c r="AE2111" s="291"/>
      <c r="AF2111" s="291"/>
      <c r="AG2111" s="291"/>
      <c r="AH2111" s="291"/>
      <c r="AI2111" s="291"/>
      <c r="AJ2111" s="291"/>
      <c r="AK2111" s="291"/>
      <c r="AL2111" s="291"/>
      <c r="AM2111" s="291"/>
      <c r="AN2111" s="292"/>
      <c r="AO2111" s="292"/>
      <c r="AP2111" s="292"/>
      <c r="AQ2111" s="292"/>
      <c r="AR2111" s="292"/>
      <c r="AS2111" s="292"/>
      <c r="AT2111" s="292"/>
      <c r="AU2111" s="292"/>
      <c r="AV2111" s="292"/>
      <c r="AW2111" s="292"/>
      <c r="AX2111" s="292"/>
      <c r="AY2111" s="292"/>
      <c r="AZ2111" s="292"/>
      <c r="BA2111" s="292"/>
      <c r="BB2111" s="292"/>
      <c r="BC2111" s="292"/>
      <c r="BD2111" s="292"/>
      <c r="BE2111" s="292"/>
      <c r="BF2111" s="292"/>
      <c r="BG2111" s="292"/>
      <c r="BH2111" s="292"/>
      <c r="BI2111" s="292"/>
      <c r="BJ2111" s="292"/>
      <c r="BK2111" s="292"/>
      <c r="BL2111" s="292"/>
    </row>
    <row r="2112" spans="1:64" s="293" customFormat="1" ht="50.1" customHeight="1">
      <c r="A2112" s="30" t="s">
        <v>7276</v>
      </c>
      <c r="B2112" s="31" t="s">
        <v>32</v>
      </c>
      <c r="C2112" s="44" t="s">
        <v>7277</v>
      </c>
      <c r="D2112" s="312" t="s">
        <v>7278</v>
      </c>
      <c r="E2112" s="44" t="s">
        <v>7279</v>
      </c>
      <c r="F2112" s="44"/>
      <c r="G2112" s="31" t="s">
        <v>36</v>
      </c>
      <c r="H2112" s="31">
        <v>0</v>
      </c>
      <c r="I2112" s="31">
        <v>590000000</v>
      </c>
      <c r="J2112" s="31" t="s">
        <v>50</v>
      </c>
      <c r="K2112" s="31" t="s">
        <v>2488</v>
      </c>
      <c r="L2112" s="45" t="s">
        <v>6278</v>
      </c>
      <c r="M2112" s="31" t="s">
        <v>98</v>
      </c>
      <c r="N2112" s="31" t="s">
        <v>7253</v>
      </c>
      <c r="O2112" s="31" t="s">
        <v>91</v>
      </c>
      <c r="P2112" s="43">
        <v>166</v>
      </c>
      <c r="Q2112" s="43" t="s">
        <v>100</v>
      </c>
      <c r="R2112" s="64">
        <v>0.5</v>
      </c>
      <c r="S2112" s="299">
        <v>8000</v>
      </c>
      <c r="T2112" s="48">
        <f t="shared" si="198"/>
        <v>4000</v>
      </c>
      <c r="U2112" s="65">
        <f t="shared" si="199"/>
        <v>4480</v>
      </c>
      <c r="V2112" s="42"/>
      <c r="W2112" s="31">
        <v>2017</v>
      </c>
      <c r="X2112" s="42"/>
      <c r="Y2112" s="303"/>
      <c r="Z2112" s="290"/>
      <c r="AA2112" s="291"/>
      <c r="AB2112" s="291"/>
      <c r="AC2112" s="291"/>
      <c r="AD2112" s="291"/>
      <c r="AE2112" s="291"/>
      <c r="AF2112" s="291"/>
      <c r="AG2112" s="291"/>
      <c r="AH2112" s="291"/>
      <c r="AI2112" s="291"/>
      <c r="AJ2112" s="291"/>
      <c r="AK2112" s="291"/>
      <c r="AL2112" s="291"/>
      <c r="AM2112" s="291"/>
      <c r="AN2112" s="292"/>
      <c r="AO2112" s="292"/>
      <c r="AP2112" s="292"/>
      <c r="AQ2112" s="292"/>
      <c r="AR2112" s="292"/>
      <c r="AS2112" s="292"/>
      <c r="AT2112" s="292"/>
      <c r="AU2112" s="292"/>
      <c r="AV2112" s="292"/>
      <c r="AW2112" s="292"/>
      <c r="AX2112" s="292"/>
      <c r="AY2112" s="292"/>
      <c r="AZ2112" s="292"/>
      <c r="BA2112" s="292"/>
      <c r="BB2112" s="292"/>
      <c r="BC2112" s="292"/>
      <c r="BD2112" s="292"/>
      <c r="BE2112" s="292"/>
      <c r="BF2112" s="292"/>
      <c r="BG2112" s="292"/>
      <c r="BH2112" s="292"/>
      <c r="BI2112" s="292"/>
      <c r="BJ2112" s="292"/>
      <c r="BK2112" s="292"/>
      <c r="BL2112" s="292"/>
    </row>
    <row r="2113" spans="1:64" s="293" customFormat="1" ht="50.1" customHeight="1">
      <c r="A2113" s="30" t="s">
        <v>7280</v>
      </c>
      <c r="B2113" s="31" t="s">
        <v>32</v>
      </c>
      <c r="C2113" s="44" t="s">
        <v>7281</v>
      </c>
      <c r="D2113" s="312" t="s">
        <v>7282</v>
      </c>
      <c r="E2113" s="44" t="s">
        <v>7283</v>
      </c>
      <c r="F2113" s="44"/>
      <c r="G2113" s="31" t="s">
        <v>36</v>
      </c>
      <c r="H2113" s="31">
        <v>0</v>
      </c>
      <c r="I2113" s="31">
        <v>590000000</v>
      </c>
      <c r="J2113" s="31" t="s">
        <v>50</v>
      </c>
      <c r="K2113" s="31" t="s">
        <v>2488</v>
      </c>
      <c r="L2113" s="45" t="s">
        <v>6278</v>
      </c>
      <c r="M2113" s="31" t="s">
        <v>98</v>
      </c>
      <c r="N2113" s="31" t="s">
        <v>7253</v>
      </c>
      <c r="O2113" s="31" t="s">
        <v>91</v>
      </c>
      <c r="P2113" s="43">
        <v>166</v>
      </c>
      <c r="Q2113" s="43" t="s">
        <v>100</v>
      </c>
      <c r="R2113" s="64">
        <v>0.5</v>
      </c>
      <c r="S2113" s="299">
        <v>9000</v>
      </c>
      <c r="T2113" s="48">
        <f t="shared" si="198"/>
        <v>4500</v>
      </c>
      <c r="U2113" s="65">
        <f t="shared" si="199"/>
        <v>5040.0000000000009</v>
      </c>
      <c r="V2113" s="42"/>
      <c r="W2113" s="31">
        <v>2017</v>
      </c>
      <c r="X2113" s="42"/>
      <c r="Y2113" s="303"/>
      <c r="Z2113" s="290"/>
      <c r="AA2113" s="291"/>
      <c r="AB2113" s="291"/>
      <c r="AC2113" s="291"/>
      <c r="AD2113" s="291"/>
      <c r="AE2113" s="291"/>
      <c r="AF2113" s="291"/>
      <c r="AG2113" s="291"/>
      <c r="AH2113" s="291"/>
      <c r="AI2113" s="291"/>
      <c r="AJ2113" s="291"/>
      <c r="AK2113" s="291"/>
      <c r="AL2113" s="291"/>
      <c r="AM2113" s="291"/>
      <c r="AN2113" s="292"/>
      <c r="AO2113" s="292"/>
      <c r="AP2113" s="292"/>
      <c r="AQ2113" s="292"/>
      <c r="AR2113" s="292"/>
      <c r="AS2113" s="292"/>
      <c r="AT2113" s="292"/>
      <c r="AU2113" s="292"/>
      <c r="AV2113" s="292"/>
      <c r="AW2113" s="292"/>
      <c r="AX2113" s="292"/>
      <c r="AY2113" s="292"/>
      <c r="AZ2113" s="292"/>
      <c r="BA2113" s="292"/>
      <c r="BB2113" s="292"/>
      <c r="BC2113" s="292"/>
      <c r="BD2113" s="292"/>
      <c r="BE2113" s="292"/>
      <c r="BF2113" s="292"/>
      <c r="BG2113" s="292"/>
      <c r="BH2113" s="292"/>
      <c r="BI2113" s="292"/>
      <c r="BJ2113" s="292"/>
      <c r="BK2113" s="292"/>
      <c r="BL2113" s="292"/>
    </row>
    <row r="2114" spans="1:64" s="292" customFormat="1" ht="50.1" customHeight="1">
      <c r="A2114" s="30" t="s">
        <v>7438</v>
      </c>
      <c r="B2114" s="31" t="s">
        <v>32</v>
      </c>
      <c r="C2114" s="44" t="s">
        <v>7439</v>
      </c>
      <c r="D2114" s="312" t="s">
        <v>2247</v>
      </c>
      <c r="E2114" s="44" t="s">
        <v>7440</v>
      </c>
      <c r="F2114" s="44"/>
      <c r="G2114" s="31" t="s">
        <v>36</v>
      </c>
      <c r="H2114" s="31">
        <v>0</v>
      </c>
      <c r="I2114" s="31">
        <v>590000000</v>
      </c>
      <c r="J2114" s="31" t="s">
        <v>37</v>
      </c>
      <c r="K2114" s="31" t="s">
        <v>2488</v>
      </c>
      <c r="L2114" s="45" t="s">
        <v>6278</v>
      </c>
      <c r="M2114" s="31" t="s">
        <v>98</v>
      </c>
      <c r="N2114" s="31" t="s">
        <v>7253</v>
      </c>
      <c r="O2114" s="31" t="s">
        <v>91</v>
      </c>
      <c r="P2114" s="43">
        <v>166</v>
      </c>
      <c r="Q2114" s="43" t="s">
        <v>100</v>
      </c>
      <c r="R2114" s="64">
        <v>0.5</v>
      </c>
      <c r="S2114" s="299">
        <v>7300</v>
      </c>
      <c r="T2114" s="48">
        <f t="shared" si="198"/>
        <v>3650</v>
      </c>
      <c r="U2114" s="65">
        <f t="shared" si="199"/>
        <v>4088.0000000000005</v>
      </c>
      <c r="V2114" s="42"/>
      <c r="W2114" s="31">
        <v>2017</v>
      </c>
      <c r="X2114" s="42"/>
      <c r="Y2114" s="291"/>
      <c r="Z2114" s="290"/>
      <c r="AA2114" s="304"/>
      <c r="AB2114" s="290"/>
      <c r="AC2114" s="291"/>
      <c r="AD2114" s="291"/>
      <c r="AE2114" s="291"/>
      <c r="AF2114" s="291"/>
      <c r="AG2114" s="291"/>
      <c r="AH2114" s="291"/>
      <c r="AI2114" s="291"/>
      <c r="AJ2114" s="291"/>
      <c r="AK2114" s="291"/>
      <c r="AL2114" s="291"/>
      <c r="AM2114" s="291"/>
      <c r="AN2114" s="291"/>
      <c r="AO2114" s="291"/>
    </row>
    <row r="2115" spans="1:64" s="293" customFormat="1" ht="50.1" customHeight="1">
      <c r="A2115" s="30" t="s">
        <v>7284</v>
      </c>
      <c r="B2115" s="31" t="s">
        <v>32</v>
      </c>
      <c r="C2115" s="44" t="s">
        <v>5341</v>
      </c>
      <c r="D2115" s="312" t="s">
        <v>5342</v>
      </c>
      <c r="E2115" s="44" t="s">
        <v>5343</v>
      </c>
      <c r="F2115" s="44"/>
      <c r="G2115" s="31" t="s">
        <v>36</v>
      </c>
      <c r="H2115" s="31">
        <v>0</v>
      </c>
      <c r="I2115" s="31">
        <v>590000000</v>
      </c>
      <c r="J2115" s="31" t="s">
        <v>50</v>
      </c>
      <c r="K2115" s="31" t="s">
        <v>2488</v>
      </c>
      <c r="L2115" s="45" t="s">
        <v>6278</v>
      </c>
      <c r="M2115" s="31" t="s">
        <v>98</v>
      </c>
      <c r="N2115" s="31" t="s">
        <v>7253</v>
      </c>
      <c r="O2115" s="31" t="s">
        <v>91</v>
      </c>
      <c r="P2115" s="43">
        <v>166</v>
      </c>
      <c r="Q2115" s="43" t="s">
        <v>100</v>
      </c>
      <c r="R2115" s="64">
        <v>0.5</v>
      </c>
      <c r="S2115" s="299">
        <v>2700</v>
      </c>
      <c r="T2115" s="48">
        <f t="shared" si="198"/>
        <v>1350</v>
      </c>
      <c r="U2115" s="65">
        <f t="shared" si="199"/>
        <v>1512.0000000000002</v>
      </c>
      <c r="V2115" s="42"/>
      <c r="W2115" s="31">
        <v>2017</v>
      </c>
      <c r="X2115" s="42"/>
      <c r="Y2115" s="303"/>
      <c r="Z2115" s="290"/>
      <c r="AA2115" s="291"/>
      <c r="AB2115" s="291"/>
      <c r="AC2115" s="291"/>
      <c r="AD2115" s="291"/>
      <c r="AE2115" s="291"/>
      <c r="AF2115" s="291"/>
      <c r="AG2115" s="291"/>
      <c r="AH2115" s="291"/>
      <c r="AI2115" s="291"/>
      <c r="AJ2115" s="291"/>
      <c r="AK2115" s="291"/>
      <c r="AL2115" s="291"/>
      <c r="AM2115" s="291"/>
      <c r="AN2115" s="292"/>
      <c r="AO2115" s="292"/>
      <c r="AP2115" s="292"/>
      <c r="AQ2115" s="292"/>
      <c r="AR2115" s="292"/>
      <c r="AS2115" s="292"/>
      <c r="AT2115" s="292"/>
      <c r="AU2115" s="292"/>
      <c r="AV2115" s="292"/>
      <c r="AW2115" s="292"/>
      <c r="AX2115" s="292"/>
      <c r="AY2115" s="292"/>
      <c r="AZ2115" s="292"/>
      <c r="BA2115" s="292"/>
      <c r="BB2115" s="292"/>
      <c r="BC2115" s="292"/>
      <c r="BD2115" s="292"/>
      <c r="BE2115" s="292"/>
      <c r="BF2115" s="292"/>
      <c r="BG2115" s="292"/>
      <c r="BH2115" s="292"/>
      <c r="BI2115" s="292"/>
      <c r="BJ2115" s="292"/>
      <c r="BK2115" s="292"/>
      <c r="BL2115" s="292"/>
    </row>
    <row r="2116" spans="1:64" s="293" customFormat="1" ht="50.1" customHeight="1">
      <c r="A2116" s="30" t="s">
        <v>7285</v>
      </c>
      <c r="B2116" s="31" t="s">
        <v>32</v>
      </c>
      <c r="C2116" s="44" t="s">
        <v>7286</v>
      </c>
      <c r="D2116" s="312" t="s">
        <v>7287</v>
      </c>
      <c r="E2116" s="44" t="s">
        <v>7288</v>
      </c>
      <c r="F2116" s="44"/>
      <c r="G2116" s="31" t="s">
        <v>36</v>
      </c>
      <c r="H2116" s="31">
        <v>0</v>
      </c>
      <c r="I2116" s="31">
        <v>590000000</v>
      </c>
      <c r="J2116" s="31" t="s">
        <v>50</v>
      </c>
      <c r="K2116" s="31" t="s">
        <v>2488</v>
      </c>
      <c r="L2116" s="45" t="s">
        <v>6278</v>
      </c>
      <c r="M2116" s="31" t="s">
        <v>98</v>
      </c>
      <c r="N2116" s="31" t="s">
        <v>7253</v>
      </c>
      <c r="O2116" s="31" t="s">
        <v>91</v>
      </c>
      <c r="P2116" s="43">
        <v>166</v>
      </c>
      <c r="Q2116" s="43" t="s">
        <v>100</v>
      </c>
      <c r="R2116" s="64">
        <v>1</v>
      </c>
      <c r="S2116" s="299">
        <v>8150</v>
      </c>
      <c r="T2116" s="48">
        <f t="shared" si="198"/>
        <v>8150</v>
      </c>
      <c r="U2116" s="65">
        <f t="shared" si="199"/>
        <v>9128</v>
      </c>
      <c r="V2116" s="42"/>
      <c r="W2116" s="31">
        <v>2017</v>
      </c>
      <c r="X2116" s="42"/>
      <c r="Y2116" s="303"/>
      <c r="Z2116" s="290"/>
      <c r="AA2116" s="291"/>
      <c r="AB2116" s="291"/>
      <c r="AC2116" s="291"/>
      <c r="AD2116" s="291"/>
      <c r="AE2116" s="291"/>
      <c r="AF2116" s="291"/>
      <c r="AG2116" s="291"/>
      <c r="AH2116" s="291"/>
      <c r="AI2116" s="291"/>
      <c r="AJ2116" s="291"/>
      <c r="AK2116" s="291"/>
      <c r="AL2116" s="291"/>
      <c r="AM2116" s="291"/>
      <c r="AN2116" s="292"/>
      <c r="AO2116" s="292"/>
      <c r="AP2116" s="292"/>
      <c r="AQ2116" s="292"/>
      <c r="AR2116" s="292"/>
      <c r="AS2116" s="292"/>
      <c r="AT2116" s="292"/>
      <c r="AU2116" s="292"/>
      <c r="AV2116" s="292"/>
      <c r="AW2116" s="292"/>
      <c r="AX2116" s="292"/>
      <c r="AY2116" s="292"/>
      <c r="AZ2116" s="292"/>
      <c r="BA2116" s="292"/>
      <c r="BB2116" s="292"/>
      <c r="BC2116" s="292"/>
      <c r="BD2116" s="292"/>
      <c r="BE2116" s="292"/>
      <c r="BF2116" s="292"/>
      <c r="BG2116" s="292"/>
      <c r="BH2116" s="292"/>
      <c r="BI2116" s="292"/>
      <c r="BJ2116" s="292"/>
      <c r="BK2116" s="292"/>
      <c r="BL2116" s="292"/>
    </row>
    <row r="2117" spans="1:64" s="293" customFormat="1" ht="50.1" customHeight="1">
      <c r="A2117" s="30" t="s">
        <v>7289</v>
      </c>
      <c r="B2117" s="31" t="s">
        <v>32</v>
      </c>
      <c r="C2117" s="44" t="s">
        <v>7290</v>
      </c>
      <c r="D2117" s="312" t="s">
        <v>7291</v>
      </c>
      <c r="E2117" s="44" t="s">
        <v>7292</v>
      </c>
      <c r="F2117" s="44"/>
      <c r="G2117" s="31" t="s">
        <v>36</v>
      </c>
      <c r="H2117" s="31">
        <v>0</v>
      </c>
      <c r="I2117" s="31">
        <v>590000000</v>
      </c>
      <c r="J2117" s="31" t="s">
        <v>50</v>
      </c>
      <c r="K2117" s="31" t="s">
        <v>2488</v>
      </c>
      <c r="L2117" s="45" t="s">
        <v>6278</v>
      </c>
      <c r="M2117" s="31" t="s">
        <v>98</v>
      </c>
      <c r="N2117" s="31" t="s">
        <v>7253</v>
      </c>
      <c r="O2117" s="31" t="s">
        <v>91</v>
      </c>
      <c r="P2117" s="43">
        <v>166</v>
      </c>
      <c r="Q2117" s="43" t="s">
        <v>100</v>
      </c>
      <c r="R2117" s="64">
        <v>4.5</v>
      </c>
      <c r="S2117" s="299">
        <v>7850</v>
      </c>
      <c r="T2117" s="48">
        <f t="shared" si="198"/>
        <v>35325</v>
      </c>
      <c r="U2117" s="65">
        <f t="shared" si="199"/>
        <v>39564.000000000007</v>
      </c>
      <c r="V2117" s="42"/>
      <c r="W2117" s="31">
        <v>2017</v>
      </c>
      <c r="X2117" s="42"/>
      <c r="Y2117" s="303"/>
      <c r="Z2117" s="290"/>
      <c r="AA2117" s="291"/>
      <c r="AB2117" s="291"/>
      <c r="AC2117" s="291"/>
      <c r="AD2117" s="291"/>
      <c r="AE2117" s="291"/>
      <c r="AF2117" s="291"/>
      <c r="AG2117" s="291"/>
      <c r="AH2117" s="291"/>
      <c r="AI2117" s="291"/>
      <c r="AJ2117" s="291"/>
      <c r="AK2117" s="291"/>
      <c r="AL2117" s="291"/>
      <c r="AM2117" s="291"/>
      <c r="AN2117" s="292"/>
      <c r="AO2117" s="292"/>
      <c r="AP2117" s="292"/>
      <c r="AQ2117" s="292"/>
      <c r="AR2117" s="292"/>
      <c r="AS2117" s="292"/>
      <c r="AT2117" s="292"/>
      <c r="AU2117" s="292"/>
      <c r="AV2117" s="292"/>
      <c r="AW2117" s="292"/>
      <c r="AX2117" s="292"/>
      <c r="AY2117" s="292"/>
      <c r="AZ2117" s="292"/>
      <c r="BA2117" s="292"/>
      <c r="BB2117" s="292"/>
      <c r="BC2117" s="292"/>
      <c r="BD2117" s="292"/>
      <c r="BE2117" s="292"/>
      <c r="BF2117" s="292"/>
      <c r="BG2117" s="292"/>
      <c r="BH2117" s="292"/>
      <c r="BI2117" s="292"/>
      <c r="BJ2117" s="292"/>
      <c r="BK2117" s="292"/>
      <c r="BL2117" s="292"/>
    </row>
    <row r="2118" spans="1:64" s="293" customFormat="1" ht="50.1" customHeight="1">
      <c r="A2118" s="30" t="s">
        <v>7293</v>
      </c>
      <c r="B2118" s="31" t="s">
        <v>32</v>
      </c>
      <c r="C2118" s="44" t="s">
        <v>7294</v>
      </c>
      <c r="D2118" s="312" t="s">
        <v>7295</v>
      </c>
      <c r="E2118" s="44" t="s">
        <v>7296</v>
      </c>
      <c r="F2118" s="44"/>
      <c r="G2118" s="31" t="s">
        <v>36</v>
      </c>
      <c r="H2118" s="31">
        <v>0</v>
      </c>
      <c r="I2118" s="31">
        <v>590000000</v>
      </c>
      <c r="J2118" s="31" t="s">
        <v>50</v>
      </c>
      <c r="K2118" s="31" t="s">
        <v>2488</v>
      </c>
      <c r="L2118" s="45" t="s">
        <v>6278</v>
      </c>
      <c r="M2118" s="31" t="s">
        <v>98</v>
      </c>
      <c r="N2118" s="31" t="s">
        <v>7253</v>
      </c>
      <c r="O2118" s="31" t="s">
        <v>91</v>
      </c>
      <c r="P2118" s="43">
        <v>166</v>
      </c>
      <c r="Q2118" s="43" t="s">
        <v>100</v>
      </c>
      <c r="R2118" s="64">
        <v>0.5</v>
      </c>
      <c r="S2118" s="299">
        <v>2000</v>
      </c>
      <c r="T2118" s="48">
        <f t="shared" si="198"/>
        <v>1000</v>
      </c>
      <c r="U2118" s="65">
        <f t="shared" si="199"/>
        <v>1120</v>
      </c>
      <c r="V2118" s="42"/>
      <c r="W2118" s="31">
        <v>2017</v>
      </c>
      <c r="X2118" s="42"/>
      <c r="Y2118" s="303"/>
      <c r="Z2118" s="290"/>
      <c r="AA2118" s="291"/>
      <c r="AB2118" s="291"/>
      <c r="AC2118" s="291"/>
      <c r="AD2118" s="291"/>
      <c r="AE2118" s="291"/>
      <c r="AF2118" s="291"/>
      <c r="AG2118" s="291"/>
      <c r="AH2118" s="291"/>
      <c r="AI2118" s="291"/>
      <c r="AJ2118" s="291"/>
      <c r="AK2118" s="291"/>
      <c r="AL2118" s="291"/>
      <c r="AM2118" s="291"/>
      <c r="AN2118" s="292"/>
      <c r="AO2118" s="292"/>
      <c r="AP2118" s="292"/>
      <c r="AQ2118" s="292"/>
      <c r="AR2118" s="292"/>
      <c r="AS2118" s="292"/>
      <c r="AT2118" s="292"/>
      <c r="AU2118" s="292"/>
      <c r="AV2118" s="292"/>
      <c r="AW2118" s="292"/>
      <c r="AX2118" s="292"/>
      <c r="AY2118" s="292"/>
      <c r="AZ2118" s="292"/>
      <c r="BA2118" s="292"/>
      <c r="BB2118" s="292"/>
      <c r="BC2118" s="292"/>
      <c r="BD2118" s="292"/>
      <c r="BE2118" s="292"/>
      <c r="BF2118" s="292"/>
      <c r="BG2118" s="292"/>
      <c r="BH2118" s="292"/>
      <c r="BI2118" s="292"/>
      <c r="BJ2118" s="292"/>
      <c r="BK2118" s="292"/>
      <c r="BL2118" s="292"/>
    </row>
    <row r="2119" spans="1:64" s="293" customFormat="1" ht="50.1" customHeight="1">
      <c r="A2119" s="30" t="s">
        <v>7297</v>
      </c>
      <c r="B2119" s="31" t="s">
        <v>32</v>
      </c>
      <c r="C2119" s="44" t="s">
        <v>7298</v>
      </c>
      <c r="D2119" s="312" t="s">
        <v>7299</v>
      </c>
      <c r="E2119" s="44" t="s">
        <v>7300</v>
      </c>
      <c r="F2119" s="44"/>
      <c r="G2119" s="31" t="s">
        <v>36</v>
      </c>
      <c r="H2119" s="31">
        <v>0</v>
      </c>
      <c r="I2119" s="31">
        <v>590000000</v>
      </c>
      <c r="J2119" s="31" t="s">
        <v>50</v>
      </c>
      <c r="K2119" s="31" t="s">
        <v>2488</v>
      </c>
      <c r="L2119" s="45" t="s">
        <v>6278</v>
      </c>
      <c r="M2119" s="31" t="s">
        <v>98</v>
      </c>
      <c r="N2119" s="31" t="s">
        <v>7253</v>
      </c>
      <c r="O2119" s="31" t="s">
        <v>91</v>
      </c>
      <c r="P2119" s="43">
        <v>166</v>
      </c>
      <c r="Q2119" s="43" t="s">
        <v>100</v>
      </c>
      <c r="R2119" s="64">
        <v>0.5</v>
      </c>
      <c r="S2119" s="299">
        <v>2850</v>
      </c>
      <c r="T2119" s="48">
        <f t="shared" si="198"/>
        <v>1425</v>
      </c>
      <c r="U2119" s="65">
        <f t="shared" si="199"/>
        <v>1596.0000000000002</v>
      </c>
      <c r="V2119" s="42"/>
      <c r="W2119" s="31">
        <v>2017</v>
      </c>
      <c r="X2119" s="42"/>
      <c r="Y2119" s="303"/>
      <c r="Z2119" s="290"/>
      <c r="AA2119" s="291"/>
      <c r="AB2119" s="291"/>
      <c r="AC2119" s="291"/>
      <c r="AD2119" s="291"/>
      <c r="AE2119" s="291"/>
      <c r="AF2119" s="291"/>
      <c r="AG2119" s="291"/>
      <c r="AH2119" s="291"/>
      <c r="AI2119" s="291"/>
      <c r="AJ2119" s="291"/>
      <c r="AK2119" s="291"/>
      <c r="AL2119" s="291"/>
      <c r="AM2119" s="291"/>
      <c r="AN2119" s="292"/>
      <c r="AO2119" s="292"/>
      <c r="AP2119" s="292"/>
      <c r="AQ2119" s="292"/>
      <c r="AR2119" s="292"/>
      <c r="AS2119" s="292"/>
      <c r="AT2119" s="292"/>
      <c r="AU2119" s="292"/>
      <c r="AV2119" s="292"/>
      <c r="AW2119" s="292"/>
      <c r="AX2119" s="292"/>
      <c r="AY2119" s="292"/>
      <c r="AZ2119" s="292"/>
      <c r="BA2119" s="292"/>
      <c r="BB2119" s="292"/>
      <c r="BC2119" s="292"/>
      <c r="BD2119" s="292"/>
      <c r="BE2119" s="292"/>
      <c r="BF2119" s="292"/>
      <c r="BG2119" s="292"/>
      <c r="BH2119" s="292"/>
      <c r="BI2119" s="292"/>
      <c r="BJ2119" s="292"/>
      <c r="BK2119" s="292"/>
      <c r="BL2119" s="292"/>
    </row>
    <row r="2120" spans="1:64" s="293" customFormat="1" ht="50.1" customHeight="1">
      <c r="A2120" s="30" t="s">
        <v>7301</v>
      </c>
      <c r="B2120" s="31" t="s">
        <v>32</v>
      </c>
      <c r="C2120" s="44" t="s">
        <v>7302</v>
      </c>
      <c r="D2120" s="312" t="s">
        <v>7303</v>
      </c>
      <c r="E2120" s="44" t="s">
        <v>7304</v>
      </c>
      <c r="F2120" s="44"/>
      <c r="G2120" s="31" t="s">
        <v>36</v>
      </c>
      <c r="H2120" s="31">
        <v>0</v>
      </c>
      <c r="I2120" s="31">
        <v>590000000</v>
      </c>
      <c r="J2120" s="31" t="s">
        <v>50</v>
      </c>
      <c r="K2120" s="31" t="s">
        <v>2488</v>
      </c>
      <c r="L2120" s="45" t="s">
        <v>6278</v>
      </c>
      <c r="M2120" s="31" t="s">
        <v>98</v>
      </c>
      <c r="N2120" s="31" t="s">
        <v>7253</v>
      </c>
      <c r="O2120" s="31" t="s">
        <v>91</v>
      </c>
      <c r="P2120" s="43">
        <v>166</v>
      </c>
      <c r="Q2120" s="43" t="s">
        <v>100</v>
      </c>
      <c r="R2120" s="64">
        <v>0.5</v>
      </c>
      <c r="S2120" s="299">
        <v>31500</v>
      </c>
      <c r="T2120" s="48">
        <f t="shared" si="198"/>
        <v>15750</v>
      </c>
      <c r="U2120" s="65">
        <f t="shared" si="199"/>
        <v>17640</v>
      </c>
      <c r="V2120" s="42"/>
      <c r="W2120" s="31">
        <v>2017</v>
      </c>
      <c r="X2120" s="42"/>
      <c r="Y2120" s="303"/>
      <c r="Z2120" s="290"/>
      <c r="AA2120" s="291"/>
      <c r="AB2120" s="291"/>
      <c r="AC2120" s="291"/>
      <c r="AD2120" s="291"/>
      <c r="AE2120" s="291"/>
      <c r="AF2120" s="291"/>
      <c r="AG2120" s="291"/>
      <c r="AH2120" s="291"/>
      <c r="AI2120" s="291"/>
      <c r="AJ2120" s="291"/>
      <c r="AK2120" s="291"/>
      <c r="AL2120" s="291"/>
      <c r="AM2120" s="291"/>
      <c r="AN2120" s="292"/>
      <c r="AO2120" s="292"/>
      <c r="AP2120" s="292"/>
      <c r="AQ2120" s="292"/>
      <c r="AR2120" s="292"/>
      <c r="AS2120" s="292"/>
      <c r="AT2120" s="292"/>
      <c r="AU2120" s="292"/>
      <c r="AV2120" s="292"/>
      <c r="AW2120" s="292"/>
      <c r="AX2120" s="292"/>
      <c r="AY2120" s="292"/>
      <c r="AZ2120" s="292"/>
      <c r="BA2120" s="292"/>
      <c r="BB2120" s="292"/>
      <c r="BC2120" s="292"/>
      <c r="BD2120" s="292"/>
      <c r="BE2120" s="292"/>
      <c r="BF2120" s="292"/>
      <c r="BG2120" s="292"/>
      <c r="BH2120" s="292"/>
      <c r="BI2120" s="292"/>
      <c r="BJ2120" s="292"/>
      <c r="BK2120" s="292"/>
      <c r="BL2120" s="292"/>
    </row>
    <row r="2121" spans="1:64" s="293" customFormat="1" ht="50.1" customHeight="1">
      <c r="A2121" s="30" t="s">
        <v>7305</v>
      </c>
      <c r="B2121" s="31" t="s">
        <v>32</v>
      </c>
      <c r="C2121" s="44" t="s">
        <v>7306</v>
      </c>
      <c r="D2121" s="312" t="s">
        <v>7307</v>
      </c>
      <c r="E2121" s="44" t="s">
        <v>7308</v>
      </c>
      <c r="F2121" s="44" t="s">
        <v>7309</v>
      </c>
      <c r="G2121" s="31" t="s">
        <v>36</v>
      </c>
      <c r="H2121" s="31">
        <v>0</v>
      </c>
      <c r="I2121" s="31">
        <v>590000000</v>
      </c>
      <c r="J2121" s="31" t="s">
        <v>50</v>
      </c>
      <c r="K2121" s="31" t="s">
        <v>2488</v>
      </c>
      <c r="L2121" s="45" t="s">
        <v>6278</v>
      </c>
      <c r="M2121" s="31" t="s">
        <v>98</v>
      </c>
      <c r="N2121" s="31" t="s">
        <v>7253</v>
      </c>
      <c r="O2121" s="31" t="s">
        <v>91</v>
      </c>
      <c r="P2121" s="43">
        <v>166</v>
      </c>
      <c r="Q2121" s="43" t="s">
        <v>100</v>
      </c>
      <c r="R2121" s="64">
        <v>1</v>
      </c>
      <c r="S2121" s="299">
        <v>5200</v>
      </c>
      <c r="T2121" s="48">
        <f t="shared" si="198"/>
        <v>5200</v>
      </c>
      <c r="U2121" s="65">
        <f t="shared" si="199"/>
        <v>5824.0000000000009</v>
      </c>
      <c r="V2121" s="42"/>
      <c r="W2121" s="31">
        <v>2017</v>
      </c>
      <c r="X2121" s="42"/>
      <c r="Y2121" s="303"/>
      <c r="Z2121" s="290"/>
      <c r="AA2121" s="291"/>
      <c r="AB2121" s="291"/>
      <c r="AC2121" s="291"/>
      <c r="AD2121" s="291"/>
      <c r="AE2121" s="291"/>
      <c r="AF2121" s="291"/>
      <c r="AG2121" s="291"/>
      <c r="AH2121" s="291"/>
      <c r="AI2121" s="291"/>
      <c r="AJ2121" s="291"/>
      <c r="AK2121" s="291"/>
      <c r="AL2121" s="291"/>
      <c r="AM2121" s="291"/>
      <c r="AN2121" s="292"/>
      <c r="AO2121" s="292"/>
      <c r="AP2121" s="292"/>
      <c r="AQ2121" s="292"/>
      <c r="AR2121" s="292"/>
      <c r="AS2121" s="292"/>
      <c r="AT2121" s="292"/>
      <c r="AU2121" s="292"/>
      <c r="AV2121" s="292"/>
      <c r="AW2121" s="292"/>
      <c r="AX2121" s="292"/>
      <c r="AY2121" s="292"/>
      <c r="AZ2121" s="292"/>
      <c r="BA2121" s="292"/>
      <c r="BB2121" s="292"/>
      <c r="BC2121" s="292"/>
      <c r="BD2121" s="292"/>
      <c r="BE2121" s="292"/>
      <c r="BF2121" s="292"/>
      <c r="BG2121" s="292"/>
      <c r="BH2121" s="292"/>
      <c r="BI2121" s="292"/>
      <c r="BJ2121" s="292"/>
      <c r="BK2121" s="292"/>
      <c r="BL2121" s="292"/>
    </row>
    <row r="2122" spans="1:64" s="293" customFormat="1" ht="50.1" customHeight="1">
      <c r="A2122" s="30" t="s">
        <v>7310</v>
      </c>
      <c r="B2122" s="31" t="s">
        <v>32</v>
      </c>
      <c r="C2122" s="44" t="s">
        <v>7311</v>
      </c>
      <c r="D2122" s="312" t="s">
        <v>458</v>
      </c>
      <c r="E2122" s="44" t="s">
        <v>7312</v>
      </c>
      <c r="F2122" s="44"/>
      <c r="G2122" s="31" t="s">
        <v>36</v>
      </c>
      <c r="H2122" s="31">
        <v>0</v>
      </c>
      <c r="I2122" s="31">
        <v>590000000</v>
      </c>
      <c r="J2122" s="31" t="s">
        <v>50</v>
      </c>
      <c r="K2122" s="31" t="s">
        <v>2488</v>
      </c>
      <c r="L2122" s="45" t="s">
        <v>6278</v>
      </c>
      <c r="M2122" s="31" t="s">
        <v>98</v>
      </c>
      <c r="N2122" s="31" t="s">
        <v>7253</v>
      </c>
      <c r="O2122" s="31" t="s">
        <v>91</v>
      </c>
      <c r="P2122" s="43">
        <v>166</v>
      </c>
      <c r="Q2122" s="43" t="s">
        <v>100</v>
      </c>
      <c r="R2122" s="64">
        <v>1</v>
      </c>
      <c r="S2122" s="299">
        <v>2700</v>
      </c>
      <c r="T2122" s="48">
        <f t="shared" si="198"/>
        <v>2700</v>
      </c>
      <c r="U2122" s="65">
        <f t="shared" si="199"/>
        <v>3024.0000000000005</v>
      </c>
      <c r="V2122" s="42"/>
      <c r="W2122" s="31">
        <v>2017</v>
      </c>
      <c r="X2122" s="42"/>
      <c r="Y2122" s="303"/>
      <c r="Z2122" s="290"/>
      <c r="AA2122" s="291"/>
      <c r="AB2122" s="291"/>
      <c r="AC2122" s="291"/>
      <c r="AD2122" s="291"/>
      <c r="AE2122" s="291"/>
      <c r="AF2122" s="291"/>
      <c r="AG2122" s="291"/>
      <c r="AH2122" s="291"/>
      <c r="AI2122" s="291"/>
      <c r="AJ2122" s="291"/>
      <c r="AK2122" s="291"/>
      <c r="AL2122" s="291"/>
      <c r="AM2122" s="291"/>
      <c r="AN2122" s="292"/>
      <c r="AO2122" s="292"/>
      <c r="AP2122" s="292"/>
      <c r="AQ2122" s="292"/>
      <c r="AR2122" s="292"/>
      <c r="AS2122" s="292"/>
      <c r="AT2122" s="292"/>
      <c r="AU2122" s="292"/>
      <c r="AV2122" s="292"/>
      <c r="AW2122" s="292"/>
      <c r="AX2122" s="292"/>
      <c r="AY2122" s="292"/>
      <c r="AZ2122" s="292"/>
      <c r="BA2122" s="292"/>
      <c r="BB2122" s="292"/>
      <c r="BC2122" s="292"/>
      <c r="BD2122" s="292"/>
      <c r="BE2122" s="292"/>
      <c r="BF2122" s="292"/>
      <c r="BG2122" s="292"/>
      <c r="BH2122" s="292"/>
      <c r="BI2122" s="292"/>
      <c r="BJ2122" s="292"/>
      <c r="BK2122" s="292"/>
      <c r="BL2122" s="292"/>
    </row>
    <row r="2123" spans="1:64" s="293" customFormat="1" ht="50.1" customHeight="1">
      <c r="A2123" s="30" t="s">
        <v>7313</v>
      </c>
      <c r="B2123" s="31" t="s">
        <v>32</v>
      </c>
      <c r="C2123" s="44" t="s">
        <v>7314</v>
      </c>
      <c r="D2123" s="312" t="s">
        <v>7251</v>
      </c>
      <c r="E2123" s="44" t="s">
        <v>7315</v>
      </c>
      <c r="F2123" s="44"/>
      <c r="G2123" s="31" t="s">
        <v>36</v>
      </c>
      <c r="H2123" s="31">
        <v>0</v>
      </c>
      <c r="I2123" s="31">
        <v>590000000</v>
      </c>
      <c r="J2123" s="31" t="s">
        <v>50</v>
      </c>
      <c r="K2123" s="31" t="s">
        <v>2488</v>
      </c>
      <c r="L2123" s="45" t="s">
        <v>6278</v>
      </c>
      <c r="M2123" s="31" t="s">
        <v>98</v>
      </c>
      <c r="N2123" s="31" t="s">
        <v>7253</v>
      </c>
      <c r="O2123" s="31" t="s">
        <v>91</v>
      </c>
      <c r="P2123" s="43">
        <v>778</v>
      </c>
      <c r="Q2123" s="43" t="s">
        <v>1037</v>
      </c>
      <c r="R2123" s="64">
        <v>1</v>
      </c>
      <c r="S2123" s="64">
        <v>221000</v>
      </c>
      <c r="T2123" s="48">
        <f t="shared" si="198"/>
        <v>221000</v>
      </c>
      <c r="U2123" s="65">
        <f t="shared" si="199"/>
        <v>247520.00000000003</v>
      </c>
      <c r="V2123" s="42"/>
      <c r="W2123" s="31">
        <v>2017</v>
      </c>
      <c r="X2123" s="42"/>
      <c r="Y2123" s="303"/>
      <c r="Z2123" s="290"/>
      <c r="AA2123" s="291"/>
      <c r="AB2123" s="291"/>
      <c r="AC2123" s="291"/>
      <c r="AD2123" s="291"/>
      <c r="AE2123" s="291"/>
      <c r="AF2123" s="291"/>
      <c r="AG2123" s="291"/>
      <c r="AH2123" s="291"/>
      <c r="AI2123" s="291"/>
      <c r="AJ2123" s="291"/>
      <c r="AK2123" s="291"/>
      <c r="AL2123" s="291"/>
      <c r="AM2123" s="291"/>
      <c r="AN2123" s="292"/>
      <c r="AO2123" s="292"/>
      <c r="AP2123" s="292"/>
      <c r="AQ2123" s="292"/>
      <c r="AR2123" s="292"/>
      <c r="AS2123" s="292"/>
      <c r="AT2123" s="292"/>
      <c r="AU2123" s="292"/>
      <c r="AV2123" s="292"/>
      <c r="AW2123" s="292"/>
      <c r="AX2123" s="292"/>
      <c r="AY2123" s="292"/>
      <c r="AZ2123" s="292"/>
      <c r="BA2123" s="292"/>
      <c r="BB2123" s="292"/>
      <c r="BC2123" s="292"/>
      <c r="BD2123" s="292"/>
      <c r="BE2123" s="292"/>
      <c r="BF2123" s="292"/>
      <c r="BG2123" s="292"/>
      <c r="BH2123" s="292"/>
      <c r="BI2123" s="292"/>
      <c r="BJ2123" s="292"/>
      <c r="BK2123" s="292"/>
      <c r="BL2123" s="292"/>
    </row>
    <row r="2124" spans="1:64" s="293" customFormat="1" ht="50.1" customHeight="1">
      <c r="A2124" s="30" t="s">
        <v>7316</v>
      </c>
      <c r="B2124" s="31" t="s">
        <v>32</v>
      </c>
      <c r="C2124" s="44" t="s">
        <v>7317</v>
      </c>
      <c r="D2124" s="312" t="s">
        <v>7318</v>
      </c>
      <c r="E2124" s="44" t="s">
        <v>7319</v>
      </c>
      <c r="F2124" s="44" t="s">
        <v>7320</v>
      </c>
      <c r="G2124" s="31" t="s">
        <v>36</v>
      </c>
      <c r="H2124" s="31">
        <v>0</v>
      </c>
      <c r="I2124" s="31">
        <v>590000000</v>
      </c>
      <c r="J2124" s="31" t="s">
        <v>50</v>
      </c>
      <c r="K2124" s="31" t="s">
        <v>2488</v>
      </c>
      <c r="L2124" s="45" t="s">
        <v>6278</v>
      </c>
      <c r="M2124" s="31" t="s">
        <v>98</v>
      </c>
      <c r="N2124" s="31" t="s">
        <v>7253</v>
      </c>
      <c r="O2124" s="31" t="s">
        <v>91</v>
      </c>
      <c r="P2124" s="43">
        <v>166</v>
      </c>
      <c r="Q2124" s="43" t="s">
        <v>100</v>
      </c>
      <c r="R2124" s="64">
        <v>0.5</v>
      </c>
      <c r="S2124" s="64">
        <v>14200</v>
      </c>
      <c r="T2124" s="48">
        <f t="shared" si="198"/>
        <v>7100</v>
      </c>
      <c r="U2124" s="48">
        <f t="shared" si="199"/>
        <v>7952.0000000000009</v>
      </c>
      <c r="V2124" s="43"/>
      <c r="W2124" s="31">
        <v>2017</v>
      </c>
      <c r="X2124" s="42"/>
      <c r="Y2124" s="303"/>
      <c r="Z2124" s="290"/>
      <c r="AA2124" s="291"/>
      <c r="AB2124" s="291"/>
      <c r="AC2124" s="291"/>
      <c r="AD2124" s="291"/>
      <c r="AE2124" s="291"/>
      <c r="AF2124" s="291"/>
      <c r="AG2124" s="291"/>
      <c r="AH2124" s="291"/>
      <c r="AI2124" s="291"/>
      <c r="AJ2124" s="291"/>
      <c r="AK2124" s="291"/>
      <c r="AL2124" s="291"/>
      <c r="AM2124" s="291"/>
      <c r="AN2124" s="292"/>
      <c r="AO2124" s="292"/>
      <c r="AP2124" s="292"/>
      <c r="AQ2124" s="292"/>
      <c r="AR2124" s="292"/>
      <c r="AS2124" s="292"/>
      <c r="AT2124" s="292"/>
      <c r="AU2124" s="292"/>
      <c r="AV2124" s="292"/>
      <c r="AW2124" s="292"/>
      <c r="AX2124" s="292"/>
      <c r="AY2124" s="292"/>
      <c r="AZ2124" s="292"/>
      <c r="BA2124" s="292"/>
      <c r="BB2124" s="292"/>
      <c r="BC2124" s="292"/>
      <c r="BD2124" s="292"/>
      <c r="BE2124" s="292"/>
      <c r="BF2124" s="292"/>
      <c r="BG2124" s="292"/>
      <c r="BH2124" s="292"/>
      <c r="BI2124" s="292"/>
      <c r="BJ2124" s="292"/>
      <c r="BK2124" s="292"/>
      <c r="BL2124" s="292"/>
    </row>
    <row r="2125" spans="1:64" s="293" customFormat="1" ht="50.1" customHeight="1">
      <c r="A2125" s="30" t="s">
        <v>7321</v>
      </c>
      <c r="B2125" s="43" t="s">
        <v>32</v>
      </c>
      <c r="C2125" s="44" t="s">
        <v>7322</v>
      </c>
      <c r="D2125" s="312" t="s">
        <v>2882</v>
      </c>
      <c r="E2125" s="44" t="s">
        <v>7323</v>
      </c>
      <c r="F2125" s="44" t="s">
        <v>7324</v>
      </c>
      <c r="G2125" s="43" t="s">
        <v>36</v>
      </c>
      <c r="H2125" s="43">
        <v>0</v>
      </c>
      <c r="I2125" s="31">
        <v>590000000</v>
      </c>
      <c r="J2125" s="31" t="s">
        <v>50</v>
      </c>
      <c r="K2125" s="43" t="s">
        <v>2488</v>
      </c>
      <c r="L2125" s="31" t="s">
        <v>39</v>
      </c>
      <c r="M2125" s="43" t="s">
        <v>58</v>
      </c>
      <c r="N2125" s="43" t="s">
        <v>1366</v>
      </c>
      <c r="O2125" s="43" t="s">
        <v>220</v>
      </c>
      <c r="P2125" s="31">
        <v>796</v>
      </c>
      <c r="Q2125" s="43" t="s">
        <v>43</v>
      </c>
      <c r="R2125" s="161">
        <v>1</v>
      </c>
      <c r="S2125" s="161">
        <v>5300</v>
      </c>
      <c r="T2125" s="48">
        <f t="shared" si="198"/>
        <v>5300</v>
      </c>
      <c r="U2125" s="48">
        <f t="shared" si="199"/>
        <v>5936.0000000000009</v>
      </c>
      <c r="V2125" s="183"/>
      <c r="W2125" s="31">
        <v>2017</v>
      </c>
      <c r="X2125" s="221"/>
      <c r="Y2125" s="303"/>
      <c r="Z2125" s="290"/>
      <c r="AA2125" s="291"/>
      <c r="AB2125" s="291"/>
      <c r="AC2125" s="291"/>
      <c r="AD2125" s="291"/>
      <c r="AE2125" s="291"/>
      <c r="AF2125" s="291"/>
      <c r="AG2125" s="291"/>
      <c r="AH2125" s="291"/>
      <c r="AI2125" s="291"/>
      <c r="AJ2125" s="291"/>
      <c r="AK2125" s="291"/>
      <c r="AL2125" s="291"/>
      <c r="AM2125" s="291"/>
      <c r="AN2125" s="292"/>
      <c r="AO2125" s="292"/>
      <c r="AP2125" s="292"/>
      <c r="AQ2125" s="292"/>
      <c r="AR2125" s="292"/>
      <c r="AS2125" s="292"/>
      <c r="AT2125" s="292"/>
      <c r="AU2125" s="292"/>
      <c r="AV2125" s="292"/>
      <c r="AW2125" s="292"/>
      <c r="AX2125" s="292"/>
      <c r="AY2125" s="292"/>
      <c r="AZ2125" s="292"/>
      <c r="BA2125" s="292"/>
      <c r="BB2125" s="292"/>
      <c r="BC2125" s="292"/>
      <c r="BD2125" s="292"/>
      <c r="BE2125" s="292"/>
      <c r="BF2125" s="292"/>
      <c r="BG2125" s="292"/>
      <c r="BH2125" s="292"/>
      <c r="BI2125" s="292"/>
      <c r="BJ2125" s="292"/>
      <c r="BK2125" s="292"/>
      <c r="BL2125" s="292"/>
    </row>
    <row r="2126" spans="1:64" s="293" customFormat="1" ht="50.1" customHeight="1">
      <c r="A2126" s="30" t="s">
        <v>7325</v>
      </c>
      <c r="B2126" s="43" t="s">
        <v>32</v>
      </c>
      <c r="C2126" s="44" t="s">
        <v>7326</v>
      </c>
      <c r="D2126" s="312" t="s">
        <v>7327</v>
      </c>
      <c r="E2126" s="44" t="s">
        <v>7328</v>
      </c>
      <c r="F2126" s="44" t="s">
        <v>7329</v>
      </c>
      <c r="G2126" s="43" t="s">
        <v>36</v>
      </c>
      <c r="H2126" s="43">
        <v>0</v>
      </c>
      <c r="I2126" s="31">
        <v>590000000</v>
      </c>
      <c r="J2126" s="31" t="s">
        <v>50</v>
      </c>
      <c r="K2126" s="43" t="s">
        <v>2488</v>
      </c>
      <c r="L2126" s="31" t="s">
        <v>39</v>
      </c>
      <c r="M2126" s="43" t="s">
        <v>58</v>
      </c>
      <c r="N2126" s="43" t="s">
        <v>1366</v>
      </c>
      <c r="O2126" s="43" t="s">
        <v>220</v>
      </c>
      <c r="P2126" s="31">
        <v>796</v>
      </c>
      <c r="Q2126" s="43" t="s">
        <v>43</v>
      </c>
      <c r="R2126" s="161">
        <v>1</v>
      </c>
      <c r="S2126" s="161">
        <v>2700</v>
      </c>
      <c r="T2126" s="48">
        <f t="shared" si="198"/>
        <v>2700</v>
      </c>
      <c r="U2126" s="48">
        <f t="shared" si="199"/>
        <v>3024.0000000000005</v>
      </c>
      <c r="V2126" s="183"/>
      <c r="W2126" s="31">
        <v>2017</v>
      </c>
      <c r="X2126" s="43"/>
      <c r="Y2126" s="303"/>
      <c r="Z2126" s="290"/>
      <c r="AA2126" s="291"/>
      <c r="AB2126" s="291"/>
      <c r="AC2126" s="291"/>
      <c r="AD2126" s="291"/>
      <c r="AE2126" s="291"/>
      <c r="AF2126" s="291"/>
      <c r="AG2126" s="291"/>
      <c r="AH2126" s="291"/>
      <c r="AI2126" s="291"/>
      <c r="AJ2126" s="291"/>
      <c r="AK2126" s="291"/>
      <c r="AL2126" s="291"/>
      <c r="AM2126" s="291"/>
      <c r="AN2126" s="292"/>
      <c r="AO2126" s="292"/>
      <c r="AP2126" s="292"/>
      <c r="AQ2126" s="292"/>
      <c r="AR2126" s="292"/>
      <c r="AS2126" s="292"/>
      <c r="AT2126" s="292"/>
      <c r="AU2126" s="292"/>
      <c r="AV2126" s="292"/>
      <c r="AW2126" s="292"/>
      <c r="AX2126" s="292"/>
      <c r="AY2126" s="292"/>
      <c r="AZ2126" s="292"/>
      <c r="BA2126" s="292"/>
      <c r="BB2126" s="292"/>
      <c r="BC2126" s="292"/>
      <c r="BD2126" s="292"/>
      <c r="BE2126" s="292"/>
      <c r="BF2126" s="292"/>
      <c r="BG2126" s="292"/>
      <c r="BH2126" s="292"/>
      <c r="BI2126" s="292"/>
      <c r="BJ2126" s="292"/>
      <c r="BK2126" s="292"/>
      <c r="BL2126" s="292"/>
    </row>
    <row r="2127" spans="1:64" s="293" customFormat="1" ht="50.1" customHeight="1">
      <c r="A2127" s="30" t="s">
        <v>7330</v>
      </c>
      <c r="B2127" s="43" t="s">
        <v>32</v>
      </c>
      <c r="C2127" s="44" t="s">
        <v>3618</v>
      </c>
      <c r="D2127" s="312" t="s">
        <v>3608</v>
      </c>
      <c r="E2127" s="44" t="s">
        <v>3619</v>
      </c>
      <c r="F2127" s="44" t="s">
        <v>7331</v>
      </c>
      <c r="G2127" s="43" t="s">
        <v>36</v>
      </c>
      <c r="H2127" s="43">
        <v>0</v>
      </c>
      <c r="I2127" s="31">
        <v>590000000</v>
      </c>
      <c r="J2127" s="31" t="s">
        <v>50</v>
      </c>
      <c r="K2127" s="43" t="s">
        <v>2488</v>
      </c>
      <c r="L2127" s="31" t="s">
        <v>39</v>
      </c>
      <c r="M2127" s="43" t="s">
        <v>58</v>
      </c>
      <c r="N2127" s="43" t="s">
        <v>1366</v>
      </c>
      <c r="O2127" s="43" t="s">
        <v>220</v>
      </c>
      <c r="P2127" s="31">
        <v>796</v>
      </c>
      <c r="Q2127" s="43" t="s">
        <v>43</v>
      </c>
      <c r="R2127" s="161">
        <v>1</v>
      </c>
      <c r="S2127" s="161">
        <v>517.86</v>
      </c>
      <c r="T2127" s="48">
        <f t="shared" si="198"/>
        <v>517.86</v>
      </c>
      <c r="U2127" s="48">
        <f t="shared" si="199"/>
        <v>580.00320000000011</v>
      </c>
      <c r="V2127" s="183"/>
      <c r="W2127" s="31">
        <v>2017</v>
      </c>
      <c r="X2127" s="43"/>
      <c r="Y2127" s="303"/>
      <c r="Z2127" s="290"/>
      <c r="AA2127" s="291"/>
      <c r="AB2127" s="291"/>
      <c r="AC2127" s="291"/>
      <c r="AD2127" s="291"/>
      <c r="AE2127" s="291"/>
      <c r="AF2127" s="291"/>
      <c r="AG2127" s="291"/>
      <c r="AH2127" s="291"/>
      <c r="AI2127" s="291"/>
      <c r="AJ2127" s="291"/>
      <c r="AK2127" s="291"/>
      <c r="AL2127" s="291"/>
      <c r="AM2127" s="291"/>
      <c r="AN2127" s="292"/>
      <c r="AO2127" s="292"/>
      <c r="AP2127" s="292"/>
      <c r="AQ2127" s="292"/>
      <c r="AR2127" s="292"/>
      <c r="AS2127" s="292"/>
      <c r="AT2127" s="292"/>
      <c r="AU2127" s="292"/>
      <c r="AV2127" s="292"/>
      <c r="AW2127" s="292"/>
      <c r="AX2127" s="292"/>
      <c r="AY2127" s="292"/>
      <c r="AZ2127" s="292"/>
      <c r="BA2127" s="292"/>
      <c r="BB2127" s="292"/>
      <c r="BC2127" s="292"/>
      <c r="BD2127" s="292"/>
      <c r="BE2127" s="292"/>
      <c r="BF2127" s="292"/>
      <c r="BG2127" s="292"/>
      <c r="BH2127" s="292"/>
      <c r="BI2127" s="292"/>
      <c r="BJ2127" s="292"/>
      <c r="BK2127" s="292"/>
      <c r="BL2127" s="292"/>
    </row>
    <row r="2128" spans="1:64" s="293" customFormat="1" ht="50.1" customHeight="1">
      <c r="A2128" s="30" t="s">
        <v>7332</v>
      </c>
      <c r="B2128" s="43" t="s">
        <v>32</v>
      </c>
      <c r="C2128" s="44" t="s">
        <v>7333</v>
      </c>
      <c r="D2128" s="312" t="s">
        <v>5399</v>
      </c>
      <c r="E2128" s="44" t="s">
        <v>7334</v>
      </c>
      <c r="F2128" s="44" t="s">
        <v>7335</v>
      </c>
      <c r="G2128" s="43" t="s">
        <v>36</v>
      </c>
      <c r="H2128" s="43">
        <v>0</v>
      </c>
      <c r="I2128" s="31">
        <v>590000000</v>
      </c>
      <c r="J2128" s="31" t="s">
        <v>50</v>
      </c>
      <c r="K2128" s="43" t="s">
        <v>2488</v>
      </c>
      <c r="L2128" s="31" t="s">
        <v>39</v>
      </c>
      <c r="M2128" s="43" t="s">
        <v>58</v>
      </c>
      <c r="N2128" s="43" t="s">
        <v>1366</v>
      </c>
      <c r="O2128" s="43" t="s">
        <v>220</v>
      </c>
      <c r="P2128" s="31">
        <v>796</v>
      </c>
      <c r="Q2128" s="43" t="s">
        <v>43</v>
      </c>
      <c r="R2128" s="161">
        <v>2</v>
      </c>
      <c r="S2128" s="161">
        <v>25</v>
      </c>
      <c r="T2128" s="48">
        <f t="shared" si="198"/>
        <v>50</v>
      </c>
      <c r="U2128" s="48">
        <f t="shared" si="199"/>
        <v>56.000000000000007</v>
      </c>
      <c r="V2128" s="183"/>
      <c r="W2128" s="31">
        <v>2017</v>
      </c>
      <c r="X2128" s="43"/>
      <c r="Y2128" s="303"/>
      <c r="Z2128" s="290"/>
      <c r="AA2128" s="291"/>
      <c r="AB2128" s="291"/>
      <c r="AC2128" s="291"/>
      <c r="AD2128" s="291"/>
      <c r="AE2128" s="291"/>
      <c r="AF2128" s="291"/>
      <c r="AG2128" s="291"/>
      <c r="AH2128" s="291"/>
      <c r="AI2128" s="291"/>
      <c r="AJ2128" s="291"/>
      <c r="AK2128" s="291"/>
      <c r="AL2128" s="291"/>
      <c r="AM2128" s="291"/>
      <c r="AN2128" s="292"/>
      <c r="AO2128" s="292"/>
      <c r="AP2128" s="292"/>
      <c r="AQ2128" s="292"/>
      <c r="AR2128" s="292"/>
      <c r="AS2128" s="292"/>
      <c r="AT2128" s="292"/>
      <c r="AU2128" s="292"/>
      <c r="AV2128" s="292"/>
      <c r="AW2128" s="292"/>
      <c r="AX2128" s="292"/>
      <c r="AY2128" s="292"/>
      <c r="AZ2128" s="292"/>
      <c r="BA2128" s="292"/>
      <c r="BB2128" s="292"/>
      <c r="BC2128" s="292"/>
      <c r="BD2128" s="292"/>
      <c r="BE2128" s="292"/>
      <c r="BF2128" s="292"/>
      <c r="BG2128" s="292"/>
      <c r="BH2128" s="292"/>
      <c r="BI2128" s="292"/>
      <c r="BJ2128" s="292"/>
      <c r="BK2128" s="292"/>
      <c r="BL2128" s="292"/>
    </row>
    <row r="2129" spans="1:64" s="293" customFormat="1" ht="50.1" customHeight="1">
      <c r="A2129" s="30" t="s">
        <v>7336</v>
      </c>
      <c r="B2129" s="43" t="s">
        <v>32</v>
      </c>
      <c r="C2129" s="44" t="s">
        <v>7337</v>
      </c>
      <c r="D2129" s="312" t="s">
        <v>7338</v>
      </c>
      <c r="E2129" s="44" t="s">
        <v>7339</v>
      </c>
      <c r="F2129" s="44" t="s">
        <v>7340</v>
      </c>
      <c r="G2129" s="43" t="s">
        <v>36</v>
      </c>
      <c r="H2129" s="43">
        <v>0</v>
      </c>
      <c r="I2129" s="31">
        <v>590000000</v>
      </c>
      <c r="J2129" s="31" t="s">
        <v>50</v>
      </c>
      <c r="K2129" s="43" t="s">
        <v>2488</v>
      </c>
      <c r="L2129" s="31" t="s">
        <v>39</v>
      </c>
      <c r="M2129" s="43" t="s">
        <v>58</v>
      </c>
      <c r="N2129" s="43" t="s">
        <v>1366</v>
      </c>
      <c r="O2129" s="43" t="s">
        <v>220</v>
      </c>
      <c r="P2129" s="31">
        <v>796</v>
      </c>
      <c r="Q2129" s="43" t="s">
        <v>43</v>
      </c>
      <c r="R2129" s="161">
        <v>2</v>
      </c>
      <c r="S2129" s="161">
        <v>178.57</v>
      </c>
      <c r="T2129" s="48">
        <f t="shared" si="198"/>
        <v>357.14</v>
      </c>
      <c r="U2129" s="48">
        <f t="shared" si="199"/>
        <v>399.99680000000001</v>
      </c>
      <c r="V2129" s="183"/>
      <c r="W2129" s="31">
        <v>2017</v>
      </c>
      <c r="X2129" s="43"/>
      <c r="Y2129" s="303"/>
      <c r="Z2129" s="290"/>
      <c r="AA2129" s="291"/>
      <c r="AB2129" s="291"/>
      <c r="AC2129" s="291"/>
      <c r="AD2129" s="291"/>
      <c r="AE2129" s="291"/>
      <c r="AF2129" s="291"/>
      <c r="AG2129" s="291"/>
      <c r="AH2129" s="291"/>
      <c r="AI2129" s="291"/>
      <c r="AJ2129" s="291"/>
      <c r="AK2129" s="291"/>
      <c r="AL2129" s="291"/>
      <c r="AM2129" s="291"/>
      <c r="AN2129" s="292"/>
      <c r="AO2129" s="292"/>
      <c r="AP2129" s="292"/>
      <c r="AQ2129" s="292"/>
      <c r="AR2129" s="292"/>
      <c r="AS2129" s="292"/>
      <c r="AT2129" s="292"/>
      <c r="AU2129" s="292"/>
      <c r="AV2129" s="292"/>
      <c r="AW2129" s="292"/>
      <c r="AX2129" s="292"/>
      <c r="AY2129" s="292"/>
      <c r="AZ2129" s="292"/>
      <c r="BA2129" s="292"/>
      <c r="BB2129" s="292"/>
      <c r="BC2129" s="292"/>
      <c r="BD2129" s="292"/>
      <c r="BE2129" s="292"/>
      <c r="BF2129" s="292"/>
      <c r="BG2129" s="292"/>
      <c r="BH2129" s="292"/>
      <c r="BI2129" s="292"/>
      <c r="BJ2129" s="292"/>
      <c r="BK2129" s="292"/>
      <c r="BL2129" s="292"/>
    </row>
    <row r="2130" spans="1:64" s="293" customFormat="1" ht="50.1" customHeight="1">
      <c r="A2130" s="30" t="s">
        <v>7341</v>
      </c>
      <c r="B2130" s="43" t="s">
        <v>32</v>
      </c>
      <c r="C2130" s="44" t="s">
        <v>7333</v>
      </c>
      <c r="D2130" s="312" t="s">
        <v>5399</v>
      </c>
      <c r="E2130" s="44" t="s">
        <v>7334</v>
      </c>
      <c r="F2130" s="44" t="s">
        <v>7342</v>
      </c>
      <c r="G2130" s="43" t="s">
        <v>36</v>
      </c>
      <c r="H2130" s="43">
        <v>0</v>
      </c>
      <c r="I2130" s="31">
        <v>590000000</v>
      </c>
      <c r="J2130" s="31" t="s">
        <v>50</v>
      </c>
      <c r="K2130" s="43" t="s">
        <v>2488</v>
      </c>
      <c r="L2130" s="31" t="s">
        <v>39</v>
      </c>
      <c r="M2130" s="43" t="s">
        <v>58</v>
      </c>
      <c r="N2130" s="43" t="s">
        <v>1366</v>
      </c>
      <c r="O2130" s="43" t="s">
        <v>220</v>
      </c>
      <c r="P2130" s="31">
        <v>796</v>
      </c>
      <c r="Q2130" s="43" t="s">
        <v>43</v>
      </c>
      <c r="R2130" s="161">
        <v>1</v>
      </c>
      <c r="S2130" s="161">
        <v>22.32</v>
      </c>
      <c r="T2130" s="48">
        <f t="shared" si="198"/>
        <v>22.32</v>
      </c>
      <c r="U2130" s="48">
        <f t="shared" si="199"/>
        <v>24.998400000000004</v>
      </c>
      <c r="V2130" s="183"/>
      <c r="W2130" s="31">
        <v>2017</v>
      </c>
      <c r="X2130" s="43"/>
      <c r="Y2130" s="303"/>
      <c r="Z2130" s="290"/>
      <c r="AA2130" s="291"/>
      <c r="AB2130" s="291"/>
      <c r="AC2130" s="291"/>
      <c r="AD2130" s="291"/>
      <c r="AE2130" s="291"/>
      <c r="AF2130" s="291"/>
      <c r="AG2130" s="291"/>
      <c r="AH2130" s="291"/>
      <c r="AI2130" s="291"/>
      <c r="AJ2130" s="291"/>
      <c r="AK2130" s="291"/>
      <c r="AL2130" s="291"/>
      <c r="AM2130" s="291"/>
      <c r="AN2130" s="292"/>
      <c r="AO2130" s="292"/>
      <c r="AP2130" s="292"/>
      <c r="AQ2130" s="292"/>
      <c r="AR2130" s="292"/>
      <c r="AS2130" s="292"/>
      <c r="AT2130" s="292"/>
      <c r="AU2130" s="292"/>
      <c r="AV2130" s="292"/>
      <c r="AW2130" s="292"/>
      <c r="AX2130" s="292"/>
      <c r="AY2130" s="292"/>
      <c r="AZ2130" s="292"/>
      <c r="BA2130" s="292"/>
      <c r="BB2130" s="292"/>
      <c r="BC2130" s="292"/>
      <c r="BD2130" s="292"/>
      <c r="BE2130" s="292"/>
      <c r="BF2130" s="292"/>
      <c r="BG2130" s="292"/>
      <c r="BH2130" s="292"/>
      <c r="BI2130" s="292"/>
      <c r="BJ2130" s="292"/>
      <c r="BK2130" s="292"/>
      <c r="BL2130" s="292"/>
    </row>
    <row r="2131" spans="1:64" s="293" customFormat="1" ht="50.1" customHeight="1">
      <c r="A2131" s="30" t="s">
        <v>7343</v>
      </c>
      <c r="B2131" s="43" t="s">
        <v>32</v>
      </c>
      <c r="C2131" s="44" t="s">
        <v>5996</v>
      </c>
      <c r="D2131" s="312" t="s">
        <v>5997</v>
      </c>
      <c r="E2131" s="44" t="s">
        <v>5998</v>
      </c>
      <c r="F2131" s="44" t="s">
        <v>7344</v>
      </c>
      <c r="G2131" s="43" t="s">
        <v>36</v>
      </c>
      <c r="H2131" s="43">
        <v>0</v>
      </c>
      <c r="I2131" s="31">
        <v>590000000</v>
      </c>
      <c r="J2131" s="31" t="s">
        <v>50</v>
      </c>
      <c r="K2131" s="43" t="s">
        <v>2488</v>
      </c>
      <c r="L2131" s="31" t="s">
        <v>39</v>
      </c>
      <c r="M2131" s="43" t="s">
        <v>58</v>
      </c>
      <c r="N2131" s="43" t="s">
        <v>1366</v>
      </c>
      <c r="O2131" s="43" t="s">
        <v>220</v>
      </c>
      <c r="P2131" s="31">
        <v>796</v>
      </c>
      <c r="Q2131" s="43" t="s">
        <v>43</v>
      </c>
      <c r="R2131" s="161">
        <v>1</v>
      </c>
      <c r="S2131" s="161">
        <v>111.61</v>
      </c>
      <c r="T2131" s="48">
        <f t="shared" si="198"/>
        <v>111.61</v>
      </c>
      <c r="U2131" s="48">
        <f t="shared" si="199"/>
        <v>125.00320000000001</v>
      </c>
      <c r="V2131" s="183"/>
      <c r="W2131" s="31">
        <v>2017</v>
      </c>
      <c r="X2131" s="43"/>
      <c r="Y2131" s="303"/>
      <c r="Z2131" s="290"/>
      <c r="AA2131" s="291"/>
      <c r="AB2131" s="291"/>
      <c r="AC2131" s="291"/>
      <c r="AD2131" s="291"/>
      <c r="AE2131" s="291"/>
      <c r="AF2131" s="291"/>
      <c r="AG2131" s="291"/>
      <c r="AH2131" s="291"/>
      <c r="AI2131" s="291"/>
      <c r="AJ2131" s="291"/>
      <c r="AK2131" s="291"/>
      <c r="AL2131" s="291"/>
      <c r="AM2131" s="291"/>
      <c r="AN2131" s="292"/>
      <c r="AO2131" s="292"/>
      <c r="AP2131" s="292"/>
      <c r="AQ2131" s="292"/>
      <c r="AR2131" s="292"/>
      <c r="AS2131" s="292"/>
      <c r="AT2131" s="292"/>
      <c r="AU2131" s="292"/>
      <c r="AV2131" s="292"/>
      <c r="AW2131" s="292"/>
      <c r="AX2131" s="292"/>
      <c r="AY2131" s="292"/>
      <c r="AZ2131" s="292"/>
      <c r="BA2131" s="292"/>
      <c r="BB2131" s="292"/>
      <c r="BC2131" s="292"/>
      <c r="BD2131" s="292"/>
      <c r="BE2131" s="292"/>
      <c r="BF2131" s="292"/>
      <c r="BG2131" s="292"/>
      <c r="BH2131" s="292"/>
      <c r="BI2131" s="292"/>
      <c r="BJ2131" s="292"/>
      <c r="BK2131" s="292"/>
      <c r="BL2131" s="292"/>
    </row>
    <row r="2132" spans="1:64" s="293" customFormat="1" ht="50.1" customHeight="1">
      <c r="A2132" s="30" t="s">
        <v>7345</v>
      </c>
      <c r="B2132" s="31" t="s">
        <v>32</v>
      </c>
      <c r="C2132" s="44" t="s">
        <v>3475</v>
      </c>
      <c r="D2132" s="312" t="s">
        <v>3453</v>
      </c>
      <c r="E2132" s="44" t="s">
        <v>3476</v>
      </c>
      <c r="F2132" s="44" t="s">
        <v>7346</v>
      </c>
      <c r="G2132" s="43" t="s">
        <v>36</v>
      </c>
      <c r="H2132" s="43">
        <v>0</v>
      </c>
      <c r="I2132" s="66">
        <v>590000000</v>
      </c>
      <c r="J2132" s="31" t="s">
        <v>50</v>
      </c>
      <c r="K2132" s="43" t="s">
        <v>2488</v>
      </c>
      <c r="L2132" s="31" t="s">
        <v>430</v>
      </c>
      <c r="M2132" s="43" t="s">
        <v>58</v>
      </c>
      <c r="N2132" s="71" t="s">
        <v>1199</v>
      </c>
      <c r="O2132" s="31" t="s">
        <v>476</v>
      </c>
      <c r="P2132" s="63">
        <v>168</v>
      </c>
      <c r="Q2132" s="43" t="s">
        <v>114</v>
      </c>
      <c r="R2132" s="382">
        <v>1.375</v>
      </c>
      <c r="S2132" s="114">
        <v>1350000</v>
      </c>
      <c r="T2132" s="35">
        <f t="shared" si="198"/>
        <v>1856250</v>
      </c>
      <c r="U2132" s="58">
        <f t="shared" si="199"/>
        <v>2079000.0000000002</v>
      </c>
      <c r="V2132" s="38"/>
      <c r="W2132" s="31">
        <v>2017</v>
      </c>
      <c r="X2132" s="38"/>
      <c r="Y2132" s="303"/>
      <c r="Z2132" s="290"/>
      <c r="AA2132" s="291"/>
      <c r="AB2132" s="291"/>
      <c r="AC2132" s="291"/>
      <c r="AD2132" s="291"/>
      <c r="AE2132" s="291"/>
      <c r="AF2132" s="291"/>
      <c r="AG2132" s="291"/>
      <c r="AH2132" s="291"/>
      <c r="AI2132" s="291"/>
      <c r="AJ2132" s="291"/>
      <c r="AK2132" s="291"/>
      <c r="AL2132" s="291"/>
      <c r="AM2132" s="291"/>
      <c r="AN2132" s="292"/>
      <c r="AO2132" s="292"/>
      <c r="AP2132" s="292"/>
      <c r="AQ2132" s="292"/>
      <c r="AR2132" s="292"/>
      <c r="AS2132" s="292"/>
      <c r="AT2132" s="292"/>
      <c r="AU2132" s="292"/>
      <c r="AV2132" s="292"/>
      <c r="AW2132" s="292"/>
      <c r="AX2132" s="292"/>
      <c r="AY2132" s="292"/>
      <c r="AZ2132" s="292"/>
      <c r="BA2132" s="292"/>
      <c r="BB2132" s="292"/>
      <c r="BC2132" s="292"/>
      <c r="BD2132" s="292"/>
      <c r="BE2132" s="292"/>
      <c r="BF2132" s="292"/>
      <c r="BG2132" s="292"/>
      <c r="BH2132" s="292"/>
      <c r="BI2132" s="292"/>
      <c r="BJ2132" s="292"/>
      <c r="BK2132" s="292"/>
      <c r="BL2132" s="292"/>
    </row>
    <row r="2133" spans="1:64" s="293" customFormat="1" ht="50.1" customHeight="1">
      <c r="A2133" s="30" t="s">
        <v>7347</v>
      </c>
      <c r="B2133" s="31" t="s">
        <v>32</v>
      </c>
      <c r="C2133" s="44" t="s">
        <v>7348</v>
      </c>
      <c r="D2133" s="310" t="s">
        <v>7349</v>
      </c>
      <c r="E2133" s="44" t="s">
        <v>7350</v>
      </c>
      <c r="F2133" s="56" t="s">
        <v>7351</v>
      </c>
      <c r="G2133" s="31" t="s">
        <v>36</v>
      </c>
      <c r="H2133" s="31">
        <v>0</v>
      </c>
      <c r="I2133" s="31">
        <v>590000000</v>
      </c>
      <c r="J2133" s="31" t="s">
        <v>50</v>
      </c>
      <c r="K2133" s="31" t="s">
        <v>2488</v>
      </c>
      <c r="L2133" s="31" t="s">
        <v>6278</v>
      </c>
      <c r="M2133" s="31" t="s">
        <v>98</v>
      </c>
      <c r="N2133" s="31" t="s">
        <v>7352</v>
      </c>
      <c r="O2133" s="45" t="s">
        <v>220</v>
      </c>
      <c r="P2133" s="31">
        <v>166</v>
      </c>
      <c r="Q2133" s="31" t="s">
        <v>100</v>
      </c>
      <c r="R2133" s="64">
        <v>5000</v>
      </c>
      <c r="S2133" s="64">
        <v>240</v>
      </c>
      <c r="T2133" s="58">
        <f>R2133*S2133</f>
        <v>1200000</v>
      </c>
      <c r="U2133" s="58">
        <f t="shared" si="199"/>
        <v>1344000.0000000002</v>
      </c>
      <c r="V2133" s="31"/>
      <c r="W2133" s="31">
        <v>2017</v>
      </c>
      <c r="X2133" s="60"/>
      <c r="Y2133" s="303"/>
      <c r="Z2133" s="290"/>
      <c r="AA2133" s="291"/>
      <c r="AB2133" s="291"/>
      <c r="AC2133" s="291"/>
      <c r="AD2133" s="291"/>
      <c r="AE2133" s="291"/>
      <c r="AF2133" s="291"/>
      <c r="AG2133" s="291"/>
      <c r="AH2133" s="291"/>
      <c r="AI2133" s="291"/>
      <c r="AJ2133" s="291"/>
      <c r="AK2133" s="291"/>
      <c r="AL2133" s="291"/>
      <c r="AM2133" s="291"/>
      <c r="AN2133" s="292"/>
      <c r="AO2133" s="292"/>
      <c r="AP2133" s="292"/>
      <c r="AQ2133" s="292"/>
      <c r="AR2133" s="292"/>
      <c r="AS2133" s="292"/>
      <c r="AT2133" s="292"/>
      <c r="AU2133" s="292"/>
      <c r="AV2133" s="292"/>
      <c r="AW2133" s="292"/>
      <c r="AX2133" s="292"/>
      <c r="AY2133" s="292"/>
      <c r="AZ2133" s="292"/>
      <c r="BA2133" s="292"/>
      <c r="BB2133" s="292"/>
      <c r="BC2133" s="292"/>
      <c r="BD2133" s="292"/>
      <c r="BE2133" s="292"/>
      <c r="BF2133" s="292"/>
      <c r="BG2133" s="292"/>
      <c r="BH2133" s="292"/>
      <c r="BI2133" s="292"/>
      <c r="BJ2133" s="292"/>
      <c r="BK2133" s="292"/>
      <c r="BL2133" s="292"/>
    </row>
    <row r="2134" spans="1:64" s="293" customFormat="1" ht="50.1" customHeight="1">
      <c r="A2134" s="30" t="s">
        <v>7353</v>
      </c>
      <c r="B2134" s="30" t="s">
        <v>32</v>
      </c>
      <c r="C2134" s="44" t="s">
        <v>4239</v>
      </c>
      <c r="D2134" s="311" t="s">
        <v>4235</v>
      </c>
      <c r="E2134" s="44" t="s">
        <v>4240</v>
      </c>
      <c r="F2134" s="44" t="s">
        <v>4241</v>
      </c>
      <c r="G2134" s="45" t="s">
        <v>36</v>
      </c>
      <c r="H2134" s="45">
        <v>0</v>
      </c>
      <c r="I2134" s="100">
        <v>590000000</v>
      </c>
      <c r="J2134" s="31" t="s">
        <v>50</v>
      </c>
      <c r="K2134" s="45" t="s">
        <v>6438</v>
      </c>
      <c r="L2134" s="45" t="s">
        <v>50</v>
      </c>
      <c r="M2134" s="45" t="s">
        <v>58</v>
      </c>
      <c r="N2134" s="43" t="s">
        <v>99</v>
      </c>
      <c r="O2134" s="43" t="s">
        <v>2489</v>
      </c>
      <c r="P2134" s="38" t="s">
        <v>822</v>
      </c>
      <c r="Q2134" s="38" t="s">
        <v>823</v>
      </c>
      <c r="R2134" s="161">
        <v>800</v>
      </c>
      <c r="S2134" s="145">
        <v>280</v>
      </c>
      <c r="T2134" s="35">
        <f>R2134*S2134</f>
        <v>224000</v>
      </c>
      <c r="U2134" s="35">
        <f>T2134*1.12</f>
        <v>250880.00000000003</v>
      </c>
      <c r="V2134" s="126"/>
      <c r="W2134" s="100">
        <v>2017</v>
      </c>
      <c r="X2134" s="117"/>
      <c r="Y2134" s="303"/>
      <c r="Z2134" s="290"/>
      <c r="AA2134" s="291"/>
      <c r="AB2134" s="291"/>
      <c r="AC2134" s="291"/>
      <c r="AD2134" s="291"/>
      <c r="AE2134" s="291"/>
      <c r="AF2134" s="291"/>
      <c r="AG2134" s="291"/>
      <c r="AH2134" s="291"/>
      <c r="AI2134" s="291"/>
      <c r="AJ2134" s="291"/>
      <c r="AK2134" s="291"/>
      <c r="AL2134" s="291"/>
      <c r="AM2134" s="291"/>
      <c r="AN2134" s="292"/>
      <c r="AO2134" s="292"/>
      <c r="AP2134" s="292"/>
      <c r="AQ2134" s="292"/>
      <c r="AR2134" s="292"/>
      <c r="AS2134" s="292"/>
      <c r="AT2134" s="292"/>
      <c r="AU2134" s="292"/>
      <c r="AV2134" s="292"/>
      <c r="AW2134" s="292"/>
      <c r="AX2134" s="292"/>
      <c r="AY2134" s="292"/>
      <c r="AZ2134" s="292"/>
      <c r="BA2134" s="292"/>
      <c r="BB2134" s="292"/>
      <c r="BC2134" s="292"/>
      <c r="BD2134" s="292"/>
      <c r="BE2134" s="292"/>
      <c r="BF2134" s="292"/>
      <c r="BG2134" s="292"/>
      <c r="BH2134" s="292"/>
      <c r="BI2134" s="292"/>
      <c r="BJ2134" s="292"/>
      <c r="BK2134" s="292"/>
      <c r="BL2134" s="292"/>
    </row>
    <row r="2135" spans="1:64" s="300" customFormat="1" ht="50.1" customHeight="1">
      <c r="A2135" s="30" t="s">
        <v>7354</v>
      </c>
      <c r="B2135" s="43" t="s">
        <v>32</v>
      </c>
      <c r="C2135" s="44" t="s">
        <v>7355</v>
      </c>
      <c r="D2135" s="312" t="s">
        <v>7356</v>
      </c>
      <c r="E2135" s="44" t="s">
        <v>7357</v>
      </c>
      <c r="F2135" s="44" t="s">
        <v>7358</v>
      </c>
      <c r="G2135" s="43" t="s">
        <v>188</v>
      </c>
      <c r="H2135" s="43">
        <v>0</v>
      </c>
      <c r="I2135" s="41">
        <v>590000000</v>
      </c>
      <c r="J2135" s="31" t="s">
        <v>50</v>
      </c>
      <c r="K2135" s="43" t="s">
        <v>2488</v>
      </c>
      <c r="L2135" s="31" t="s">
        <v>50</v>
      </c>
      <c r="M2135" s="45" t="s">
        <v>81</v>
      </c>
      <c r="N2135" s="43" t="s">
        <v>517</v>
      </c>
      <c r="O2135" s="43" t="s">
        <v>4746</v>
      </c>
      <c r="P2135" s="31">
        <v>796</v>
      </c>
      <c r="Q2135" s="43" t="s">
        <v>43</v>
      </c>
      <c r="R2135" s="220">
        <v>24</v>
      </c>
      <c r="S2135" s="220">
        <v>226000</v>
      </c>
      <c r="T2135" s="48">
        <f>S2135*R2135</f>
        <v>5424000</v>
      </c>
      <c r="U2135" s="48">
        <f>T2135*1.12</f>
        <v>6074880.0000000009</v>
      </c>
      <c r="V2135" s="377"/>
      <c r="W2135" s="31">
        <v>2017</v>
      </c>
      <c r="X2135" s="126"/>
      <c r="Y2135" s="303"/>
    </row>
    <row r="2136" spans="1:64" s="300" customFormat="1" ht="50.1" customHeight="1">
      <c r="A2136" s="30" t="s">
        <v>7359</v>
      </c>
      <c r="B2136" s="71" t="s">
        <v>32</v>
      </c>
      <c r="C2136" s="44" t="s">
        <v>7360</v>
      </c>
      <c r="D2136" s="312" t="s">
        <v>7356</v>
      </c>
      <c r="E2136" s="44" t="s">
        <v>7361</v>
      </c>
      <c r="F2136" s="44" t="s">
        <v>7362</v>
      </c>
      <c r="G2136" s="43" t="s">
        <v>188</v>
      </c>
      <c r="H2136" s="43">
        <v>0</v>
      </c>
      <c r="I2136" s="41">
        <v>590000000</v>
      </c>
      <c r="J2136" s="31" t="s">
        <v>50</v>
      </c>
      <c r="K2136" s="43" t="s">
        <v>2488</v>
      </c>
      <c r="L2136" s="31" t="s">
        <v>50</v>
      </c>
      <c r="M2136" s="45" t="s">
        <v>81</v>
      </c>
      <c r="N2136" s="43" t="s">
        <v>517</v>
      </c>
      <c r="O2136" s="43" t="s">
        <v>4746</v>
      </c>
      <c r="P2136" s="31">
        <v>796</v>
      </c>
      <c r="Q2136" s="43" t="s">
        <v>43</v>
      </c>
      <c r="R2136" s="220">
        <v>2</v>
      </c>
      <c r="S2136" s="220">
        <v>284000</v>
      </c>
      <c r="T2136" s="48">
        <f>S2136*R2136</f>
        <v>568000</v>
      </c>
      <c r="U2136" s="36">
        <f t="shared" ref="U2136:U2140" si="200">T2136*1.12</f>
        <v>636160.00000000012</v>
      </c>
      <c r="V2136" s="45"/>
      <c r="W2136" s="45">
        <v>2017</v>
      </c>
      <c r="X2136" s="38"/>
      <c r="Y2136" s="303"/>
    </row>
    <row r="2137" spans="1:64" s="300" customFormat="1" ht="50.1" customHeight="1">
      <c r="A2137" s="30" t="s">
        <v>7363</v>
      </c>
      <c r="B2137" s="43" t="s">
        <v>32</v>
      </c>
      <c r="C2137" s="44" t="s">
        <v>7364</v>
      </c>
      <c r="D2137" s="312" t="s">
        <v>7365</v>
      </c>
      <c r="E2137" s="44" t="s">
        <v>7366</v>
      </c>
      <c r="F2137" s="44" t="s">
        <v>7367</v>
      </c>
      <c r="G2137" s="43" t="s">
        <v>188</v>
      </c>
      <c r="H2137" s="43">
        <v>0</v>
      </c>
      <c r="I2137" s="41">
        <v>590000000</v>
      </c>
      <c r="J2137" s="31" t="s">
        <v>50</v>
      </c>
      <c r="K2137" s="43" t="s">
        <v>2488</v>
      </c>
      <c r="L2137" s="31" t="s">
        <v>50</v>
      </c>
      <c r="M2137" s="45" t="s">
        <v>81</v>
      </c>
      <c r="N2137" s="43" t="s">
        <v>517</v>
      </c>
      <c r="O2137" s="43" t="s">
        <v>4746</v>
      </c>
      <c r="P2137" s="31">
        <v>796</v>
      </c>
      <c r="Q2137" s="43" t="s">
        <v>43</v>
      </c>
      <c r="R2137" s="220">
        <v>9</v>
      </c>
      <c r="S2137" s="220">
        <v>30000</v>
      </c>
      <c r="T2137" s="48">
        <f t="shared" ref="T2137:T2139" si="201">S2137*R2137</f>
        <v>270000</v>
      </c>
      <c r="U2137" s="48">
        <f t="shared" si="200"/>
        <v>302400</v>
      </c>
      <c r="V2137" s="377"/>
      <c r="W2137" s="31">
        <v>2017</v>
      </c>
      <c r="X2137" s="126"/>
      <c r="Y2137" s="303"/>
    </row>
    <row r="2138" spans="1:64" s="300" customFormat="1" ht="50.1" customHeight="1">
      <c r="A2138" s="30" t="s">
        <v>7368</v>
      </c>
      <c r="B2138" s="43" t="s">
        <v>32</v>
      </c>
      <c r="C2138" s="44" t="s">
        <v>7369</v>
      </c>
      <c r="D2138" s="312" t="s">
        <v>7370</v>
      </c>
      <c r="E2138" s="44" t="s">
        <v>7371</v>
      </c>
      <c r="F2138" s="44" t="s">
        <v>7372</v>
      </c>
      <c r="G2138" s="43" t="s">
        <v>188</v>
      </c>
      <c r="H2138" s="43">
        <v>0</v>
      </c>
      <c r="I2138" s="41">
        <v>590000000</v>
      </c>
      <c r="J2138" s="31" t="s">
        <v>50</v>
      </c>
      <c r="K2138" s="43" t="s">
        <v>2488</v>
      </c>
      <c r="L2138" s="31" t="s">
        <v>50</v>
      </c>
      <c r="M2138" s="45" t="s">
        <v>81</v>
      </c>
      <c r="N2138" s="43" t="s">
        <v>517</v>
      </c>
      <c r="O2138" s="43" t="s">
        <v>4746</v>
      </c>
      <c r="P2138" s="31">
        <v>796</v>
      </c>
      <c r="Q2138" s="43" t="s">
        <v>43</v>
      </c>
      <c r="R2138" s="220">
        <v>2</v>
      </c>
      <c r="S2138" s="220">
        <v>59500</v>
      </c>
      <c r="T2138" s="48">
        <f t="shared" si="201"/>
        <v>119000</v>
      </c>
      <c r="U2138" s="48">
        <f t="shared" si="200"/>
        <v>133280</v>
      </c>
      <c r="V2138" s="377"/>
      <c r="W2138" s="31">
        <v>2017</v>
      </c>
      <c r="X2138" s="126"/>
      <c r="Y2138" s="303"/>
    </row>
    <row r="2139" spans="1:64" s="300" customFormat="1" ht="50.1" customHeight="1">
      <c r="A2139" s="30" t="s">
        <v>7373</v>
      </c>
      <c r="B2139" s="43" t="s">
        <v>32</v>
      </c>
      <c r="C2139" s="44" t="s">
        <v>7374</v>
      </c>
      <c r="D2139" s="312" t="s">
        <v>7375</v>
      </c>
      <c r="E2139" s="44" t="s">
        <v>7376</v>
      </c>
      <c r="F2139" s="44" t="s">
        <v>7377</v>
      </c>
      <c r="G2139" s="43" t="s">
        <v>188</v>
      </c>
      <c r="H2139" s="43">
        <v>0</v>
      </c>
      <c r="I2139" s="41">
        <v>590000000</v>
      </c>
      <c r="J2139" s="31" t="s">
        <v>50</v>
      </c>
      <c r="K2139" s="43" t="s">
        <v>2488</v>
      </c>
      <c r="L2139" s="31" t="s">
        <v>50</v>
      </c>
      <c r="M2139" s="45" t="s">
        <v>81</v>
      </c>
      <c r="N2139" s="43" t="s">
        <v>517</v>
      </c>
      <c r="O2139" s="43" t="s">
        <v>4746</v>
      </c>
      <c r="P2139" s="31">
        <v>796</v>
      </c>
      <c r="Q2139" s="43" t="s">
        <v>43</v>
      </c>
      <c r="R2139" s="220">
        <v>2</v>
      </c>
      <c r="S2139" s="220">
        <v>135000</v>
      </c>
      <c r="T2139" s="48">
        <f t="shared" si="201"/>
        <v>270000</v>
      </c>
      <c r="U2139" s="48">
        <f t="shared" si="200"/>
        <v>302400</v>
      </c>
      <c r="V2139" s="377"/>
      <c r="W2139" s="31">
        <v>2017</v>
      </c>
      <c r="X2139" s="126"/>
      <c r="Y2139" s="303"/>
    </row>
    <row r="2140" spans="1:64" s="293" customFormat="1" ht="50.1" customHeight="1">
      <c r="A2140" s="30" t="s">
        <v>7380</v>
      </c>
      <c r="B2140" s="31" t="s">
        <v>32</v>
      </c>
      <c r="C2140" s="33" t="s">
        <v>774</v>
      </c>
      <c r="D2140" s="310" t="s">
        <v>775</v>
      </c>
      <c r="E2140" s="79" t="s">
        <v>776</v>
      </c>
      <c r="F2140" s="79" t="s">
        <v>7381</v>
      </c>
      <c r="G2140" s="31" t="s">
        <v>36</v>
      </c>
      <c r="H2140" s="31">
        <v>0</v>
      </c>
      <c r="I2140" s="31">
        <v>590000000</v>
      </c>
      <c r="J2140" s="31" t="s">
        <v>50</v>
      </c>
      <c r="K2140" s="31" t="s">
        <v>2488</v>
      </c>
      <c r="L2140" s="31" t="s">
        <v>80</v>
      </c>
      <c r="M2140" s="31" t="s">
        <v>58</v>
      </c>
      <c r="N2140" s="31" t="s">
        <v>99</v>
      </c>
      <c r="O2140" s="45" t="s">
        <v>476</v>
      </c>
      <c r="P2140" s="31">
        <v>796</v>
      </c>
      <c r="Q2140" s="31" t="s">
        <v>43</v>
      </c>
      <c r="R2140" s="64">
        <v>12</v>
      </c>
      <c r="S2140" s="64">
        <v>7000</v>
      </c>
      <c r="T2140" s="58">
        <f>R2140*S2140</f>
        <v>84000</v>
      </c>
      <c r="U2140" s="59">
        <f t="shared" si="200"/>
        <v>94080.000000000015</v>
      </c>
      <c r="V2140" s="78"/>
      <c r="W2140" s="31">
        <v>2017</v>
      </c>
      <c r="X2140" s="60"/>
      <c r="Y2140" s="303"/>
      <c r="Z2140" s="290"/>
      <c r="AA2140" s="291"/>
      <c r="AB2140" s="291"/>
      <c r="AC2140" s="291"/>
      <c r="AD2140" s="291"/>
      <c r="AE2140" s="291"/>
      <c r="AF2140" s="291"/>
      <c r="AG2140" s="291"/>
      <c r="AH2140" s="291"/>
      <c r="AI2140" s="291"/>
      <c r="AJ2140" s="291"/>
      <c r="AK2140" s="291"/>
      <c r="AL2140" s="291"/>
      <c r="AM2140" s="291"/>
      <c r="AN2140" s="292"/>
      <c r="AO2140" s="292"/>
      <c r="AP2140" s="292"/>
      <c r="AQ2140" s="292"/>
      <c r="AR2140" s="292"/>
      <c r="AS2140" s="292"/>
      <c r="AT2140" s="292"/>
      <c r="AU2140" s="292"/>
      <c r="AV2140" s="292"/>
      <c r="AW2140" s="292"/>
      <c r="AX2140" s="292"/>
      <c r="AY2140" s="292"/>
      <c r="AZ2140" s="292"/>
      <c r="BA2140" s="292"/>
      <c r="BB2140" s="292"/>
      <c r="BC2140" s="292"/>
      <c r="BD2140" s="292"/>
      <c r="BE2140" s="292"/>
      <c r="BF2140" s="292"/>
      <c r="BG2140" s="292"/>
      <c r="BH2140" s="292"/>
      <c r="BI2140" s="292"/>
      <c r="BJ2140" s="292"/>
      <c r="BK2140" s="292"/>
      <c r="BL2140" s="292"/>
    </row>
    <row r="2141" spans="1:64" s="293" customFormat="1" ht="50.1" customHeight="1">
      <c r="A2141" s="30" t="s">
        <v>7382</v>
      </c>
      <c r="B2141" s="71" t="s">
        <v>1217</v>
      </c>
      <c r="C2141" s="56" t="s">
        <v>6072</v>
      </c>
      <c r="D2141" s="310" t="s">
        <v>3259</v>
      </c>
      <c r="E2141" s="56" t="s">
        <v>6073</v>
      </c>
      <c r="F2141" s="44" t="s">
        <v>6074</v>
      </c>
      <c r="G2141" s="43" t="s">
        <v>36</v>
      </c>
      <c r="H2141" s="31">
        <v>0</v>
      </c>
      <c r="I2141" s="46">
        <v>590000000</v>
      </c>
      <c r="J2141" s="31" t="s">
        <v>50</v>
      </c>
      <c r="K2141" s="45" t="s">
        <v>2488</v>
      </c>
      <c r="L2141" s="45" t="s">
        <v>50</v>
      </c>
      <c r="M2141" s="45" t="s">
        <v>81</v>
      </c>
      <c r="N2141" s="43" t="s">
        <v>6127</v>
      </c>
      <c r="O2141" s="46" t="s">
        <v>2489</v>
      </c>
      <c r="P2141" s="43">
        <v>796</v>
      </c>
      <c r="Q2141" s="38" t="s">
        <v>43</v>
      </c>
      <c r="R2141" s="145">
        <v>17</v>
      </c>
      <c r="S2141" s="116">
        <v>88000</v>
      </c>
      <c r="T2141" s="48">
        <f>S2141*R2141</f>
        <v>1496000</v>
      </c>
      <c r="U2141" s="48">
        <f>T2141*1.12</f>
        <v>1675520.0000000002</v>
      </c>
      <c r="V2141" s="43"/>
      <c r="W2141" s="43">
        <v>2017</v>
      </c>
      <c r="X2141" s="43"/>
      <c r="Y2141" s="303"/>
      <c r="Z2141" s="290"/>
      <c r="AA2141" s="291"/>
      <c r="AB2141" s="291"/>
      <c r="AC2141" s="291"/>
      <c r="AD2141" s="291"/>
      <c r="AE2141" s="291"/>
      <c r="AF2141" s="291"/>
      <c r="AG2141" s="291"/>
      <c r="AH2141" s="291"/>
      <c r="AI2141" s="291"/>
      <c r="AJ2141" s="291"/>
      <c r="AK2141" s="291"/>
      <c r="AL2141" s="291"/>
      <c r="AM2141" s="291"/>
      <c r="AN2141" s="292"/>
      <c r="AO2141" s="292"/>
      <c r="AP2141" s="292"/>
      <c r="AQ2141" s="292"/>
      <c r="AR2141" s="292"/>
      <c r="AS2141" s="292"/>
      <c r="AT2141" s="292"/>
      <c r="AU2141" s="292"/>
      <c r="AV2141" s="292"/>
      <c r="AW2141" s="292"/>
      <c r="AX2141" s="292"/>
      <c r="AY2141" s="292"/>
      <c r="AZ2141" s="292"/>
      <c r="BA2141" s="292"/>
      <c r="BB2141" s="292"/>
      <c r="BC2141" s="292"/>
      <c r="BD2141" s="292"/>
      <c r="BE2141" s="292"/>
      <c r="BF2141" s="292"/>
      <c r="BG2141" s="292"/>
      <c r="BH2141" s="292"/>
      <c r="BI2141" s="292"/>
      <c r="BJ2141" s="292"/>
      <c r="BK2141" s="292"/>
      <c r="BL2141" s="292"/>
    </row>
    <row r="2142" spans="1:64" s="293" customFormat="1" ht="50.1" customHeight="1">
      <c r="A2142" s="30" t="s">
        <v>7383</v>
      </c>
      <c r="B2142" s="41" t="s">
        <v>32</v>
      </c>
      <c r="C2142" s="44" t="s">
        <v>5975</v>
      </c>
      <c r="D2142" s="312" t="s">
        <v>5976</v>
      </c>
      <c r="E2142" s="44" t="s">
        <v>5977</v>
      </c>
      <c r="F2142" s="44" t="s">
        <v>7384</v>
      </c>
      <c r="G2142" s="43" t="s">
        <v>36</v>
      </c>
      <c r="H2142" s="46">
        <v>0</v>
      </c>
      <c r="I2142" s="66">
        <v>590000000</v>
      </c>
      <c r="J2142" s="31" t="s">
        <v>50</v>
      </c>
      <c r="K2142" s="41" t="s">
        <v>2488</v>
      </c>
      <c r="L2142" s="43" t="s">
        <v>39</v>
      </c>
      <c r="M2142" s="41" t="s">
        <v>58</v>
      </c>
      <c r="N2142" s="43" t="s">
        <v>1199</v>
      </c>
      <c r="O2142" s="43" t="s">
        <v>2489</v>
      </c>
      <c r="P2142" s="31">
        <v>796</v>
      </c>
      <c r="Q2142" s="43" t="s">
        <v>43</v>
      </c>
      <c r="R2142" s="64">
        <v>10</v>
      </c>
      <c r="S2142" s="64">
        <v>1090</v>
      </c>
      <c r="T2142" s="35">
        <f t="shared" ref="T2142:T2154" si="202">S2142*R2142</f>
        <v>10900</v>
      </c>
      <c r="U2142" s="36">
        <f>T2142*1.12</f>
        <v>12208.000000000002</v>
      </c>
      <c r="V2142" s="41"/>
      <c r="W2142" s="49">
        <v>2017</v>
      </c>
      <c r="X2142" s="38"/>
      <c r="Y2142" s="303"/>
      <c r="Z2142" s="290"/>
      <c r="AA2142" s="291"/>
      <c r="AB2142" s="291"/>
      <c r="AC2142" s="291"/>
      <c r="AD2142" s="291"/>
      <c r="AE2142" s="291"/>
      <c r="AF2142" s="291"/>
      <c r="AG2142" s="291"/>
      <c r="AH2142" s="291"/>
      <c r="AI2142" s="291"/>
      <c r="AJ2142" s="291"/>
      <c r="AK2142" s="291"/>
      <c r="AL2142" s="291"/>
      <c r="AM2142" s="291"/>
      <c r="AN2142" s="292"/>
      <c r="AO2142" s="292"/>
      <c r="AP2142" s="292"/>
      <c r="AQ2142" s="292"/>
      <c r="AR2142" s="292"/>
      <c r="AS2142" s="292"/>
      <c r="AT2142" s="292"/>
      <c r="AU2142" s="292"/>
      <c r="AV2142" s="292"/>
      <c r="AW2142" s="292"/>
      <c r="AX2142" s="292"/>
      <c r="AY2142" s="292"/>
      <c r="AZ2142" s="292"/>
      <c r="BA2142" s="292"/>
      <c r="BB2142" s="292"/>
      <c r="BC2142" s="292"/>
      <c r="BD2142" s="292"/>
      <c r="BE2142" s="292"/>
      <c r="BF2142" s="292"/>
      <c r="BG2142" s="292"/>
      <c r="BH2142" s="292"/>
      <c r="BI2142" s="292"/>
      <c r="BJ2142" s="292"/>
      <c r="BK2142" s="292"/>
      <c r="BL2142" s="292"/>
    </row>
    <row r="2143" spans="1:64" s="293" customFormat="1" ht="50.1" customHeight="1">
      <c r="A2143" s="30" t="s">
        <v>7385</v>
      </c>
      <c r="B2143" s="41" t="s">
        <v>32</v>
      </c>
      <c r="C2143" s="44" t="s">
        <v>7386</v>
      </c>
      <c r="D2143" s="312" t="s">
        <v>7387</v>
      </c>
      <c r="E2143" s="44" t="s">
        <v>7388</v>
      </c>
      <c r="F2143" s="44" t="s">
        <v>7389</v>
      </c>
      <c r="G2143" s="43" t="s">
        <v>36</v>
      </c>
      <c r="H2143" s="338">
        <v>0</v>
      </c>
      <c r="I2143" s="66">
        <v>590000000</v>
      </c>
      <c r="J2143" s="31" t="s">
        <v>50</v>
      </c>
      <c r="K2143" s="41" t="s">
        <v>2488</v>
      </c>
      <c r="L2143" s="43" t="s">
        <v>39</v>
      </c>
      <c r="M2143" s="30" t="s">
        <v>58</v>
      </c>
      <c r="N2143" s="43" t="s">
        <v>1199</v>
      </c>
      <c r="O2143" s="43" t="s">
        <v>2489</v>
      </c>
      <c r="P2143" s="31">
        <v>796</v>
      </c>
      <c r="Q2143" s="43" t="s">
        <v>43</v>
      </c>
      <c r="R2143" s="64">
        <v>10</v>
      </c>
      <c r="S2143" s="64">
        <v>4120</v>
      </c>
      <c r="T2143" s="35">
        <f t="shared" si="202"/>
        <v>41200</v>
      </c>
      <c r="U2143" s="36">
        <f>T2143*1.12</f>
        <v>46144.000000000007</v>
      </c>
      <c r="V2143" s="61"/>
      <c r="W2143" s="30">
        <v>2017</v>
      </c>
      <c r="X2143" s="138"/>
      <c r="Y2143" s="303"/>
      <c r="Z2143" s="290"/>
      <c r="AA2143" s="291"/>
      <c r="AB2143" s="291"/>
      <c r="AC2143" s="291"/>
      <c r="AD2143" s="291"/>
      <c r="AE2143" s="291"/>
      <c r="AF2143" s="291"/>
      <c r="AG2143" s="291"/>
      <c r="AH2143" s="291"/>
      <c r="AI2143" s="291"/>
      <c r="AJ2143" s="291"/>
      <c r="AK2143" s="291"/>
      <c r="AL2143" s="291"/>
      <c r="AM2143" s="291"/>
      <c r="AN2143" s="292"/>
      <c r="AO2143" s="292"/>
      <c r="AP2143" s="292"/>
      <c r="AQ2143" s="292"/>
      <c r="AR2143" s="292"/>
      <c r="AS2143" s="292"/>
      <c r="AT2143" s="292"/>
      <c r="AU2143" s="292"/>
      <c r="AV2143" s="292"/>
      <c r="AW2143" s="292"/>
      <c r="AX2143" s="292"/>
      <c r="AY2143" s="292"/>
      <c r="AZ2143" s="292"/>
      <c r="BA2143" s="292"/>
      <c r="BB2143" s="292"/>
      <c r="BC2143" s="292"/>
      <c r="BD2143" s="292"/>
      <c r="BE2143" s="292"/>
      <c r="BF2143" s="292"/>
      <c r="BG2143" s="292"/>
      <c r="BH2143" s="292"/>
      <c r="BI2143" s="292"/>
      <c r="BJ2143" s="292"/>
      <c r="BK2143" s="292"/>
      <c r="BL2143" s="292"/>
    </row>
    <row r="2144" spans="1:64" s="293" customFormat="1" ht="50.1" customHeight="1">
      <c r="A2144" s="30" t="s">
        <v>7390</v>
      </c>
      <c r="B2144" s="71" t="s">
        <v>32</v>
      </c>
      <c r="C2144" s="44" t="s">
        <v>7391</v>
      </c>
      <c r="D2144" s="312" t="s">
        <v>5399</v>
      </c>
      <c r="E2144" s="44" t="s">
        <v>7392</v>
      </c>
      <c r="F2144" s="44" t="s">
        <v>7393</v>
      </c>
      <c r="G2144" s="43" t="s">
        <v>36</v>
      </c>
      <c r="H2144" s="63">
        <v>0</v>
      </c>
      <c r="I2144" s="66">
        <v>590000000</v>
      </c>
      <c r="J2144" s="31" t="s">
        <v>50</v>
      </c>
      <c r="K2144" s="41" t="s">
        <v>2488</v>
      </c>
      <c r="L2144" s="43" t="s">
        <v>39</v>
      </c>
      <c r="M2144" s="45" t="s">
        <v>58</v>
      </c>
      <c r="N2144" s="43" t="s">
        <v>1199</v>
      </c>
      <c r="O2144" s="43" t="s">
        <v>2489</v>
      </c>
      <c r="P2144" s="31">
        <v>796</v>
      </c>
      <c r="Q2144" s="43" t="s">
        <v>43</v>
      </c>
      <c r="R2144" s="298">
        <v>10</v>
      </c>
      <c r="S2144" s="395">
        <v>925</v>
      </c>
      <c r="T2144" s="35">
        <f t="shared" si="202"/>
        <v>9250</v>
      </c>
      <c r="U2144" s="35">
        <f t="shared" ref="U2144" si="203">T2144*1.12</f>
        <v>10360.000000000002</v>
      </c>
      <c r="V2144" s="45"/>
      <c r="W2144" s="45">
        <v>2017</v>
      </c>
      <c r="X2144" s="38"/>
      <c r="Y2144" s="303"/>
      <c r="Z2144" s="290"/>
      <c r="AA2144" s="291"/>
      <c r="AB2144" s="291"/>
      <c r="AC2144" s="291"/>
      <c r="AD2144" s="291"/>
      <c r="AE2144" s="291"/>
      <c r="AF2144" s="291"/>
      <c r="AG2144" s="291"/>
      <c r="AH2144" s="291"/>
      <c r="AI2144" s="291"/>
      <c r="AJ2144" s="291"/>
      <c r="AK2144" s="291"/>
      <c r="AL2144" s="291"/>
      <c r="AM2144" s="291"/>
      <c r="AN2144" s="292"/>
      <c r="AO2144" s="292"/>
      <c r="AP2144" s="292"/>
      <c r="AQ2144" s="292"/>
      <c r="AR2144" s="292"/>
      <c r="AS2144" s="292"/>
      <c r="AT2144" s="292"/>
      <c r="AU2144" s="292"/>
      <c r="AV2144" s="292"/>
      <c r="AW2144" s="292"/>
      <c r="AX2144" s="292"/>
      <c r="AY2144" s="292"/>
      <c r="AZ2144" s="292"/>
      <c r="BA2144" s="292"/>
      <c r="BB2144" s="292"/>
      <c r="BC2144" s="292"/>
      <c r="BD2144" s="292"/>
      <c r="BE2144" s="292"/>
      <c r="BF2144" s="292"/>
      <c r="BG2144" s="292"/>
      <c r="BH2144" s="292"/>
      <c r="BI2144" s="292"/>
      <c r="BJ2144" s="292"/>
      <c r="BK2144" s="292"/>
      <c r="BL2144" s="292"/>
    </row>
    <row r="2145" spans="1:66" s="293" customFormat="1" ht="50.1" customHeight="1">
      <c r="A2145" s="30" t="s">
        <v>7394</v>
      </c>
      <c r="B2145" s="71" t="s">
        <v>32</v>
      </c>
      <c r="C2145" s="44" t="s">
        <v>7395</v>
      </c>
      <c r="D2145" s="312" t="s">
        <v>5399</v>
      </c>
      <c r="E2145" s="44" t="s">
        <v>7396</v>
      </c>
      <c r="F2145" s="44" t="s">
        <v>7397</v>
      </c>
      <c r="G2145" s="43" t="s">
        <v>36</v>
      </c>
      <c r="H2145" s="30">
        <v>0</v>
      </c>
      <c r="I2145" s="66">
        <v>590000000</v>
      </c>
      <c r="J2145" s="31" t="s">
        <v>50</v>
      </c>
      <c r="K2145" s="41" t="s">
        <v>2488</v>
      </c>
      <c r="L2145" s="43" t="s">
        <v>39</v>
      </c>
      <c r="M2145" s="30" t="s">
        <v>58</v>
      </c>
      <c r="N2145" s="43" t="s">
        <v>1199</v>
      </c>
      <c r="O2145" s="43" t="s">
        <v>2489</v>
      </c>
      <c r="P2145" s="31">
        <v>796</v>
      </c>
      <c r="Q2145" s="43" t="s">
        <v>43</v>
      </c>
      <c r="R2145" s="114">
        <v>5</v>
      </c>
      <c r="S2145" s="114">
        <v>710</v>
      </c>
      <c r="T2145" s="35">
        <f t="shared" si="202"/>
        <v>3550</v>
      </c>
      <c r="U2145" s="36">
        <f>T2145*1.12</f>
        <v>3976.0000000000005</v>
      </c>
      <c r="V2145" s="40"/>
      <c r="W2145" s="30">
        <v>2017</v>
      </c>
      <c r="X2145" s="138"/>
      <c r="Y2145" s="303"/>
      <c r="Z2145" s="290"/>
      <c r="AA2145" s="291"/>
      <c r="AB2145" s="291"/>
      <c r="AC2145" s="291"/>
      <c r="AD2145" s="291"/>
      <c r="AE2145" s="291"/>
      <c r="AF2145" s="291"/>
      <c r="AG2145" s="291"/>
      <c r="AH2145" s="291"/>
      <c r="AI2145" s="291"/>
      <c r="AJ2145" s="291"/>
      <c r="AK2145" s="291"/>
      <c r="AL2145" s="291"/>
      <c r="AM2145" s="291"/>
      <c r="AN2145" s="292"/>
      <c r="AO2145" s="292"/>
      <c r="AP2145" s="292"/>
      <c r="AQ2145" s="292"/>
      <c r="AR2145" s="292"/>
      <c r="AS2145" s="292"/>
      <c r="AT2145" s="292"/>
      <c r="AU2145" s="292"/>
      <c r="AV2145" s="292"/>
      <c r="AW2145" s="292"/>
      <c r="AX2145" s="292"/>
      <c r="AY2145" s="292"/>
      <c r="AZ2145" s="292"/>
      <c r="BA2145" s="292"/>
      <c r="BB2145" s="292"/>
      <c r="BC2145" s="292"/>
      <c r="BD2145" s="292"/>
      <c r="BE2145" s="292"/>
      <c r="BF2145" s="292"/>
      <c r="BG2145" s="292"/>
      <c r="BH2145" s="292"/>
      <c r="BI2145" s="292"/>
      <c r="BJ2145" s="292"/>
      <c r="BK2145" s="292"/>
      <c r="BL2145" s="292"/>
    </row>
    <row r="2146" spans="1:66" s="293" customFormat="1" ht="50.1" customHeight="1">
      <c r="A2146" s="30" t="s">
        <v>7398</v>
      </c>
      <c r="B2146" s="71" t="s">
        <v>32</v>
      </c>
      <c r="C2146" s="44" t="s">
        <v>4985</v>
      </c>
      <c r="D2146" s="312" t="s">
        <v>4986</v>
      </c>
      <c r="E2146" s="44" t="s">
        <v>1191</v>
      </c>
      <c r="F2146" s="56" t="s">
        <v>7399</v>
      </c>
      <c r="G2146" s="43" t="s">
        <v>36</v>
      </c>
      <c r="H2146" s="30">
        <v>0</v>
      </c>
      <c r="I2146" s="66">
        <v>590000000</v>
      </c>
      <c r="J2146" s="31" t="s">
        <v>50</v>
      </c>
      <c r="K2146" s="41" t="s">
        <v>2488</v>
      </c>
      <c r="L2146" s="43" t="s">
        <v>39</v>
      </c>
      <c r="M2146" s="30" t="s">
        <v>58</v>
      </c>
      <c r="N2146" s="43" t="s">
        <v>1199</v>
      </c>
      <c r="O2146" s="43" t="s">
        <v>2489</v>
      </c>
      <c r="P2146" s="31">
        <v>796</v>
      </c>
      <c r="Q2146" s="43" t="s">
        <v>43</v>
      </c>
      <c r="R2146" s="114">
        <v>100</v>
      </c>
      <c r="S2146" s="114">
        <v>1050</v>
      </c>
      <c r="T2146" s="35">
        <f t="shared" si="202"/>
        <v>105000</v>
      </c>
      <c r="U2146" s="36">
        <f>T2146*1.12</f>
        <v>117600.00000000001</v>
      </c>
      <c r="V2146" s="40"/>
      <c r="W2146" s="30">
        <v>2017</v>
      </c>
      <c r="X2146" s="138"/>
      <c r="Y2146" s="303"/>
      <c r="Z2146" s="290"/>
      <c r="AA2146" s="291"/>
      <c r="AB2146" s="291"/>
      <c r="AC2146" s="291"/>
      <c r="AD2146" s="291"/>
      <c r="AE2146" s="291"/>
      <c r="AF2146" s="291"/>
      <c r="AG2146" s="291"/>
      <c r="AH2146" s="291"/>
      <c r="AI2146" s="291"/>
      <c r="AJ2146" s="291"/>
      <c r="AK2146" s="291"/>
      <c r="AL2146" s="291"/>
      <c r="AM2146" s="291"/>
      <c r="AN2146" s="292"/>
      <c r="AO2146" s="292"/>
      <c r="AP2146" s="292"/>
      <c r="AQ2146" s="292"/>
      <c r="AR2146" s="292"/>
      <c r="AS2146" s="292"/>
      <c r="AT2146" s="292"/>
      <c r="AU2146" s="292"/>
      <c r="AV2146" s="292"/>
      <c r="AW2146" s="292"/>
      <c r="AX2146" s="292"/>
      <c r="AY2146" s="292"/>
      <c r="AZ2146" s="292"/>
      <c r="BA2146" s="292"/>
      <c r="BB2146" s="292"/>
      <c r="BC2146" s="292"/>
      <c r="BD2146" s="292"/>
      <c r="BE2146" s="292"/>
      <c r="BF2146" s="292"/>
      <c r="BG2146" s="292"/>
      <c r="BH2146" s="292"/>
      <c r="BI2146" s="292"/>
      <c r="BJ2146" s="292"/>
      <c r="BK2146" s="292"/>
      <c r="BL2146" s="292"/>
    </row>
    <row r="2147" spans="1:66" s="293" customFormat="1" ht="50.1" customHeight="1">
      <c r="A2147" s="30" t="s">
        <v>7400</v>
      </c>
      <c r="B2147" s="31" t="s">
        <v>32</v>
      </c>
      <c r="C2147" s="44" t="s">
        <v>7030</v>
      </c>
      <c r="D2147" s="312" t="s">
        <v>4070</v>
      </c>
      <c r="E2147" s="44" t="s">
        <v>3821</v>
      </c>
      <c r="F2147" s="56" t="s">
        <v>7401</v>
      </c>
      <c r="G2147" s="43" t="s">
        <v>36</v>
      </c>
      <c r="H2147" s="46">
        <v>0</v>
      </c>
      <c r="I2147" s="66">
        <v>590000000</v>
      </c>
      <c r="J2147" s="31" t="s">
        <v>50</v>
      </c>
      <c r="K2147" s="41" t="s">
        <v>2488</v>
      </c>
      <c r="L2147" s="43" t="s">
        <v>39</v>
      </c>
      <c r="M2147" s="30" t="s">
        <v>58</v>
      </c>
      <c r="N2147" s="43" t="s">
        <v>1199</v>
      </c>
      <c r="O2147" s="43" t="s">
        <v>2489</v>
      </c>
      <c r="P2147" s="31">
        <v>796</v>
      </c>
      <c r="Q2147" s="43" t="s">
        <v>43</v>
      </c>
      <c r="R2147" s="64">
        <v>100</v>
      </c>
      <c r="S2147" s="114">
        <v>1400</v>
      </c>
      <c r="T2147" s="35">
        <f t="shared" si="202"/>
        <v>140000</v>
      </c>
      <c r="U2147" s="35">
        <f>T2147*1.12</f>
        <v>156800.00000000003</v>
      </c>
      <c r="V2147" s="41"/>
      <c r="W2147" s="49">
        <v>2017</v>
      </c>
      <c r="X2147" s="138"/>
      <c r="Y2147" s="303"/>
      <c r="Z2147" s="290"/>
      <c r="AA2147" s="291"/>
      <c r="AB2147" s="291"/>
      <c r="AC2147" s="291"/>
      <c r="AD2147" s="291"/>
      <c r="AE2147" s="291"/>
      <c r="AF2147" s="291"/>
      <c r="AG2147" s="291"/>
      <c r="AH2147" s="291"/>
      <c r="AI2147" s="291"/>
      <c r="AJ2147" s="291"/>
      <c r="AK2147" s="291"/>
      <c r="AL2147" s="291"/>
      <c r="AM2147" s="291"/>
      <c r="AN2147" s="292"/>
      <c r="AO2147" s="292"/>
      <c r="AP2147" s="292"/>
      <c r="AQ2147" s="292"/>
      <c r="AR2147" s="292"/>
      <c r="AS2147" s="292"/>
      <c r="AT2147" s="292"/>
      <c r="AU2147" s="292"/>
      <c r="AV2147" s="292"/>
      <c r="AW2147" s="292"/>
      <c r="AX2147" s="292"/>
      <c r="AY2147" s="292"/>
      <c r="AZ2147" s="292"/>
      <c r="BA2147" s="292"/>
      <c r="BB2147" s="292"/>
      <c r="BC2147" s="292"/>
      <c r="BD2147" s="292"/>
      <c r="BE2147" s="292"/>
      <c r="BF2147" s="292"/>
      <c r="BG2147" s="292"/>
      <c r="BH2147" s="292"/>
      <c r="BI2147" s="292"/>
      <c r="BJ2147" s="292"/>
      <c r="BK2147" s="292"/>
      <c r="BL2147" s="292"/>
    </row>
    <row r="2148" spans="1:66" s="293" customFormat="1" ht="50.1" customHeight="1">
      <c r="A2148" s="30" t="s">
        <v>7402</v>
      </c>
      <c r="B2148" s="31" t="s">
        <v>32</v>
      </c>
      <c r="C2148" s="44" t="s">
        <v>7030</v>
      </c>
      <c r="D2148" s="312" t="s">
        <v>4070</v>
      </c>
      <c r="E2148" s="44" t="s">
        <v>3821</v>
      </c>
      <c r="F2148" s="56" t="s">
        <v>7403</v>
      </c>
      <c r="G2148" s="43" t="s">
        <v>36</v>
      </c>
      <c r="H2148" s="30">
        <v>0</v>
      </c>
      <c r="I2148" s="66">
        <v>590000000</v>
      </c>
      <c r="J2148" s="31" t="s">
        <v>50</v>
      </c>
      <c r="K2148" s="41" t="s">
        <v>2488</v>
      </c>
      <c r="L2148" s="43" t="s">
        <v>39</v>
      </c>
      <c r="M2148" s="30" t="s">
        <v>58</v>
      </c>
      <c r="N2148" s="43" t="s">
        <v>1199</v>
      </c>
      <c r="O2148" s="43" t="s">
        <v>2489</v>
      </c>
      <c r="P2148" s="31">
        <v>796</v>
      </c>
      <c r="Q2148" s="43" t="s">
        <v>43</v>
      </c>
      <c r="R2148" s="114">
        <v>100</v>
      </c>
      <c r="S2148" s="114">
        <v>925</v>
      </c>
      <c r="T2148" s="35">
        <f t="shared" si="202"/>
        <v>92500</v>
      </c>
      <c r="U2148" s="36">
        <f t="shared" ref="U2148:U2154" si="204">T2148*1.12</f>
        <v>103600.00000000001</v>
      </c>
      <c r="V2148" s="30"/>
      <c r="W2148" s="30">
        <v>2017</v>
      </c>
      <c r="X2148" s="38"/>
      <c r="Y2148" s="303"/>
      <c r="Z2148" s="290"/>
      <c r="AA2148" s="291"/>
      <c r="AB2148" s="291"/>
      <c r="AC2148" s="291"/>
      <c r="AD2148" s="291"/>
      <c r="AE2148" s="291"/>
      <c r="AF2148" s="291"/>
      <c r="AG2148" s="291"/>
      <c r="AH2148" s="291"/>
      <c r="AI2148" s="291"/>
      <c r="AJ2148" s="291"/>
      <c r="AK2148" s="291"/>
      <c r="AL2148" s="291"/>
      <c r="AM2148" s="291"/>
      <c r="AN2148" s="292"/>
      <c r="AO2148" s="292"/>
      <c r="AP2148" s="292"/>
      <c r="AQ2148" s="292"/>
      <c r="AR2148" s="292"/>
      <c r="AS2148" s="292"/>
      <c r="AT2148" s="292"/>
      <c r="AU2148" s="292"/>
      <c r="AV2148" s="292"/>
      <c r="AW2148" s="292"/>
      <c r="AX2148" s="292"/>
      <c r="AY2148" s="292"/>
      <c r="AZ2148" s="292"/>
      <c r="BA2148" s="292"/>
      <c r="BB2148" s="292"/>
      <c r="BC2148" s="292"/>
      <c r="BD2148" s="292"/>
      <c r="BE2148" s="292"/>
      <c r="BF2148" s="292"/>
      <c r="BG2148" s="292"/>
      <c r="BH2148" s="292"/>
      <c r="BI2148" s="292"/>
      <c r="BJ2148" s="292"/>
      <c r="BK2148" s="292"/>
      <c r="BL2148" s="292"/>
    </row>
    <row r="2149" spans="1:66" s="293" customFormat="1" ht="50.1" customHeight="1">
      <c r="A2149" s="30" t="s">
        <v>7404</v>
      </c>
      <c r="B2149" s="30" t="s">
        <v>32</v>
      </c>
      <c r="C2149" s="33" t="s">
        <v>7405</v>
      </c>
      <c r="D2149" s="312" t="s">
        <v>3481</v>
      </c>
      <c r="E2149" s="33" t="s">
        <v>7406</v>
      </c>
      <c r="F2149" s="33" t="s">
        <v>7407</v>
      </c>
      <c r="G2149" s="43" t="s">
        <v>36</v>
      </c>
      <c r="H2149" s="43">
        <v>0</v>
      </c>
      <c r="I2149" s="30">
        <v>590000000</v>
      </c>
      <c r="J2149" s="31" t="s">
        <v>50</v>
      </c>
      <c r="K2149" s="153" t="s">
        <v>2488</v>
      </c>
      <c r="L2149" s="31" t="s">
        <v>430</v>
      </c>
      <c r="M2149" s="43" t="s">
        <v>58</v>
      </c>
      <c r="N2149" s="71" t="s">
        <v>918</v>
      </c>
      <c r="O2149" s="86" t="s">
        <v>476</v>
      </c>
      <c r="P2149" s="43">
        <v>796</v>
      </c>
      <c r="Q2149" s="43" t="s">
        <v>43</v>
      </c>
      <c r="R2149" s="64">
        <v>2</v>
      </c>
      <c r="S2149" s="64">
        <v>5600</v>
      </c>
      <c r="T2149" s="58">
        <f t="shared" si="202"/>
        <v>11200</v>
      </c>
      <c r="U2149" s="58">
        <f t="shared" si="204"/>
        <v>12544.000000000002</v>
      </c>
      <c r="V2149" s="30"/>
      <c r="W2149" s="30">
        <v>2017</v>
      </c>
      <c r="X2149" s="30"/>
      <c r="Y2149" s="303"/>
      <c r="Z2149" s="290"/>
      <c r="AA2149" s="291"/>
      <c r="AB2149" s="291"/>
      <c r="AC2149" s="291"/>
      <c r="AD2149" s="291"/>
      <c r="AE2149" s="291"/>
      <c r="AF2149" s="291"/>
      <c r="AG2149" s="291"/>
      <c r="AH2149" s="291"/>
      <c r="AI2149" s="291"/>
      <c r="AJ2149" s="291"/>
      <c r="AK2149" s="291"/>
      <c r="AL2149" s="291"/>
      <c r="AM2149" s="291"/>
      <c r="AN2149" s="292"/>
      <c r="AO2149" s="292"/>
      <c r="AP2149" s="292"/>
      <c r="AQ2149" s="292"/>
      <c r="AR2149" s="292"/>
      <c r="AS2149" s="292"/>
      <c r="AT2149" s="292"/>
      <c r="AU2149" s="292"/>
      <c r="AV2149" s="292"/>
      <c r="AW2149" s="292"/>
      <c r="AX2149" s="292"/>
      <c r="AY2149" s="292"/>
      <c r="AZ2149" s="292"/>
      <c r="BA2149" s="292"/>
      <c r="BB2149" s="292"/>
      <c r="BC2149" s="292"/>
      <c r="BD2149" s="292"/>
      <c r="BE2149" s="292"/>
      <c r="BF2149" s="292"/>
      <c r="BG2149" s="292"/>
      <c r="BH2149" s="292"/>
      <c r="BI2149" s="292"/>
      <c r="BJ2149" s="292"/>
      <c r="BK2149" s="292"/>
      <c r="BL2149" s="292"/>
    </row>
    <row r="2150" spans="1:66" s="293" customFormat="1" ht="50.1" customHeight="1">
      <c r="A2150" s="30" t="s">
        <v>7408</v>
      </c>
      <c r="B2150" s="30" t="s">
        <v>32</v>
      </c>
      <c r="C2150" s="33" t="s">
        <v>7405</v>
      </c>
      <c r="D2150" s="312" t="s">
        <v>3481</v>
      </c>
      <c r="E2150" s="33" t="s">
        <v>7406</v>
      </c>
      <c r="F2150" s="33" t="s">
        <v>7409</v>
      </c>
      <c r="G2150" s="43" t="s">
        <v>36</v>
      </c>
      <c r="H2150" s="43">
        <v>0</v>
      </c>
      <c r="I2150" s="30">
        <v>590000000</v>
      </c>
      <c r="J2150" s="31" t="s">
        <v>50</v>
      </c>
      <c r="K2150" s="153" t="s">
        <v>2488</v>
      </c>
      <c r="L2150" s="31" t="s">
        <v>430</v>
      </c>
      <c r="M2150" s="43" t="s">
        <v>58</v>
      </c>
      <c r="N2150" s="71" t="s">
        <v>918</v>
      </c>
      <c r="O2150" s="86" t="s">
        <v>476</v>
      </c>
      <c r="P2150" s="43">
        <v>796</v>
      </c>
      <c r="Q2150" s="43" t="s">
        <v>43</v>
      </c>
      <c r="R2150" s="64">
        <v>1</v>
      </c>
      <c r="S2150" s="64">
        <v>5300</v>
      </c>
      <c r="T2150" s="58">
        <f t="shared" si="202"/>
        <v>5300</v>
      </c>
      <c r="U2150" s="58">
        <f t="shared" si="204"/>
        <v>5936.0000000000009</v>
      </c>
      <c r="V2150" s="30"/>
      <c r="W2150" s="30">
        <v>2017</v>
      </c>
      <c r="X2150" s="30"/>
      <c r="Y2150" s="303"/>
      <c r="Z2150" s="290"/>
      <c r="AA2150" s="291"/>
      <c r="AB2150" s="291"/>
      <c r="AC2150" s="291"/>
      <c r="AD2150" s="291"/>
      <c r="AE2150" s="291"/>
      <c r="AF2150" s="291"/>
      <c r="AG2150" s="291"/>
      <c r="AH2150" s="291"/>
      <c r="AI2150" s="291"/>
      <c r="AJ2150" s="291"/>
      <c r="AK2150" s="291"/>
      <c r="AL2150" s="291"/>
      <c r="AM2150" s="291"/>
      <c r="AN2150" s="292"/>
      <c r="AO2150" s="292"/>
      <c r="AP2150" s="292"/>
      <c r="AQ2150" s="292"/>
      <c r="AR2150" s="292"/>
      <c r="AS2150" s="292"/>
      <c r="AT2150" s="292"/>
      <c r="AU2150" s="292"/>
      <c r="AV2150" s="292"/>
      <c r="AW2150" s="292"/>
      <c r="AX2150" s="292"/>
      <c r="AY2150" s="292"/>
      <c r="AZ2150" s="292"/>
      <c r="BA2150" s="292"/>
      <c r="BB2150" s="292"/>
      <c r="BC2150" s="292"/>
      <c r="BD2150" s="292"/>
      <c r="BE2150" s="292"/>
      <c r="BF2150" s="292"/>
      <c r="BG2150" s="292"/>
      <c r="BH2150" s="292"/>
      <c r="BI2150" s="292"/>
      <c r="BJ2150" s="292"/>
      <c r="BK2150" s="292"/>
      <c r="BL2150" s="292"/>
    </row>
    <row r="2151" spans="1:66" s="293" customFormat="1" ht="50.1" customHeight="1">
      <c r="A2151" s="30" t="s">
        <v>7410</v>
      </c>
      <c r="B2151" s="30" t="s">
        <v>32</v>
      </c>
      <c r="C2151" s="33" t="s">
        <v>7405</v>
      </c>
      <c r="D2151" s="312" t="s">
        <v>3481</v>
      </c>
      <c r="E2151" s="33" t="s">
        <v>7406</v>
      </c>
      <c r="F2151" s="33" t="s">
        <v>7411</v>
      </c>
      <c r="G2151" s="43" t="s">
        <v>36</v>
      </c>
      <c r="H2151" s="43">
        <v>0</v>
      </c>
      <c r="I2151" s="30">
        <v>590000000</v>
      </c>
      <c r="J2151" s="31" t="s">
        <v>50</v>
      </c>
      <c r="K2151" s="153" t="s">
        <v>2488</v>
      </c>
      <c r="L2151" s="31" t="s">
        <v>430</v>
      </c>
      <c r="M2151" s="43" t="s">
        <v>58</v>
      </c>
      <c r="N2151" s="71" t="s">
        <v>918</v>
      </c>
      <c r="O2151" s="86" t="s">
        <v>476</v>
      </c>
      <c r="P2151" s="43">
        <v>796</v>
      </c>
      <c r="Q2151" s="43" t="s">
        <v>43</v>
      </c>
      <c r="R2151" s="64">
        <v>1</v>
      </c>
      <c r="S2151" s="64">
        <v>5000</v>
      </c>
      <c r="T2151" s="58">
        <f t="shared" si="202"/>
        <v>5000</v>
      </c>
      <c r="U2151" s="58">
        <f t="shared" si="204"/>
        <v>5600.0000000000009</v>
      </c>
      <c r="V2151" s="30"/>
      <c r="W2151" s="30">
        <v>2017</v>
      </c>
      <c r="X2151" s="30"/>
      <c r="Y2151" s="303"/>
      <c r="Z2151" s="290"/>
      <c r="AA2151" s="291"/>
      <c r="AB2151" s="291"/>
      <c r="AC2151" s="291"/>
      <c r="AD2151" s="291"/>
      <c r="AE2151" s="291"/>
      <c r="AF2151" s="291"/>
      <c r="AG2151" s="291"/>
      <c r="AH2151" s="291"/>
      <c r="AI2151" s="291"/>
      <c r="AJ2151" s="291"/>
      <c r="AK2151" s="291"/>
      <c r="AL2151" s="291"/>
      <c r="AM2151" s="291"/>
      <c r="AN2151" s="292"/>
      <c r="AO2151" s="292"/>
      <c r="AP2151" s="292"/>
      <c r="AQ2151" s="292"/>
      <c r="AR2151" s="292"/>
      <c r="AS2151" s="292"/>
      <c r="AT2151" s="292"/>
      <c r="AU2151" s="292"/>
      <c r="AV2151" s="292"/>
      <c r="AW2151" s="292"/>
      <c r="AX2151" s="292"/>
      <c r="AY2151" s="292"/>
      <c r="AZ2151" s="292"/>
      <c r="BA2151" s="292"/>
      <c r="BB2151" s="292"/>
      <c r="BC2151" s="292"/>
      <c r="BD2151" s="292"/>
      <c r="BE2151" s="292"/>
      <c r="BF2151" s="292"/>
      <c r="BG2151" s="292"/>
      <c r="BH2151" s="292"/>
      <c r="BI2151" s="292"/>
      <c r="BJ2151" s="292"/>
      <c r="BK2151" s="292"/>
      <c r="BL2151" s="292"/>
    </row>
    <row r="2152" spans="1:66" s="293" customFormat="1" ht="50.1" customHeight="1">
      <c r="A2152" s="30" t="s">
        <v>7412</v>
      </c>
      <c r="B2152" s="30" t="s">
        <v>32</v>
      </c>
      <c r="C2152" s="33" t="s">
        <v>7405</v>
      </c>
      <c r="D2152" s="312" t="s">
        <v>3481</v>
      </c>
      <c r="E2152" s="33" t="s">
        <v>7406</v>
      </c>
      <c r="F2152" s="33" t="s">
        <v>7413</v>
      </c>
      <c r="G2152" s="43" t="s">
        <v>36</v>
      </c>
      <c r="H2152" s="43">
        <v>0</v>
      </c>
      <c r="I2152" s="30">
        <v>590000000</v>
      </c>
      <c r="J2152" s="31" t="s">
        <v>50</v>
      </c>
      <c r="K2152" s="153" t="s">
        <v>2488</v>
      </c>
      <c r="L2152" s="31" t="s">
        <v>430</v>
      </c>
      <c r="M2152" s="43" t="s">
        <v>58</v>
      </c>
      <c r="N2152" s="71" t="s">
        <v>918</v>
      </c>
      <c r="O2152" s="86" t="s">
        <v>476</v>
      </c>
      <c r="P2152" s="43">
        <v>796</v>
      </c>
      <c r="Q2152" s="43" t="s">
        <v>43</v>
      </c>
      <c r="R2152" s="64">
        <v>3</v>
      </c>
      <c r="S2152" s="64">
        <v>20000</v>
      </c>
      <c r="T2152" s="58">
        <f t="shared" si="202"/>
        <v>60000</v>
      </c>
      <c r="U2152" s="58">
        <f t="shared" si="204"/>
        <v>67200</v>
      </c>
      <c r="V2152" s="30"/>
      <c r="W2152" s="30">
        <v>2017</v>
      </c>
      <c r="X2152" s="30"/>
      <c r="Y2152" s="303"/>
      <c r="Z2152" s="290"/>
      <c r="AA2152" s="291"/>
      <c r="AB2152" s="291"/>
      <c r="AC2152" s="291"/>
      <c r="AD2152" s="291"/>
      <c r="AE2152" s="291"/>
      <c r="AF2152" s="291"/>
      <c r="AG2152" s="291"/>
      <c r="AH2152" s="291"/>
      <c r="AI2152" s="291"/>
      <c r="AJ2152" s="291"/>
      <c r="AK2152" s="291"/>
      <c r="AL2152" s="291"/>
      <c r="AM2152" s="291"/>
      <c r="AN2152" s="292"/>
      <c r="AO2152" s="292"/>
      <c r="AP2152" s="292"/>
      <c r="AQ2152" s="292"/>
      <c r="AR2152" s="292"/>
      <c r="AS2152" s="292"/>
      <c r="AT2152" s="292"/>
      <c r="AU2152" s="292"/>
      <c r="AV2152" s="292"/>
      <c r="AW2152" s="292"/>
      <c r="AX2152" s="292"/>
      <c r="AY2152" s="292"/>
      <c r="AZ2152" s="292"/>
      <c r="BA2152" s="292"/>
      <c r="BB2152" s="292"/>
      <c r="BC2152" s="292"/>
      <c r="BD2152" s="292"/>
      <c r="BE2152" s="292"/>
      <c r="BF2152" s="292"/>
      <c r="BG2152" s="292"/>
      <c r="BH2152" s="292"/>
      <c r="BI2152" s="292"/>
      <c r="BJ2152" s="292"/>
      <c r="BK2152" s="292"/>
      <c r="BL2152" s="292"/>
    </row>
    <row r="2153" spans="1:66" s="293" customFormat="1" ht="50.1" customHeight="1">
      <c r="A2153" s="30" t="s">
        <v>7414</v>
      </c>
      <c r="B2153" s="30" t="s">
        <v>32</v>
      </c>
      <c r="C2153" s="33" t="s">
        <v>7405</v>
      </c>
      <c r="D2153" s="312" t="s">
        <v>3481</v>
      </c>
      <c r="E2153" s="33" t="s">
        <v>7406</v>
      </c>
      <c r="F2153" s="33" t="s">
        <v>7415</v>
      </c>
      <c r="G2153" s="43" t="s">
        <v>36</v>
      </c>
      <c r="H2153" s="43">
        <v>0</v>
      </c>
      <c r="I2153" s="30">
        <v>590000000</v>
      </c>
      <c r="J2153" s="31" t="s">
        <v>50</v>
      </c>
      <c r="K2153" s="153" t="s">
        <v>2488</v>
      </c>
      <c r="L2153" s="31" t="s">
        <v>430</v>
      </c>
      <c r="M2153" s="43" t="s">
        <v>58</v>
      </c>
      <c r="N2153" s="71" t="s">
        <v>918</v>
      </c>
      <c r="O2153" s="86" t="s">
        <v>476</v>
      </c>
      <c r="P2153" s="43">
        <v>796</v>
      </c>
      <c r="Q2153" s="43" t="s">
        <v>43</v>
      </c>
      <c r="R2153" s="64">
        <v>3</v>
      </c>
      <c r="S2153" s="64">
        <v>22000</v>
      </c>
      <c r="T2153" s="58">
        <f t="shared" si="202"/>
        <v>66000</v>
      </c>
      <c r="U2153" s="58">
        <f t="shared" si="204"/>
        <v>73920</v>
      </c>
      <c r="V2153" s="30"/>
      <c r="W2153" s="30">
        <v>2017</v>
      </c>
      <c r="X2153" s="30"/>
      <c r="Y2153" s="303"/>
      <c r="Z2153" s="290"/>
      <c r="AA2153" s="291"/>
      <c r="AB2153" s="291"/>
      <c r="AC2153" s="291"/>
      <c r="AD2153" s="291"/>
      <c r="AE2153" s="291"/>
      <c r="AF2153" s="291"/>
      <c r="AG2153" s="291"/>
      <c r="AH2153" s="291"/>
      <c r="AI2153" s="291"/>
      <c r="AJ2153" s="291"/>
      <c r="AK2153" s="291"/>
      <c r="AL2153" s="291"/>
      <c r="AM2153" s="291"/>
      <c r="AN2153" s="292"/>
      <c r="AO2153" s="292"/>
      <c r="AP2153" s="292"/>
      <c r="AQ2153" s="292"/>
      <c r="AR2153" s="292"/>
      <c r="AS2153" s="292"/>
      <c r="AT2153" s="292"/>
      <c r="AU2153" s="292"/>
      <c r="AV2153" s="292"/>
      <c r="AW2153" s="292"/>
      <c r="AX2153" s="292"/>
      <c r="AY2153" s="292"/>
      <c r="AZ2153" s="292"/>
      <c r="BA2153" s="292"/>
      <c r="BB2153" s="292"/>
      <c r="BC2153" s="292"/>
      <c r="BD2153" s="292"/>
      <c r="BE2153" s="292"/>
      <c r="BF2153" s="292"/>
      <c r="BG2153" s="292"/>
      <c r="BH2153" s="292"/>
      <c r="BI2153" s="292"/>
      <c r="BJ2153" s="292"/>
      <c r="BK2153" s="292"/>
      <c r="BL2153" s="292"/>
    </row>
    <row r="2154" spans="1:66" s="293" customFormat="1" ht="50.1" customHeight="1">
      <c r="A2154" s="30" t="s">
        <v>7416</v>
      </c>
      <c r="B2154" s="30" t="s">
        <v>32</v>
      </c>
      <c r="C2154" s="33" t="s">
        <v>7417</v>
      </c>
      <c r="D2154" s="312" t="s">
        <v>7418</v>
      </c>
      <c r="E2154" s="33" t="s">
        <v>7419</v>
      </c>
      <c r="F2154" s="33" t="s">
        <v>7420</v>
      </c>
      <c r="G2154" s="43" t="s">
        <v>36</v>
      </c>
      <c r="H2154" s="43">
        <v>0</v>
      </c>
      <c r="I2154" s="30">
        <v>590000000</v>
      </c>
      <c r="J2154" s="31" t="s">
        <v>50</v>
      </c>
      <c r="K2154" s="153" t="s">
        <v>2488</v>
      </c>
      <c r="L2154" s="31" t="s">
        <v>430</v>
      </c>
      <c r="M2154" s="43" t="s">
        <v>58</v>
      </c>
      <c r="N2154" s="71" t="s">
        <v>918</v>
      </c>
      <c r="O2154" s="86" t="s">
        <v>476</v>
      </c>
      <c r="P2154" s="43">
        <v>796</v>
      </c>
      <c r="Q2154" s="43" t="s">
        <v>43</v>
      </c>
      <c r="R2154" s="64">
        <v>1</v>
      </c>
      <c r="S2154" s="64">
        <v>465000</v>
      </c>
      <c r="T2154" s="58">
        <f t="shared" si="202"/>
        <v>465000</v>
      </c>
      <c r="U2154" s="58">
        <f t="shared" si="204"/>
        <v>520800.00000000006</v>
      </c>
      <c r="V2154" s="30"/>
      <c r="W2154" s="30">
        <v>2017</v>
      </c>
      <c r="X2154" s="30"/>
      <c r="Y2154" s="303"/>
      <c r="Z2154" s="290"/>
      <c r="AA2154" s="291"/>
      <c r="AB2154" s="291"/>
      <c r="AC2154" s="291"/>
      <c r="AD2154" s="291"/>
      <c r="AE2154" s="291"/>
      <c r="AF2154" s="291"/>
      <c r="AG2154" s="291"/>
      <c r="AH2154" s="291"/>
      <c r="AI2154" s="291"/>
      <c r="AJ2154" s="291"/>
      <c r="AK2154" s="291"/>
      <c r="AL2154" s="291"/>
      <c r="AM2154" s="291"/>
      <c r="AN2154" s="292"/>
      <c r="AO2154" s="292"/>
      <c r="AP2154" s="292"/>
      <c r="AQ2154" s="292"/>
      <c r="AR2154" s="292"/>
      <c r="AS2154" s="292"/>
      <c r="AT2154" s="292"/>
      <c r="AU2154" s="292"/>
      <c r="AV2154" s="292"/>
      <c r="AW2154" s="292"/>
      <c r="AX2154" s="292"/>
      <c r="AY2154" s="292"/>
      <c r="AZ2154" s="292"/>
      <c r="BA2154" s="292"/>
      <c r="BB2154" s="292"/>
      <c r="BC2154" s="292"/>
      <c r="BD2154" s="292"/>
      <c r="BE2154" s="292"/>
      <c r="BF2154" s="292"/>
      <c r="BG2154" s="292"/>
      <c r="BH2154" s="292"/>
      <c r="BI2154" s="292"/>
      <c r="BJ2154" s="292"/>
      <c r="BK2154" s="292"/>
      <c r="BL2154" s="292"/>
    </row>
    <row r="2155" spans="1:66" s="293" customFormat="1" ht="50.1" customHeight="1">
      <c r="A2155" s="30" t="s">
        <v>7421</v>
      </c>
      <c r="B2155" s="31" t="s">
        <v>32</v>
      </c>
      <c r="C2155" s="44" t="s">
        <v>7422</v>
      </c>
      <c r="D2155" s="312" t="s">
        <v>4635</v>
      </c>
      <c r="E2155" s="44" t="s">
        <v>7423</v>
      </c>
      <c r="F2155" s="184" t="s">
        <v>7424</v>
      </c>
      <c r="G2155" s="45" t="s">
        <v>36</v>
      </c>
      <c r="H2155" s="31">
        <v>0</v>
      </c>
      <c r="I2155" s="31">
        <v>590000000</v>
      </c>
      <c r="J2155" s="31" t="s">
        <v>50</v>
      </c>
      <c r="K2155" s="45" t="s">
        <v>6438</v>
      </c>
      <c r="L2155" s="41" t="s">
        <v>37</v>
      </c>
      <c r="M2155" s="41" t="s">
        <v>81</v>
      </c>
      <c r="N2155" s="45" t="s">
        <v>5348</v>
      </c>
      <c r="O2155" s="43" t="s">
        <v>476</v>
      </c>
      <c r="P2155" s="30">
        <v>796</v>
      </c>
      <c r="Q2155" s="30" t="s">
        <v>43</v>
      </c>
      <c r="R2155" s="64">
        <v>2</v>
      </c>
      <c r="S2155" s="64">
        <v>169270.09</v>
      </c>
      <c r="T2155" s="58">
        <f>R2155*S2155</f>
        <v>338540.18</v>
      </c>
      <c r="U2155" s="59">
        <f t="shared" ref="U2155:U2160" si="205">T2155*1.12</f>
        <v>379165.00160000002</v>
      </c>
      <c r="V2155" s="41"/>
      <c r="W2155" s="43">
        <v>2017</v>
      </c>
      <c r="X2155" s="31"/>
      <c r="Y2155" s="303"/>
      <c r="Z2155" s="290"/>
      <c r="AA2155" s="291"/>
      <c r="AB2155" s="291"/>
      <c r="AC2155" s="291"/>
      <c r="AD2155" s="291"/>
      <c r="AE2155" s="291"/>
      <c r="AF2155" s="291"/>
      <c r="AG2155" s="291"/>
      <c r="AH2155" s="291"/>
      <c r="AI2155" s="291"/>
      <c r="AJ2155" s="291"/>
      <c r="AK2155" s="291"/>
      <c r="AL2155" s="291"/>
      <c r="AM2155" s="291"/>
      <c r="AN2155" s="292"/>
      <c r="AO2155" s="292"/>
      <c r="AP2155" s="292"/>
      <c r="AQ2155" s="292"/>
      <c r="AR2155" s="292"/>
      <c r="AS2155" s="292"/>
      <c r="AT2155" s="292"/>
      <c r="AU2155" s="292"/>
      <c r="AV2155" s="292"/>
      <c r="AW2155" s="292"/>
      <c r="AX2155" s="292"/>
      <c r="AY2155" s="292"/>
      <c r="AZ2155" s="292"/>
      <c r="BA2155" s="292"/>
      <c r="BB2155" s="292"/>
      <c r="BC2155" s="292"/>
      <c r="BD2155" s="292"/>
      <c r="BE2155" s="292"/>
      <c r="BF2155" s="292"/>
      <c r="BG2155" s="292"/>
      <c r="BH2155" s="292"/>
      <c r="BI2155" s="292"/>
      <c r="BJ2155" s="292"/>
      <c r="BK2155" s="292"/>
      <c r="BL2155" s="292"/>
    </row>
    <row r="2156" spans="1:66" s="293" customFormat="1" ht="50.1" customHeight="1">
      <c r="A2156" s="30" t="s">
        <v>7425</v>
      </c>
      <c r="B2156" s="31" t="s">
        <v>32</v>
      </c>
      <c r="C2156" s="44" t="s">
        <v>7422</v>
      </c>
      <c r="D2156" s="312" t="s">
        <v>4635</v>
      </c>
      <c r="E2156" s="44" t="s">
        <v>7423</v>
      </c>
      <c r="F2156" s="184" t="s">
        <v>7426</v>
      </c>
      <c r="G2156" s="45" t="s">
        <v>36</v>
      </c>
      <c r="H2156" s="31">
        <v>0</v>
      </c>
      <c r="I2156" s="31">
        <v>590000000</v>
      </c>
      <c r="J2156" s="31" t="s">
        <v>50</v>
      </c>
      <c r="K2156" s="45" t="s">
        <v>6438</v>
      </c>
      <c r="L2156" s="41" t="s">
        <v>37</v>
      </c>
      <c r="M2156" s="41" t="s">
        <v>81</v>
      </c>
      <c r="N2156" s="45" t="s">
        <v>5348</v>
      </c>
      <c r="O2156" s="43" t="s">
        <v>476</v>
      </c>
      <c r="P2156" s="30">
        <v>796</v>
      </c>
      <c r="Q2156" s="30" t="s">
        <v>43</v>
      </c>
      <c r="R2156" s="64">
        <v>1</v>
      </c>
      <c r="S2156" s="64">
        <v>214050</v>
      </c>
      <c r="T2156" s="58">
        <f>R2156*S2156</f>
        <v>214050</v>
      </c>
      <c r="U2156" s="59">
        <f t="shared" si="205"/>
        <v>239736.00000000003</v>
      </c>
      <c r="V2156" s="38"/>
      <c r="W2156" s="43">
        <v>2017</v>
      </c>
      <c r="X2156" s="45"/>
      <c r="Y2156" s="303"/>
      <c r="Z2156" s="290"/>
      <c r="AA2156" s="291"/>
      <c r="AB2156" s="291"/>
      <c r="AC2156" s="291"/>
      <c r="AD2156" s="291"/>
      <c r="AE2156" s="291"/>
      <c r="AF2156" s="291"/>
      <c r="AG2156" s="291"/>
      <c r="AH2156" s="291"/>
      <c r="AI2156" s="291"/>
      <c r="AJ2156" s="291"/>
      <c r="AK2156" s="291"/>
      <c r="AL2156" s="291"/>
      <c r="AM2156" s="291"/>
      <c r="AN2156" s="292"/>
      <c r="AO2156" s="292"/>
      <c r="AP2156" s="292"/>
      <c r="AQ2156" s="292"/>
      <c r="AR2156" s="292"/>
      <c r="AS2156" s="292"/>
      <c r="AT2156" s="292"/>
      <c r="AU2156" s="292"/>
      <c r="AV2156" s="292"/>
      <c r="AW2156" s="292"/>
      <c r="AX2156" s="292"/>
      <c r="AY2156" s="292"/>
      <c r="AZ2156" s="292"/>
      <c r="BA2156" s="292"/>
      <c r="BB2156" s="292"/>
      <c r="BC2156" s="292"/>
      <c r="BD2156" s="292"/>
      <c r="BE2156" s="292"/>
      <c r="BF2156" s="292"/>
      <c r="BG2156" s="292"/>
      <c r="BH2156" s="292"/>
      <c r="BI2156" s="292"/>
      <c r="BJ2156" s="292"/>
      <c r="BK2156" s="292"/>
      <c r="BL2156" s="292"/>
    </row>
    <row r="2157" spans="1:66" s="293" customFormat="1" ht="50.1" customHeight="1">
      <c r="A2157" s="30" t="s">
        <v>7427</v>
      </c>
      <c r="B2157" s="31" t="s">
        <v>32</v>
      </c>
      <c r="C2157" s="44" t="s">
        <v>7422</v>
      </c>
      <c r="D2157" s="312" t="s">
        <v>4635</v>
      </c>
      <c r="E2157" s="44" t="s">
        <v>7423</v>
      </c>
      <c r="F2157" s="184" t="s">
        <v>7428</v>
      </c>
      <c r="G2157" s="45" t="s">
        <v>36</v>
      </c>
      <c r="H2157" s="31">
        <v>0</v>
      </c>
      <c r="I2157" s="31">
        <v>590000000</v>
      </c>
      <c r="J2157" s="31" t="s">
        <v>50</v>
      </c>
      <c r="K2157" s="45" t="s">
        <v>6438</v>
      </c>
      <c r="L2157" s="41" t="s">
        <v>37</v>
      </c>
      <c r="M2157" s="41" t="s">
        <v>81</v>
      </c>
      <c r="N2157" s="45" t="s">
        <v>5348</v>
      </c>
      <c r="O2157" s="43" t="s">
        <v>476</v>
      </c>
      <c r="P2157" s="30">
        <v>796</v>
      </c>
      <c r="Q2157" s="30" t="s">
        <v>43</v>
      </c>
      <c r="R2157" s="64">
        <v>1</v>
      </c>
      <c r="S2157" s="64">
        <v>142160.71</v>
      </c>
      <c r="T2157" s="58">
        <f>R2157*S2157</f>
        <v>142160.71</v>
      </c>
      <c r="U2157" s="59">
        <f t="shared" si="205"/>
        <v>159219.9952</v>
      </c>
      <c r="V2157" s="38"/>
      <c r="W2157" s="43">
        <v>2017</v>
      </c>
      <c r="X2157" s="45"/>
      <c r="Y2157" s="303"/>
      <c r="Z2157" s="290"/>
      <c r="AA2157" s="291"/>
      <c r="AB2157" s="291"/>
      <c r="AC2157" s="291"/>
      <c r="AD2157" s="291"/>
      <c r="AE2157" s="291"/>
      <c r="AF2157" s="291"/>
      <c r="AG2157" s="291"/>
      <c r="AH2157" s="291"/>
      <c r="AI2157" s="291"/>
      <c r="AJ2157" s="291"/>
      <c r="AK2157" s="291"/>
      <c r="AL2157" s="291"/>
      <c r="AM2157" s="291"/>
      <c r="AN2157" s="292"/>
      <c r="AO2157" s="292"/>
      <c r="AP2157" s="292"/>
      <c r="AQ2157" s="292"/>
      <c r="AR2157" s="292"/>
      <c r="AS2157" s="292"/>
      <c r="AT2157" s="292"/>
      <c r="AU2157" s="292"/>
      <c r="AV2157" s="292"/>
      <c r="AW2157" s="292"/>
      <c r="AX2157" s="292"/>
      <c r="AY2157" s="292"/>
      <c r="AZ2157" s="292"/>
      <c r="BA2157" s="292"/>
      <c r="BB2157" s="292"/>
      <c r="BC2157" s="292"/>
      <c r="BD2157" s="292"/>
      <c r="BE2157" s="292"/>
      <c r="BF2157" s="292"/>
      <c r="BG2157" s="292"/>
      <c r="BH2157" s="292"/>
      <c r="BI2157" s="292"/>
      <c r="BJ2157" s="292"/>
      <c r="BK2157" s="292"/>
      <c r="BL2157" s="292"/>
    </row>
    <row r="2158" spans="1:66" s="293" customFormat="1" ht="50.1" customHeight="1">
      <c r="A2158" s="30" t="s">
        <v>7429</v>
      </c>
      <c r="B2158" s="43" t="s">
        <v>32</v>
      </c>
      <c r="C2158" s="44" t="s">
        <v>626</v>
      </c>
      <c r="D2158" s="312" t="s">
        <v>627</v>
      </c>
      <c r="E2158" s="44" t="s">
        <v>628</v>
      </c>
      <c r="F2158" s="44" t="s">
        <v>7430</v>
      </c>
      <c r="G2158" s="31" t="s">
        <v>36</v>
      </c>
      <c r="H2158" s="31">
        <v>0</v>
      </c>
      <c r="I2158" s="31">
        <v>590000000</v>
      </c>
      <c r="J2158" s="31" t="s">
        <v>50</v>
      </c>
      <c r="K2158" s="31" t="s">
        <v>6438</v>
      </c>
      <c r="L2158" s="31" t="s">
        <v>37</v>
      </c>
      <c r="M2158" s="31" t="s">
        <v>40</v>
      </c>
      <c r="N2158" s="31" t="s">
        <v>41</v>
      </c>
      <c r="O2158" s="31" t="s">
        <v>7431</v>
      </c>
      <c r="P2158" s="43">
        <v>166</v>
      </c>
      <c r="Q2158" s="43" t="s">
        <v>100</v>
      </c>
      <c r="R2158" s="64">
        <v>260.39999999999998</v>
      </c>
      <c r="S2158" s="64">
        <v>950</v>
      </c>
      <c r="T2158" s="48">
        <f>S2158*R2158</f>
        <v>247379.99999999997</v>
      </c>
      <c r="U2158" s="48">
        <f t="shared" si="205"/>
        <v>277065.59999999998</v>
      </c>
      <c r="V2158" s="33"/>
      <c r="W2158" s="43">
        <v>2017</v>
      </c>
      <c r="X2158" s="33"/>
      <c r="Y2158" s="303"/>
      <c r="Z2158" s="290"/>
      <c r="AA2158" s="291"/>
      <c r="AB2158" s="291"/>
      <c r="AC2158" s="291"/>
      <c r="AD2158" s="291"/>
      <c r="AE2158" s="291"/>
      <c r="AF2158" s="291"/>
      <c r="AG2158" s="291"/>
      <c r="AH2158" s="291"/>
      <c r="AI2158" s="291"/>
      <c r="AJ2158" s="291"/>
      <c r="AK2158" s="291"/>
      <c r="AL2158" s="291"/>
      <c r="AM2158" s="291"/>
      <c r="AN2158" s="292"/>
      <c r="AO2158" s="292"/>
      <c r="AP2158" s="292"/>
      <c r="AQ2158" s="292"/>
      <c r="AR2158" s="292"/>
      <c r="AS2158" s="292"/>
      <c r="AT2158" s="292"/>
      <c r="AU2158" s="292"/>
      <c r="AV2158" s="292"/>
      <c r="AW2158" s="292"/>
      <c r="AX2158" s="292"/>
      <c r="AY2158" s="292"/>
      <c r="AZ2158" s="292"/>
      <c r="BA2158" s="292"/>
      <c r="BB2158" s="292"/>
      <c r="BC2158" s="292"/>
      <c r="BD2158" s="292"/>
      <c r="BE2158" s="292"/>
      <c r="BF2158" s="292"/>
      <c r="BG2158" s="292"/>
      <c r="BH2158" s="292"/>
      <c r="BI2158" s="292"/>
      <c r="BJ2158" s="292"/>
      <c r="BK2158" s="292"/>
      <c r="BL2158" s="292"/>
    </row>
    <row r="2159" spans="1:66" s="293" customFormat="1" ht="50.1" customHeight="1">
      <c r="A2159" s="30" t="s">
        <v>7432</v>
      </c>
      <c r="B2159" s="43" t="s">
        <v>32</v>
      </c>
      <c r="C2159" s="44" t="s">
        <v>5543</v>
      </c>
      <c r="D2159" s="312" t="s">
        <v>4228</v>
      </c>
      <c r="E2159" s="44" t="s">
        <v>5544</v>
      </c>
      <c r="F2159" s="44" t="s">
        <v>5547</v>
      </c>
      <c r="G2159" s="31" t="s">
        <v>36</v>
      </c>
      <c r="H2159" s="31">
        <v>0</v>
      </c>
      <c r="I2159" s="31">
        <v>590000000</v>
      </c>
      <c r="J2159" s="31" t="s">
        <v>50</v>
      </c>
      <c r="K2159" s="31" t="s">
        <v>6438</v>
      </c>
      <c r="L2159" s="31" t="s">
        <v>37</v>
      </c>
      <c r="M2159" s="31" t="s">
        <v>40</v>
      </c>
      <c r="N2159" s="31" t="s">
        <v>41</v>
      </c>
      <c r="O2159" s="31" t="s">
        <v>7431</v>
      </c>
      <c r="P2159" s="43">
        <v>166</v>
      </c>
      <c r="Q2159" s="43" t="s">
        <v>100</v>
      </c>
      <c r="R2159" s="64">
        <v>6.9</v>
      </c>
      <c r="S2159" s="64">
        <v>1700</v>
      </c>
      <c r="T2159" s="48">
        <f>S2159*R2159</f>
        <v>11730</v>
      </c>
      <c r="U2159" s="48">
        <f t="shared" si="205"/>
        <v>13137.6</v>
      </c>
      <c r="V2159" s="33"/>
      <c r="W2159" s="43">
        <v>2017</v>
      </c>
      <c r="X2159" s="33"/>
      <c r="Y2159" s="303"/>
      <c r="Z2159" s="290"/>
      <c r="AA2159" s="291"/>
      <c r="AB2159" s="291"/>
      <c r="AC2159" s="291"/>
      <c r="AD2159" s="291"/>
      <c r="AE2159" s="291"/>
      <c r="AF2159" s="291"/>
      <c r="AG2159" s="291"/>
      <c r="AH2159" s="291"/>
      <c r="AI2159" s="291"/>
      <c r="AJ2159" s="291"/>
      <c r="AK2159" s="291"/>
      <c r="AL2159" s="291"/>
      <c r="AM2159" s="291"/>
      <c r="AN2159" s="292"/>
      <c r="AO2159" s="292"/>
      <c r="AP2159" s="292"/>
      <c r="AQ2159" s="292"/>
      <c r="AR2159" s="292"/>
      <c r="AS2159" s="292"/>
      <c r="AT2159" s="292"/>
      <c r="AU2159" s="292"/>
      <c r="AV2159" s="292"/>
      <c r="AW2159" s="292"/>
      <c r="AX2159" s="292"/>
      <c r="AY2159" s="292"/>
      <c r="AZ2159" s="292"/>
      <c r="BA2159" s="292"/>
      <c r="BB2159" s="292"/>
      <c r="BC2159" s="292"/>
      <c r="BD2159" s="292"/>
      <c r="BE2159" s="292"/>
      <c r="BF2159" s="292"/>
      <c r="BG2159" s="292"/>
      <c r="BH2159" s="292"/>
      <c r="BI2159" s="292"/>
      <c r="BJ2159" s="292"/>
      <c r="BK2159" s="292"/>
      <c r="BL2159" s="292"/>
    </row>
    <row r="2160" spans="1:66" s="293" customFormat="1" ht="50.1" customHeight="1">
      <c r="A2160" s="30" t="s">
        <v>7445</v>
      </c>
      <c r="B2160" s="31" t="s">
        <v>32</v>
      </c>
      <c r="C2160" s="56" t="s">
        <v>457</v>
      </c>
      <c r="D2160" s="56" t="s">
        <v>458</v>
      </c>
      <c r="E2160" s="56" t="s">
        <v>459</v>
      </c>
      <c r="F2160" s="56" t="s">
        <v>7446</v>
      </c>
      <c r="G2160" s="31" t="s">
        <v>36</v>
      </c>
      <c r="H2160" s="31">
        <v>0</v>
      </c>
      <c r="I2160" s="31">
        <v>590000000</v>
      </c>
      <c r="J2160" s="31" t="s">
        <v>37</v>
      </c>
      <c r="K2160" s="43" t="s">
        <v>6438</v>
      </c>
      <c r="L2160" s="45" t="s">
        <v>6278</v>
      </c>
      <c r="M2160" s="31" t="s">
        <v>98</v>
      </c>
      <c r="N2160" s="31" t="s">
        <v>1963</v>
      </c>
      <c r="O2160" s="31" t="s">
        <v>91</v>
      </c>
      <c r="P2160" s="31">
        <v>166</v>
      </c>
      <c r="Q2160" s="31" t="s">
        <v>100</v>
      </c>
      <c r="R2160" s="145">
        <v>150</v>
      </c>
      <c r="S2160" s="145">
        <v>325.89285714200003</v>
      </c>
      <c r="T2160" s="48">
        <f>S2160*R2160</f>
        <v>48883.928571300006</v>
      </c>
      <c r="U2160" s="48">
        <f t="shared" si="205"/>
        <v>54749.999999856009</v>
      </c>
      <c r="V2160" s="43"/>
      <c r="W2160" s="43">
        <v>2017</v>
      </c>
      <c r="X2160" s="43"/>
      <c r="Y2160" s="336"/>
      <c r="Z2160" s="290"/>
      <c r="AA2160" s="304"/>
      <c r="AB2160" s="290"/>
      <c r="AC2160" s="291"/>
      <c r="AD2160" s="291"/>
      <c r="AE2160" s="291"/>
      <c r="AF2160" s="291"/>
      <c r="AG2160" s="291"/>
      <c r="AH2160" s="291"/>
      <c r="AI2160" s="291"/>
      <c r="AJ2160" s="291"/>
      <c r="AK2160" s="291"/>
      <c r="AL2160" s="291"/>
      <c r="AM2160" s="291"/>
      <c r="AN2160" s="291"/>
      <c r="AO2160" s="291"/>
      <c r="AP2160" s="292"/>
      <c r="AQ2160" s="292"/>
      <c r="AR2160" s="292"/>
      <c r="AS2160" s="292"/>
      <c r="AT2160" s="292"/>
      <c r="AU2160" s="292"/>
      <c r="AV2160" s="292"/>
      <c r="AW2160" s="292"/>
      <c r="AX2160" s="292"/>
      <c r="AY2160" s="292"/>
      <c r="AZ2160" s="292"/>
      <c r="BA2160" s="292"/>
      <c r="BB2160" s="292"/>
      <c r="BC2160" s="292"/>
      <c r="BD2160" s="292"/>
      <c r="BE2160" s="292"/>
      <c r="BF2160" s="292"/>
      <c r="BG2160" s="292"/>
      <c r="BH2160" s="292"/>
      <c r="BI2160" s="292"/>
      <c r="BJ2160" s="292"/>
      <c r="BK2160" s="292"/>
      <c r="BL2160" s="292"/>
      <c r="BM2160" s="292"/>
      <c r="BN2160" s="292"/>
    </row>
    <row r="2161" spans="1:66" s="293" customFormat="1" ht="50.1" customHeight="1">
      <c r="A2161" s="30" t="s">
        <v>7447</v>
      </c>
      <c r="B2161" s="31" t="s">
        <v>32</v>
      </c>
      <c r="C2161" s="56" t="s">
        <v>965</v>
      </c>
      <c r="D2161" s="56" t="s">
        <v>966</v>
      </c>
      <c r="E2161" s="56" t="s">
        <v>967</v>
      </c>
      <c r="F2161" s="56" t="s">
        <v>968</v>
      </c>
      <c r="G2161" s="31" t="s">
        <v>36</v>
      </c>
      <c r="H2161" s="31">
        <v>0</v>
      </c>
      <c r="I2161" s="31">
        <v>590000000</v>
      </c>
      <c r="J2161" s="31" t="s">
        <v>37</v>
      </c>
      <c r="K2161" s="43" t="s">
        <v>6438</v>
      </c>
      <c r="L2161" s="45" t="s">
        <v>6278</v>
      </c>
      <c r="M2161" s="31" t="s">
        <v>98</v>
      </c>
      <c r="N2161" s="31" t="s">
        <v>1963</v>
      </c>
      <c r="O2161" s="31" t="s">
        <v>91</v>
      </c>
      <c r="P2161" s="31">
        <v>166</v>
      </c>
      <c r="Q2161" s="31" t="s">
        <v>100</v>
      </c>
      <c r="R2161" s="145">
        <v>350</v>
      </c>
      <c r="S2161" s="145">
        <v>191</v>
      </c>
      <c r="T2161" s="48">
        <f>S2161*R2161</f>
        <v>66850</v>
      </c>
      <c r="U2161" s="48">
        <f t="shared" ref="U2161:U2166" si="206">T2161*1.12</f>
        <v>74872</v>
      </c>
      <c r="V2161" s="43"/>
      <c r="W2161" s="43">
        <v>2017</v>
      </c>
      <c r="X2161" s="43"/>
      <c r="Y2161" s="336"/>
      <c r="Z2161" s="290"/>
      <c r="AA2161" s="304"/>
      <c r="AB2161" s="290"/>
      <c r="AC2161" s="291"/>
      <c r="AD2161" s="291"/>
      <c r="AE2161" s="291"/>
      <c r="AF2161" s="291"/>
      <c r="AG2161" s="291"/>
      <c r="AH2161" s="291"/>
      <c r="AI2161" s="291"/>
      <c r="AJ2161" s="291"/>
      <c r="AK2161" s="291"/>
      <c r="AL2161" s="291"/>
      <c r="AM2161" s="291"/>
      <c r="AN2161" s="291"/>
      <c r="AO2161" s="291"/>
      <c r="AP2161" s="292"/>
      <c r="AQ2161" s="292"/>
      <c r="AR2161" s="292"/>
      <c r="AS2161" s="292"/>
      <c r="AT2161" s="292"/>
      <c r="AU2161" s="292"/>
      <c r="AV2161" s="292"/>
      <c r="AW2161" s="292"/>
      <c r="AX2161" s="292"/>
      <c r="AY2161" s="292"/>
      <c r="AZ2161" s="292"/>
      <c r="BA2161" s="292"/>
      <c r="BB2161" s="292"/>
      <c r="BC2161" s="292"/>
      <c r="BD2161" s="292"/>
      <c r="BE2161" s="292"/>
      <c r="BF2161" s="292"/>
      <c r="BG2161" s="292"/>
      <c r="BH2161" s="292"/>
      <c r="BI2161" s="292"/>
      <c r="BJ2161" s="292"/>
      <c r="BK2161" s="292"/>
      <c r="BL2161" s="292"/>
      <c r="BM2161" s="292"/>
      <c r="BN2161" s="292"/>
    </row>
    <row r="2162" spans="1:66" s="293" customFormat="1" ht="50.1" customHeight="1">
      <c r="A2162" s="30" t="s">
        <v>7448</v>
      </c>
      <c r="B2162" s="31" t="s">
        <v>32</v>
      </c>
      <c r="C2162" s="44" t="s">
        <v>7449</v>
      </c>
      <c r="D2162" s="44" t="s">
        <v>7450</v>
      </c>
      <c r="E2162" s="44" t="s">
        <v>7451</v>
      </c>
      <c r="F2162" s="44" t="s">
        <v>7450</v>
      </c>
      <c r="G2162" s="31" t="s">
        <v>36</v>
      </c>
      <c r="H2162" s="31">
        <v>0</v>
      </c>
      <c r="I2162" s="31">
        <v>590000000</v>
      </c>
      <c r="J2162" s="31" t="s">
        <v>37</v>
      </c>
      <c r="K2162" s="43" t="s">
        <v>6438</v>
      </c>
      <c r="L2162" s="45" t="s">
        <v>6278</v>
      </c>
      <c r="M2162" s="31" t="s">
        <v>98</v>
      </c>
      <c r="N2162" s="31" t="s">
        <v>1963</v>
      </c>
      <c r="O2162" s="31" t="s">
        <v>91</v>
      </c>
      <c r="P2162" s="31">
        <v>166</v>
      </c>
      <c r="Q2162" s="31" t="s">
        <v>100</v>
      </c>
      <c r="R2162" s="145">
        <v>112</v>
      </c>
      <c r="S2162" s="145">
        <v>526.78571428500004</v>
      </c>
      <c r="T2162" s="48">
        <f t="shared" ref="T2162:T2167" si="207">S2162*R2162</f>
        <v>58999.999999920008</v>
      </c>
      <c r="U2162" s="48">
        <f t="shared" si="206"/>
        <v>66079.999999910418</v>
      </c>
      <c r="V2162" s="43"/>
      <c r="W2162" s="43">
        <v>2017</v>
      </c>
      <c r="X2162" s="43"/>
      <c r="Y2162" s="336"/>
      <c r="Z2162" s="290"/>
      <c r="AA2162" s="304"/>
      <c r="AB2162" s="290"/>
      <c r="AC2162" s="291"/>
      <c r="AD2162" s="291"/>
      <c r="AE2162" s="291"/>
      <c r="AF2162" s="291"/>
      <c r="AG2162" s="291"/>
      <c r="AH2162" s="291"/>
      <c r="AI2162" s="291"/>
      <c r="AJ2162" s="291"/>
      <c r="AK2162" s="291"/>
      <c r="AL2162" s="291"/>
      <c r="AM2162" s="291"/>
      <c r="AN2162" s="291"/>
      <c r="AO2162" s="291"/>
      <c r="AP2162" s="292"/>
      <c r="AQ2162" s="292"/>
      <c r="AR2162" s="292"/>
      <c r="AS2162" s="292"/>
      <c r="AT2162" s="292"/>
      <c r="AU2162" s="292"/>
      <c r="AV2162" s="292"/>
      <c r="AW2162" s="292"/>
      <c r="AX2162" s="292"/>
      <c r="AY2162" s="292"/>
      <c r="AZ2162" s="292"/>
      <c r="BA2162" s="292"/>
      <c r="BB2162" s="292"/>
      <c r="BC2162" s="292"/>
      <c r="BD2162" s="292"/>
      <c r="BE2162" s="292"/>
      <c r="BF2162" s="292"/>
      <c r="BG2162" s="292"/>
      <c r="BH2162" s="292"/>
      <c r="BI2162" s="292"/>
      <c r="BJ2162" s="292"/>
      <c r="BK2162" s="292"/>
      <c r="BL2162" s="292"/>
      <c r="BM2162" s="292"/>
      <c r="BN2162" s="292"/>
    </row>
    <row r="2163" spans="1:66" s="293" customFormat="1" ht="50.1" customHeight="1">
      <c r="A2163" s="30" t="s">
        <v>7452</v>
      </c>
      <c r="B2163" s="31" t="s">
        <v>32</v>
      </c>
      <c r="C2163" s="44" t="s">
        <v>7453</v>
      </c>
      <c r="D2163" s="44" t="s">
        <v>7454</v>
      </c>
      <c r="E2163" s="44" t="s">
        <v>7455</v>
      </c>
      <c r="F2163" s="44" t="s">
        <v>7456</v>
      </c>
      <c r="G2163" s="31" t="s">
        <v>36</v>
      </c>
      <c r="H2163" s="31">
        <v>0</v>
      </c>
      <c r="I2163" s="31">
        <v>590000000</v>
      </c>
      <c r="J2163" s="31" t="s">
        <v>37</v>
      </c>
      <c r="K2163" s="43" t="s">
        <v>6438</v>
      </c>
      <c r="L2163" s="45" t="s">
        <v>6278</v>
      </c>
      <c r="M2163" s="31" t="s">
        <v>98</v>
      </c>
      <c r="N2163" s="31" t="s">
        <v>1963</v>
      </c>
      <c r="O2163" s="31" t="s">
        <v>91</v>
      </c>
      <c r="P2163" s="31">
        <v>166</v>
      </c>
      <c r="Q2163" s="31" t="s">
        <v>100</v>
      </c>
      <c r="R2163" s="145">
        <v>200</v>
      </c>
      <c r="S2163" s="145">
        <v>2410.7142857099998</v>
      </c>
      <c r="T2163" s="48">
        <f t="shared" si="207"/>
        <v>482142.85714199994</v>
      </c>
      <c r="U2163" s="48">
        <f t="shared" si="206"/>
        <v>539999.99999903992</v>
      </c>
      <c r="V2163" s="43"/>
      <c r="W2163" s="43">
        <v>2017</v>
      </c>
      <c r="X2163" s="43"/>
      <c r="Y2163" s="336"/>
      <c r="Z2163" s="290"/>
      <c r="AA2163" s="304"/>
      <c r="AB2163" s="290"/>
      <c r="AC2163" s="291"/>
      <c r="AD2163" s="291"/>
      <c r="AE2163" s="291"/>
      <c r="AF2163" s="291"/>
      <c r="AG2163" s="291"/>
      <c r="AH2163" s="291"/>
      <c r="AI2163" s="291"/>
      <c r="AJ2163" s="291"/>
      <c r="AK2163" s="291"/>
      <c r="AL2163" s="291"/>
      <c r="AM2163" s="291"/>
      <c r="AN2163" s="291"/>
      <c r="AO2163" s="291"/>
      <c r="AP2163" s="292"/>
      <c r="AQ2163" s="292"/>
      <c r="AR2163" s="292"/>
      <c r="AS2163" s="292"/>
      <c r="AT2163" s="292"/>
      <c r="AU2163" s="292"/>
      <c r="AV2163" s="292"/>
      <c r="AW2163" s="292"/>
      <c r="AX2163" s="292"/>
      <c r="AY2163" s="292"/>
      <c r="AZ2163" s="292"/>
      <c r="BA2163" s="292"/>
      <c r="BB2163" s="292"/>
      <c r="BC2163" s="292"/>
      <c r="BD2163" s="292"/>
      <c r="BE2163" s="292"/>
      <c r="BF2163" s="292"/>
      <c r="BG2163" s="292"/>
      <c r="BH2163" s="292"/>
      <c r="BI2163" s="292"/>
      <c r="BJ2163" s="292"/>
      <c r="BK2163" s="292"/>
      <c r="BL2163" s="292"/>
      <c r="BM2163" s="292"/>
      <c r="BN2163" s="292"/>
    </row>
    <row r="2164" spans="1:66" s="293" customFormat="1" ht="50.1" customHeight="1">
      <c r="A2164" s="30" t="s">
        <v>7457</v>
      </c>
      <c r="B2164" s="31" t="s">
        <v>32</v>
      </c>
      <c r="C2164" s="44" t="s">
        <v>7458</v>
      </c>
      <c r="D2164" s="44" t="s">
        <v>7459</v>
      </c>
      <c r="E2164" s="44" t="s">
        <v>7460</v>
      </c>
      <c r="F2164" s="44" t="s">
        <v>7461</v>
      </c>
      <c r="G2164" s="31" t="s">
        <v>36</v>
      </c>
      <c r="H2164" s="31">
        <v>0</v>
      </c>
      <c r="I2164" s="31">
        <v>590000000</v>
      </c>
      <c r="J2164" s="31" t="s">
        <v>37</v>
      </c>
      <c r="K2164" s="43" t="s">
        <v>6438</v>
      </c>
      <c r="L2164" s="45" t="s">
        <v>6278</v>
      </c>
      <c r="M2164" s="31" t="s">
        <v>98</v>
      </c>
      <c r="N2164" s="31" t="s">
        <v>1963</v>
      </c>
      <c r="O2164" s="31" t="s">
        <v>91</v>
      </c>
      <c r="P2164" s="31">
        <v>166</v>
      </c>
      <c r="Q2164" s="31" t="s">
        <v>100</v>
      </c>
      <c r="R2164" s="145">
        <v>400</v>
      </c>
      <c r="S2164" s="145">
        <v>2589.2857142799999</v>
      </c>
      <c r="T2164" s="48">
        <f t="shared" si="207"/>
        <v>1035714.285712</v>
      </c>
      <c r="U2164" s="48">
        <f t="shared" si="206"/>
        <v>1159999.99999744</v>
      </c>
      <c r="V2164" s="42"/>
      <c r="W2164" s="43">
        <v>2017</v>
      </c>
      <c r="X2164" s="42"/>
      <c r="Y2164" s="336"/>
      <c r="Z2164" s="290"/>
      <c r="AA2164" s="304"/>
      <c r="AB2164" s="290"/>
      <c r="AC2164" s="291"/>
      <c r="AD2164" s="291"/>
      <c r="AE2164" s="291"/>
      <c r="AF2164" s="291"/>
      <c r="AG2164" s="291"/>
      <c r="AH2164" s="291"/>
      <c r="AI2164" s="291"/>
      <c r="AJ2164" s="291"/>
      <c r="AK2164" s="291"/>
      <c r="AL2164" s="291"/>
      <c r="AM2164" s="291"/>
      <c r="AN2164" s="291"/>
      <c r="AO2164" s="291"/>
      <c r="AP2164" s="292"/>
      <c r="AQ2164" s="292"/>
      <c r="AR2164" s="292"/>
      <c r="AS2164" s="292"/>
      <c r="AT2164" s="292"/>
      <c r="AU2164" s="292"/>
      <c r="AV2164" s="292"/>
      <c r="AW2164" s="292"/>
      <c r="AX2164" s="292"/>
      <c r="AY2164" s="292"/>
      <c r="AZ2164" s="292"/>
      <c r="BA2164" s="292"/>
      <c r="BB2164" s="292"/>
      <c r="BC2164" s="292"/>
      <c r="BD2164" s="292"/>
      <c r="BE2164" s="292"/>
      <c r="BF2164" s="292"/>
      <c r="BG2164" s="292"/>
      <c r="BH2164" s="292"/>
      <c r="BI2164" s="292"/>
      <c r="BJ2164" s="292"/>
      <c r="BK2164" s="292"/>
      <c r="BL2164" s="292"/>
      <c r="BM2164" s="292"/>
      <c r="BN2164" s="292"/>
    </row>
    <row r="2165" spans="1:66" s="293" customFormat="1" ht="50.1" customHeight="1">
      <c r="A2165" s="30" t="s">
        <v>7462</v>
      </c>
      <c r="B2165" s="31" t="s">
        <v>32</v>
      </c>
      <c r="C2165" s="44" t="s">
        <v>7463</v>
      </c>
      <c r="D2165" s="44" t="s">
        <v>7464</v>
      </c>
      <c r="E2165" s="44" t="s">
        <v>7465</v>
      </c>
      <c r="F2165" s="44" t="s">
        <v>7464</v>
      </c>
      <c r="G2165" s="31" t="s">
        <v>36</v>
      </c>
      <c r="H2165" s="31">
        <v>0</v>
      </c>
      <c r="I2165" s="31">
        <v>590000000</v>
      </c>
      <c r="J2165" s="31" t="s">
        <v>37</v>
      </c>
      <c r="K2165" s="43" t="s">
        <v>6438</v>
      </c>
      <c r="L2165" s="45" t="s">
        <v>6278</v>
      </c>
      <c r="M2165" s="31" t="s">
        <v>98</v>
      </c>
      <c r="N2165" s="31" t="s">
        <v>1963</v>
      </c>
      <c r="O2165" s="31" t="s">
        <v>91</v>
      </c>
      <c r="P2165" s="31">
        <v>166</v>
      </c>
      <c r="Q2165" s="31" t="s">
        <v>100</v>
      </c>
      <c r="R2165" s="145">
        <v>100</v>
      </c>
      <c r="S2165" s="145">
        <v>2857.1428571400002</v>
      </c>
      <c r="T2165" s="48">
        <f t="shared" si="207"/>
        <v>285714.285714</v>
      </c>
      <c r="U2165" s="48">
        <f t="shared" si="206"/>
        <v>319999.99999968003</v>
      </c>
      <c r="V2165" s="42"/>
      <c r="W2165" s="43">
        <v>2017</v>
      </c>
      <c r="X2165" s="42"/>
      <c r="Y2165" s="336"/>
      <c r="Z2165" s="290"/>
      <c r="AA2165" s="304"/>
      <c r="AB2165" s="290"/>
      <c r="AC2165" s="291"/>
      <c r="AD2165" s="291"/>
      <c r="AE2165" s="291"/>
      <c r="AF2165" s="291"/>
      <c r="AG2165" s="291"/>
      <c r="AH2165" s="291"/>
      <c r="AI2165" s="291"/>
      <c r="AJ2165" s="291"/>
      <c r="AK2165" s="291"/>
      <c r="AL2165" s="291"/>
      <c r="AM2165" s="291"/>
      <c r="AN2165" s="291"/>
      <c r="AO2165" s="291"/>
      <c r="AP2165" s="292"/>
      <c r="AQ2165" s="292"/>
      <c r="AR2165" s="292"/>
      <c r="AS2165" s="292"/>
      <c r="AT2165" s="292"/>
      <c r="AU2165" s="292"/>
      <c r="AV2165" s="292"/>
      <c r="AW2165" s="292"/>
      <c r="AX2165" s="292"/>
      <c r="AY2165" s="292"/>
      <c r="AZ2165" s="292"/>
      <c r="BA2165" s="292"/>
      <c r="BB2165" s="292"/>
      <c r="BC2165" s="292"/>
      <c r="BD2165" s="292"/>
      <c r="BE2165" s="292"/>
      <c r="BF2165" s="292"/>
      <c r="BG2165" s="292"/>
      <c r="BH2165" s="292"/>
      <c r="BI2165" s="292"/>
      <c r="BJ2165" s="292"/>
      <c r="BK2165" s="292"/>
      <c r="BL2165" s="292"/>
      <c r="BM2165" s="292"/>
      <c r="BN2165" s="292"/>
    </row>
    <row r="2166" spans="1:66" s="293" customFormat="1" ht="50.1" customHeight="1">
      <c r="A2166" s="30" t="s">
        <v>7466</v>
      </c>
      <c r="B2166" s="31" t="s">
        <v>32</v>
      </c>
      <c r="C2166" s="44" t="s">
        <v>7467</v>
      </c>
      <c r="D2166" s="44" t="s">
        <v>7468</v>
      </c>
      <c r="E2166" s="44" t="s">
        <v>7469</v>
      </c>
      <c r="F2166" s="44" t="s">
        <v>7470</v>
      </c>
      <c r="G2166" s="31" t="s">
        <v>36</v>
      </c>
      <c r="H2166" s="31">
        <v>0</v>
      </c>
      <c r="I2166" s="31">
        <v>590000000</v>
      </c>
      <c r="J2166" s="31" t="s">
        <v>37</v>
      </c>
      <c r="K2166" s="43" t="s">
        <v>6438</v>
      </c>
      <c r="L2166" s="45" t="s">
        <v>6278</v>
      </c>
      <c r="M2166" s="31" t="s">
        <v>98</v>
      </c>
      <c r="N2166" s="31" t="s">
        <v>1963</v>
      </c>
      <c r="O2166" s="31" t="s">
        <v>91</v>
      </c>
      <c r="P2166" s="31">
        <v>166</v>
      </c>
      <c r="Q2166" s="31" t="s">
        <v>100</v>
      </c>
      <c r="R2166" s="145">
        <v>400</v>
      </c>
      <c r="S2166" s="145">
        <v>3526.7857142799999</v>
      </c>
      <c r="T2166" s="48">
        <f t="shared" si="207"/>
        <v>1410714.285712</v>
      </c>
      <c r="U2166" s="48">
        <f t="shared" si="206"/>
        <v>1579999.99999744</v>
      </c>
      <c r="V2166" s="42"/>
      <c r="W2166" s="43">
        <v>2017</v>
      </c>
      <c r="X2166" s="42"/>
      <c r="Y2166" s="336"/>
      <c r="Z2166" s="290"/>
      <c r="AA2166" s="304"/>
      <c r="AB2166" s="290"/>
      <c r="AC2166" s="291"/>
      <c r="AD2166" s="291"/>
      <c r="AE2166" s="291"/>
      <c r="AF2166" s="291"/>
      <c r="AG2166" s="291"/>
      <c r="AH2166" s="291"/>
      <c r="AI2166" s="291"/>
      <c r="AJ2166" s="291"/>
      <c r="AK2166" s="291"/>
      <c r="AL2166" s="291"/>
      <c r="AM2166" s="291"/>
      <c r="AN2166" s="291"/>
      <c r="AO2166" s="291"/>
      <c r="AP2166" s="292"/>
      <c r="AQ2166" s="292"/>
      <c r="AR2166" s="292"/>
      <c r="AS2166" s="292"/>
      <c r="AT2166" s="292"/>
      <c r="AU2166" s="292"/>
      <c r="AV2166" s="292"/>
      <c r="AW2166" s="292"/>
      <c r="AX2166" s="292"/>
      <c r="AY2166" s="292"/>
      <c r="AZ2166" s="292"/>
      <c r="BA2166" s="292"/>
      <c r="BB2166" s="292"/>
      <c r="BC2166" s="292"/>
      <c r="BD2166" s="292"/>
      <c r="BE2166" s="292"/>
      <c r="BF2166" s="292"/>
      <c r="BG2166" s="292"/>
      <c r="BH2166" s="292"/>
      <c r="BI2166" s="292"/>
      <c r="BJ2166" s="292"/>
      <c r="BK2166" s="292"/>
      <c r="BL2166" s="292"/>
      <c r="BM2166" s="292"/>
      <c r="BN2166" s="292"/>
    </row>
    <row r="2167" spans="1:66" s="293" customFormat="1" ht="50.1" customHeight="1">
      <c r="A2167" s="30" t="s">
        <v>7471</v>
      </c>
      <c r="B2167" s="31" t="s">
        <v>32</v>
      </c>
      <c r="C2167" s="56" t="s">
        <v>614</v>
      </c>
      <c r="D2167" s="56" t="s">
        <v>615</v>
      </c>
      <c r="E2167" s="56" t="s">
        <v>616</v>
      </c>
      <c r="F2167" s="56" t="s">
        <v>617</v>
      </c>
      <c r="G2167" s="31" t="s">
        <v>36</v>
      </c>
      <c r="H2167" s="31">
        <v>0</v>
      </c>
      <c r="I2167" s="31">
        <v>590000000</v>
      </c>
      <c r="J2167" s="31" t="s">
        <v>37</v>
      </c>
      <c r="K2167" s="43" t="s">
        <v>6438</v>
      </c>
      <c r="L2167" s="45" t="s">
        <v>6278</v>
      </c>
      <c r="M2167" s="31" t="s">
        <v>98</v>
      </c>
      <c r="N2167" s="31" t="s">
        <v>1963</v>
      </c>
      <c r="O2167" s="31" t="s">
        <v>91</v>
      </c>
      <c r="P2167" s="31">
        <v>166</v>
      </c>
      <c r="Q2167" s="31" t="s">
        <v>100</v>
      </c>
      <c r="R2167" s="145">
        <v>40</v>
      </c>
      <c r="S2167" s="145">
        <v>1625</v>
      </c>
      <c r="T2167" s="48">
        <f t="shared" si="207"/>
        <v>65000</v>
      </c>
      <c r="U2167" s="65">
        <f>T2167*1.12</f>
        <v>72800</v>
      </c>
      <c r="V2167" s="78"/>
      <c r="W2167" s="31">
        <v>2017</v>
      </c>
      <c r="X2167" s="31"/>
      <c r="Y2167" s="336"/>
      <c r="Z2167" s="290"/>
      <c r="AA2167" s="304"/>
      <c r="AB2167" s="290"/>
      <c r="AC2167" s="291"/>
      <c r="AD2167" s="291"/>
      <c r="AE2167" s="291"/>
      <c r="AF2167" s="291"/>
      <c r="AG2167" s="291"/>
      <c r="AH2167" s="291"/>
      <c r="AI2167" s="291"/>
      <c r="AJ2167" s="291"/>
      <c r="AK2167" s="291"/>
      <c r="AL2167" s="291"/>
      <c r="AM2167" s="291"/>
      <c r="AN2167" s="291"/>
      <c r="AO2167" s="291"/>
      <c r="AP2167" s="292"/>
      <c r="AQ2167" s="292"/>
      <c r="AR2167" s="292"/>
      <c r="AS2167" s="292"/>
      <c r="AT2167" s="292"/>
      <c r="AU2167" s="292"/>
      <c r="AV2167" s="292"/>
      <c r="AW2167" s="292"/>
      <c r="AX2167" s="292"/>
      <c r="AY2167" s="292"/>
      <c r="AZ2167" s="292"/>
      <c r="BA2167" s="292"/>
      <c r="BB2167" s="292"/>
      <c r="BC2167" s="292"/>
      <c r="BD2167" s="292"/>
      <c r="BE2167" s="292"/>
      <c r="BF2167" s="292"/>
      <c r="BG2167" s="292"/>
      <c r="BH2167" s="292"/>
      <c r="BI2167" s="292"/>
      <c r="BJ2167" s="292"/>
      <c r="BK2167" s="292"/>
      <c r="BL2167" s="292"/>
      <c r="BM2167" s="292"/>
      <c r="BN2167" s="292"/>
    </row>
    <row r="2168" spans="1:66" s="293" customFormat="1" ht="50.1" customHeight="1">
      <c r="A2168" s="30" t="s">
        <v>7486</v>
      </c>
      <c r="B2168" s="43" t="s">
        <v>32</v>
      </c>
      <c r="C2168" s="33" t="s">
        <v>7487</v>
      </c>
      <c r="D2168" s="33" t="s">
        <v>7488</v>
      </c>
      <c r="E2168" s="33" t="s">
        <v>7489</v>
      </c>
      <c r="F2168" s="33" t="s">
        <v>7490</v>
      </c>
      <c r="G2168" s="43" t="s">
        <v>36</v>
      </c>
      <c r="H2168" s="43">
        <v>0</v>
      </c>
      <c r="I2168" s="46">
        <v>590000000</v>
      </c>
      <c r="J2168" s="31" t="s">
        <v>50</v>
      </c>
      <c r="K2168" s="43" t="s">
        <v>6438</v>
      </c>
      <c r="L2168" s="31" t="s">
        <v>50</v>
      </c>
      <c r="M2168" s="43" t="s">
        <v>81</v>
      </c>
      <c r="N2168" s="43" t="s">
        <v>995</v>
      </c>
      <c r="O2168" s="43" t="s">
        <v>220</v>
      </c>
      <c r="P2168" s="43">
        <v>166</v>
      </c>
      <c r="Q2168" s="43" t="s">
        <v>100</v>
      </c>
      <c r="R2168" s="145">
        <v>2.4</v>
      </c>
      <c r="S2168" s="145">
        <v>7500</v>
      </c>
      <c r="T2168" s="48">
        <f>S2168*R2168</f>
        <v>18000</v>
      </c>
      <c r="U2168" s="48">
        <f>T2168*1.12</f>
        <v>20160.000000000004</v>
      </c>
      <c r="V2168" s="126"/>
      <c r="W2168" s="43">
        <v>2017</v>
      </c>
      <c r="X2168" s="126"/>
      <c r="Y2168" s="291"/>
      <c r="Z2168" s="290"/>
      <c r="AA2168" s="304"/>
      <c r="AB2168" s="290"/>
      <c r="AC2168" s="291"/>
      <c r="AD2168" s="291"/>
      <c r="AE2168" s="291"/>
      <c r="AF2168" s="291"/>
      <c r="AG2168" s="291"/>
      <c r="AH2168" s="291"/>
      <c r="AI2168" s="291"/>
      <c r="AJ2168" s="291"/>
      <c r="AK2168" s="291"/>
      <c r="AL2168" s="291"/>
      <c r="AM2168" s="291"/>
      <c r="AN2168" s="291"/>
      <c r="AO2168" s="291"/>
      <c r="AP2168" s="292"/>
      <c r="AQ2168" s="292"/>
      <c r="AR2168" s="292"/>
      <c r="AS2168" s="292"/>
      <c r="AT2168" s="292"/>
      <c r="AU2168" s="292"/>
      <c r="AV2168" s="292"/>
      <c r="AW2168" s="292"/>
      <c r="AX2168" s="292"/>
      <c r="AY2168" s="292"/>
      <c r="AZ2168" s="292"/>
      <c r="BA2168" s="292"/>
      <c r="BB2168" s="292"/>
      <c r="BC2168" s="292"/>
      <c r="BD2168" s="292"/>
      <c r="BE2168" s="292"/>
      <c r="BF2168" s="292"/>
      <c r="BG2168" s="292"/>
      <c r="BH2168" s="292"/>
      <c r="BI2168" s="292"/>
      <c r="BJ2168" s="292"/>
      <c r="BK2168" s="292"/>
      <c r="BL2168" s="292"/>
      <c r="BM2168" s="292"/>
      <c r="BN2168" s="292"/>
    </row>
    <row r="2169" spans="1:66" s="293" customFormat="1" ht="50.1" customHeight="1">
      <c r="A2169" s="30" t="s">
        <v>7491</v>
      </c>
      <c r="B2169" s="43" t="s">
        <v>32</v>
      </c>
      <c r="C2169" s="33" t="s">
        <v>7492</v>
      </c>
      <c r="D2169" s="33" t="s">
        <v>7488</v>
      </c>
      <c r="E2169" s="33" t="s">
        <v>7493</v>
      </c>
      <c r="F2169" s="33" t="s">
        <v>7494</v>
      </c>
      <c r="G2169" s="43" t="s">
        <v>36</v>
      </c>
      <c r="H2169" s="43">
        <v>0</v>
      </c>
      <c r="I2169" s="46">
        <v>590000000</v>
      </c>
      <c r="J2169" s="31" t="s">
        <v>50</v>
      </c>
      <c r="K2169" s="43" t="s">
        <v>6438</v>
      </c>
      <c r="L2169" s="31" t="s">
        <v>50</v>
      </c>
      <c r="M2169" s="43" t="s">
        <v>81</v>
      </c>
      <c r="N2169" s="43" t="s">
        <v>7495</v>
      </c>
      <c r="O2169" s="43" t="s">
        <v>220</v>
      </c>
      <c r="P2169" s="43">
        <v>166</v>
      </c>
      <c r="Q2169" s="43" t="s">
        <v>100</v>
      </c>
      <c r="R2169" s="145">
        <v>15.75</v>
      </c>
      <c r="S2169" s="145">
        <v>7500</v>
      </c>
      <c r="T2169" s="48">
        <f t="shared" ref="T2169" si="208">S2169*R2169</f>
        <v>118125</v>
      </c>
      <c r="U2169" s="48">
        <f t="shared" ref="U2169" si="209">T2169*1.12</f>
        <v>132300</v>
      </c>
      <c r="V2169" s="250"/>
      <c r="W2169" s="63">
        <v>2017</v>
      </c>
      <c r="X2169" s="250"/>
      <c r="Y2169" s="291"/>
      <c r="Z2169" s="290"/>
      <c r="AA2169" s="304"/>
      <c r="AB2169" s="290"/>
      <c r="AC2169" s="291"/>
      <c r="AD2169" s="291"/>
      <c r="AE2169" s="291"/>
      <c r="AF2169" s="291"/>
      <c r="AG2169" s="291"/>
      <c r="AH2169" s="291"/>
      <c r="AI2169" s="291"/>
      <c r="AJ2169" s="291"/>
      <c r="AK2169" s="291"/>
      <c r="AL2169" s="291"/>
      <c r="AM2169" s="291"/>
      <c r="AN2169" s="291"/>
      <c r="AO2169" s="291"/>
      <c r="AP2169" s="292"/>
      <c r="AQ2169" s="292"/>
      <c r="AR2169" s="292"/>
      <c r="AS2169" s="292"/>
      <c r="AT2169" s="292"/>
      <c r="AU2169" s="292"/>
      <c r="AV2169" s="292"/>
      <c r="AW2169" s="292"/>
      <c r="AX2169" s="292"/>
      <c r="AY2169" s="292"/>
      <c r="AZ2169" s="292"/>
      <c r="BA2169" s="292"/>
      <c r="BB2169" s="292"/>
      <c r="BC2169" s="292"/>
      <c r="BD2169" s="292"/>
      <c r="BE2169" s="292"/>
      <c r="BF2169" s="292"/>
      <c r="BG2169" s="292"/>
      <c r="BH2169" s="292"/>
      <c r="BI2169" s="292"/>
      <c r="BJ2169" s="292"/>
      <c r="BK2169" s="292"/>
      <c r="BL2169" s="292"/>
      <c r="BM2169" s="292"/>
      <c r="BN2169" s="292"/>
    </row>
    <row r="2170" spans="1:66" s="293" customFormat="1" ht="50.1" customHeight="1">
      <c r="A2170" s="30" t="s">
        <v>7496</v>
      </c>
      <c r="B2170" s="43" t="s">
        <v>32</v>
      </c>
      <c r="C2170" s="33" t="s">
        <v>7497</v>
      </c>
      <c r="D2170" s="33" t="s">
        <v>7488</v>
      </c>
      <c r="E2170" s="33" t="s">
        <v>7498</v>
      </c>
      <c r="F2170" s="33" t="s">
        <v>7499</v>
      </c>
      <c r="G2170" s="43" t="s">
        <v>36</v>
      </c>
      <c r="H2170" s="43">
        <v>0</v>
      </c>
      <c r="I2170" s="46">
        <v>590000000</v>
      </c>
      <c r="J2170" s="31" t="s">
        <v>50</v>
      </c>
      <c r="K2170" s="43" t="s">
        <v>6438</v>
      </c>
      <c r="L2170" s="31" t="s">
        <v>50</v>
      </c>
      <c r="M2170" s="43" t="s">
        <v>81</v>
      </c>
      <c r="N2170" s="43" t="s">
        <v>7495</v>
      </c>
      <c r="O2170" s="43" t="s">
        <v>220</v>
      </c>
      <c r="P2170" s="338">
        <v>166</v>
      </c>
      <c r="Q2170" s="43" t="s">
        <v>100</v>
      </c>
      <c r="R2170" s="145">
        <v>12.6</v>
      </c>
      <c r="S2170" s="145">
        <v>7500</v>
      </c>
      <c r="T2170" s="48">
        <f>S2170*R2170</f>
        <v>94500</v>
      </c>
      <c r="U2170" s="48">
        <f>T2170*1.12</f>
        <v>105840.00000000001</v>
      </c>
      <c r="V2170" s="43"/>
      <c r="W2170" s="43">
        <v>2017</v>
      </c>
      <c r="X2170" s="43"/>
      <c r="Y2170" s="291"/>
      <c r="Z2170" s="290"/>
      <c r="AA2170" s="304"/>
      <c r="AB2170" s="290"/>
      <c r="AC2170" s="291"/>
      <c r="AD2170" s="291"/>
      <c r="AE2170" s="291"/>
      <c r="AF2170" s="291"/>
      <c r="AG2170" s="291"/>
      <c r="AH2170" s="291"/>
      <c r="AI2170" s="291"/>
      <c r="AJ2170" s="291"/>
      <c r="AK2170" s="291"/>
      <c r="AL2170" s="291"/>
      <c r="AM2170" s="291"/>
      <c r="AN2170" s="291"/>
      <c r="AO2170" s="291"/>
      <c r="AP2170" s="292"/>
      <c r="AQ2170" s="292"/>
      <c r="AR2170" s="292"/>
      <c r="AS2170" s="292"/>
      <c r="AT2170" s="292"/>
      <c r="AU2170" s="292"/>
      <c r="AV2170" s="292"/>
      <c r="AW2170" s="292"/>
      <c r="AX2170" s="292"/>
      <c r="AY2170" s="292"/>
      <c r="AZ2170" s="292"/>
      <c r="BA2170" s="292"/>
      <c r="BB2170" s="292"/>
      <c r="BC2170" s="292"/>
      <c r="BD2170" s="292"/>
      <c r="BE2170" s="292"/>
      <c r="BF2170" s="292"/>
      <c r="BG2170" s="292"/>
      <c r="BH2170" s="292"/>
      <c r="BI2170" s="292"/>
      <c r="BJ2170" s="292"/>
      <c r="BK2170" s="292"/>
      <c r="BL2170" s="292"/>
      <c r="BM2170" s="292"/>
      <c r="BN2170" s="292"/>
    </row>
    <row r="2171" spans="1:66" s="293" customFormat="1" ht="50.1" customHeight="1">
      <c r="A2171" s="30" t="s">
        <v>7500</v>
      </c>
      <c r="B2171" s="43" t="s">
        <v>32</v>
      </c>
      <c r="C2171" s="33" t="s">
        <v>7501</v>
      </c>
      <c r="D2171" s="33" t="s">
        <v>7488</v>
      </c>
      <c r="E2171" s="33" t="s">
        <v>7502</v>
      </c>
      <c r="F2171" s="33" t="s">
        <v>7503</v>
      </c>
      <c r="G2171" s="43" t="s">
        <v>36</v>
      </c>
      <c r="H2171" s="43">
        <v>0</v>
      </c>
      <c r="I2171" s="46">
        <v>590000000</v>
      </c>
      <c r="J2171" s="31" t="s">
        <v>50</v>
      </c>
      <c r="K2171" s="43" t="s">
        <v>6438</v>
      </c>
      <c r="L2171" s="31" t="s">
        <v>50</v>
      </c>
      <c r="M2171" s="43" t="s">
        <v>81</v>
      </c>
      <c r="N2171" s="43" t="s">
        <v>7495</v>
      </c>
      <c r="O2171" s="43" t="s">
        <v>220</v>
      </c>
      <c r="P2171" s="338">
        <v>166</v>
      </c>
      <c r="Q2171" s="43" t="s">
        <v>100</v>
      </c>
      <c r="R2171" s="145">
        <v>7.5</v>
      </c>
      <c r="S2171" s="145">
        <v>7500</v>
      </c>
      <c r="T2171" s="48">
        <f>S2171*R2171</f>
        <v>56250</v>
      </c>
      <c r="U2171" s="48">
        <f>T2171*1.12</f>
        <v>63000.000000000007</v>
      </c>
      <c r="V2171" s="43"/>
      <c r="W2171" s="43">
        <v>2017</v>
      </c>
      <c r="X2171" s="43"/>
      <c r="Y2171" s="291"/>
      <c r="Z2171" s="290"/>
      <c r="AA2171" s="304"/>
      <c r="AB2171" s="290"/>
      <c r="AC2171" s="291"/>
      <c r="AD2171" s="291"/>
      <c r="AE2171" s="291"/>
      <c r="AF2171" s="291"/>
      <c r="AG2171" s="291"/>
      <c r="AH2171" s="291"/>
      <c r="AI2171" s="291"/>
      <c r="AJ2171" s="291"/>
      <c r="AK2171" s="291"/>
      <c r="AL2171" s="291"/>
      <c r="AM2171" s="291"/>
      <c r="AN2171" s="291"/>
      <c r="AO2171" s="291"/>
      <c r="AP2171" s="292"/>
      <c r="AQ2171" s="292"/>
      <c r="AR2171" s="292"/>
      <c r="AS2171" s="292"/>
      <c r="AT2171" s="292"/>
      <c r="AU2171" s="292"/>
      <c r="AV2171" s="292"/>
      <c r="AW2171" s="292"/>
      <c r="AX2171" s="292"/>
      <c r="AY2171" s="292"/>
      <c r="AZ2171" s="292"/>
      <c r="BA2171" s="292"/>
      <c r="BB2171" s="292"/>
      <c r="BC2171" s="292"/>
      <c r="BD2171" s="292"/>
      <c r="BE2171" s="292"/>
      <c r="BF2171" s="292"/>
      <c r="BG2171" s="292"/>
      <c r="BH2171" s="292"/>
      <c r="BI2171" s="292"/>
      <c r="BJ2171" s="292"/>
      <c r="BK2171" s="292"/>
      <c r="BL2171" s="292"/>
      <c r="BM2171" s="292"/>
      <c r="BN2171" s="292"/>
    </row>
    <row r="2172" spans="1:66" s="293" customFormat="1" ht="50.1" customHeight="1">
      <c r="A2172" s="30" t="s">
        <v>7504</v>
      </c>
      <c r="B2172" s="31" t="s">
        <v>32</v>
      </c>
      <c r="C2172" s="56" t="s">
        <v>2066</v>
      </c>
      <c r="D2172" s="56" t="s">
        <v>1983</v>
      </c>
      <c r="E2172" s="56" t="s">
        <v>2067</v>
      </c>
      <c r="F2172" s="56" t="s">
        <v>44</v>
      </c>
      <c r="G2172" s="30" t="s">
        <v>36</v>
      </c>
      <c r="H2172" s="30">
        <v>0</v>
      </c>
      <c r="I2172" s="30">
        <v>590000000</v>
      </c>
      <c r="J2172" s="31" t="s">
        <v>37</v>
      </c>
      <c r="K2172" s="45" t="s">
        <v>6438</v>
      </c>
      <c r="L2172" s="31" t="s">
        <v>39</v>
      </c>
      <c r="M2172" s="30" t="s">
        <v>58</v>
      </c>
      <c r="N2172" s="31" t="s">
        <v>7505</v>
      </c>
      <c r="O2172" s="31" t="s">
        <v>476</v>
      </c>
      <c r="P2172" s="100">
        <v>168</v>
      </c>
      <c r="Q2172" s="31" t="s">
        <v>114</v>
      </c>
      <c r="R2172" s="383">
        <v>40</v>
      </c>
      <c r="S2172" s="114">
        <v>268000</v>
      </c>
      <c r="T2172" s="35">
        <f>R2172*S2172</f>
        <v>10720000</v>
      </c>
      <c r="U2172" s="36">
        <f>T2172*1.12</f>
        <v>12006400.000000002</v>
      </c>
      <c r="V2172" s="40" t="s">
        <v>44</v>
      </c>
      <c r="W2172" s="45">
        <v>2017</v>
      </c>
      <c r="X2172" s="168"/>
      <c r="Y2172" s="339"/>
      <c r="Z2172" s="290"/>
      <c r="AA2172" s="304"/>
      <c r="AB2172" s="290"/>
      <c r="AC2172" s="291"/>
      <c r="AD2172" s="291"/>
      <c r="AE2172" s="291"/>
      <c r="AF2172" s="291"/>
      <c r="AG2172" s="291"/>
      <c r="AH2172" s="291"/>
      <c r="AI2172" s="291"/>
      <c r="AJ2172" s="291"/>
      <c r="AK2172" s="291"/>
      <c r="AL2172" s="291"/>
      <c r="AM2172" s="291"/>
      <c r="AN2172" s="291"/>
      <c r="AO2172" s="291"/>
      <c r="AP2172" s="292"/>
      <c r="AQ2172" s="292"/>
      <c r="AR2172" s="292"/>
      <c r="AS2172" s="292"/>
      <c r="AT2172" s="292"/>
      <c r="AU2172" s="292"/>
      <c r="AV2172" s="292"/>
      <c r="AW2172" s="292"/>
      <c r="AX2172" s="292"/>
      <c r="AY2172" s="292"/>
      <c r="AZ2172" s="292"/>
      <c r="BA2172" s="292"/>
      <c r="BB2172" s="292"/>
      <c r="BC2172" s="292"/>
      <c r="BD2172" s="292"/>
      <c r="BE2172" s="292"/>
      <c r="BF2172" s="292"/>
      <c r="BG2172" s="292"/>
      <c r="BH2172" s="292"/>
      <c r="BI2172" s="292"/>
      <c r="BJ2172" s="292"/>
      <c r="BK2172" s="292"/>
      <c r="BL2172" s="292"/>
      <c r="BM2172" s="292"/>
      <c r="BN2172" s="292"/>
    </row>
    <row r="2173" spans="1:66" s="293" customFormat="1" ht="50.1" customHeight="1">
      <c r="A2173" s="30" t="s">
        <v>7506</v>
      </c>
      <c r="B2173" s="31" t="s">
        <v>32</v>
      </c>
      <c r="C2173" s="56" t="s">
        <v>1987</v>
      </c>
      <c r="D2173" s="56" t="s">
        <v>1983</v>
      </c>
      <c r="E2173" s="56" t="s">
        <v>1988</v>
      </c>
      <c r="F2173" s="56"/>
      <c r="G2173" s="31" t="s">
        <v>36</v>
      </c>
      <c r="H2173" s="31">
        <v>0</v>
      </c>
      <c r="I2173" s="31">
        <v>590000000</v>
      </c>
      <c r="J2173" s="31" t="s">
        <v>37</v>
      </c>
      <c r="K2173" s="45" t="s">
        <v>6438</v>
      </c>
      <c r="L2173" s="31" t="s">
        <v>39</v>
      </c>
      <c r="M2173" s="31" t="s">
        <v>58</v>
      </c>
      <c r="N2173" s="31" t="s">
        <v>7505</v>
      </c>
      <c r="O2173" s="31" t="s">
        <v>476</v>
      </c>
      <c r="P2173" s="31">
        <v>166</v>
      </c>
      <c r="Q2173" s="31" t="s">
        <v>100</v>
      </c>
      <c r="R2173" s="64">
        <v>40000</v>
      </c>
      <c r="S2173" s="64">
        <v>325</v>
      </c>
      <c r="T2173" s="58">
        <f>R2173*S2173</f>
        <v>13000000</v>
      </c>
      <c r="U2173" s="48">
        <f>T2173*1.12</f>
        <v>14560000.000000002</v>
      </c>
      <c r="V2173" s="31" t="s">
        <v>44</v>
      </c>
      <c r="W2173" s="45">
        <v>2017</v>
      </c>
      <c r="X2173" s="45"/>
      <c r="Y2173" s="339"/>
      <c r="Z2173" s="290"/>
      <c r="AA2173" s="304"/>
      <c r="AB2173" s="290"/>
      <c r="AC2173" s="291"/>
      <c r="AD2173" s="291"/>
      <c r="AE2173" s="291"/>
      <c r="AF2173" s="291"/>
      <c r="AG2173" s="291"/>
      <c r="AH2173" s="291"/>
      <c r="AI2173" s="291"/>
      <c r="AJ2173" s="291"/>
      <c r="AK2173" s="291"/>
      <c r="AL2173" s="291"/>
      <c r="AM2173" s="291"/>
      <c r="AN2173" s="291"/>
      <c r="AO2173" s="291"/>
      <c r="AP2173" s="292"/>
      <c r="AQ2173" s="292"/>
      <c r="AR2173" s="292"/>
      <c r="AS2173" s="292"/>
      <c r="AT2173" s="292"/>
      <c r="AU2173" s="292"/>
      <c r="AV2173" s="292"/>
      <c r="AW2173" s="292"/>
      <c r="AX2173" s="292"/>
      <c r="AY2173" s="292"/>
      <c r="AZ2173" s="292"/>
      <c r="BA2173" s="292"/>
      <c r="BB2173" s="292"/>
      <c r="BC2173" s="292"/>
      <c r="BD2173" s="292"/>
      <c r="BE2173" s="292"/>
      <c r="BF2173" s="292"/>
      <c r="BG2173" s="292"/>
      <c r="BH2173" s="292"/>
      <c r="BI2173" s="292"/>
      <c r="BJ2173" s="292"/>
      <c r="BK2173" s="292"/>
      <c r="BL2173" s="292"/>
      <c r="BM2173" s="292"/>
      <c r="BN2173" s="292"/>
    </row>
    <row r="2174" spans="1:66" s="293" customFormat="1" ht="50.1" customHeight="1">
      <c r="A2174" s="30" t="s">
        <v>7507</v>
      </c>
      <c r="B2174" s="43" t="s">
        <v>32</v>
      </c>
      <c r="C2174" s="136" t="s">
        <v>6255</v>
      </c>
      <c r="D2174" s="136" t="s">
        <v>4306</v>
      </c>
      <c r="E2174" s="136" t="s">
        <v>6256</v>
      </c>
      <c r="F2174" s="56"/>
      <c r="G2174" s="31" t="s">
        <v>36</v>
      </c>
      <c r="H2174" s="43">
        <v>0</v>
      </c>
      <c r="I2174" s="31">
        <v>590000000</v>
      </c>
      <c r="J2174" s="31" t="s">
        <v>50</v>
      </c>
      <c r="K2174" s="45" t="s">
        <v>6438</v>
      </c>
      <c r="L2174" s="31" t="s">
        <v>39</v>
      </c>
      <c r="M2174" s="31" t="s">
        <v>58</v>
      </c>
      <c r="N2174" s="31" t="s">
        <v>7505</v>
      </c>
      <c r="O2174" s="31" t="s">
        <v>476</v>
      </c>
      <c r="P2174" s="31">
        <v>168</v>
      </c>
      <c r="Q2174" s="43" t="s">
        <v>114</v>
      </c>
      <c r="R2174" s="382">
        <v>17</v>
      </c>
      <c r="S2174" s="64">
        <v>610000</v>
      </c>
      <c r="T2174" s="58">
        <f>R2174*S2174</f>
        <v>10370000</v>
      </c>
      <c r="U2174" s="48">
        <f>T2174*1.12</f>
        <v>11614400.000000002</v>
      </c>
      <c r="V2174" s="79"/>
      <c r="W2174" s="31">
        <v>2017</v>
      </c>
      <c r="X2174" s="31"/>
      <c r="Y2174" s="339"/>
      <c r="Z2174" s="290"/>
      <c r="AA2174" s="304"/>
      <c r="AB2174" s="290"/>
      <c r="AC2174" s="291"/>
      <c r="AD2174" s="291"/>
      <c r="AE2174" s="291"/>
      <c r="AF2174" s="291"/>
      <c r="AG2174" s="291"/>
      <c r="AH2174" s="291"/>
      <c r="AI2174" s="291"/>
      <c r="AJ2174" s="291"/>
      <c r="AK2174" s="291"/>
      <c r="AL2174" s="291"/>
      <c r="AM2174" s="291"/>
      <c r="AN2174" s="291"/>
      <c r="AO2174" s="291"/>
      <c r="AP2174" s="292"/>
      <c r="AQ2174" s="292"/>
      <c r="AR2174" s="292"/>
      <c r="AS2174" s="292"/>
      <c r="AT2174" s="292"/>
      <c r="AU2174" s="292"/>
      <c r="AV2174" s="292"/>
      <c r="AW2174" s="292"/>
      <c r="AX2174" s="292"/>
      <c r="AY2174" s="292"/>
      <c r="AZ2174" s="292"/>
      <c r="BA2174" s="292"/>
      <c r="BB2174" s="292"/>
      <c r="BC2174" s="292"/>
      <c r="BD2174" s="292"/>
      <c r="BE2174" s="292"/>
      <c r="BF2174" s="292"/>
      <c r="BG2174" s="292"/>
      <c r="BH2174" s="292"/>
      <c r="BI2174" s="292"/>
      <c r="BJ2174" s="292"/>
      <c r="BK2174" s="292"/>
      <c r="BL2174" s="292"/>
      <c r="BM2174" s="292"/>
      <c r="BN2174" s="292"/>
    </row>
    <row r="2175" spans="1:66" s="293" customFormat="1" ht="50.1" customHeight="1">
      <c r="A2175" s="30" t="s">
        <v>7508</v>
      </c>
      <c r="B2175" s="31" t="s">
        <v>32</v>
      </c>
      <c r="C2175" s="56" t="s">
        <v>3475</v>
      </c>
      <c r="D2175" s="44" t="s">
        <v>3453</v>
      </c>
      <c r="E2175" s="44" t="s">
        <v>3476</v>
      </c>
      <c r="F2175" s="44" t="s">
        <v>7509</v>
      </c>
      <c r="G2175" s="43" t="s">
        <v>36</v>
      </c>
      <c r="H2175" s="43">
        <v>0</v>
      </c>
      <c r="I2175" s="66">
        <v>590000000</v>
      </c>
      <c r="J2175" s="31" t="s">
        <v>50</v>
      </c>
      <c r="K2175" s="31" t="s">
        <v>6438</v>
      </c>
      <c r="L2175" s="31" t="s">
        <v>430</v>
      </c>
      <c r="M2175" s="43" t="s">
        <v>58</v>
      </c>
      <c r="N2175" s="71" t="s">
        <v>1985</v>
      </c>
      <c r="O2175" s="31" t="s">
        <v>2489</v>
      </c>
      <c r="P2175" s="43">
        <v>168</v>
      </c>
      <c r="Q2175" s="63" t="s">
        <v>114</v>
      </c>
      <c r="R2175" s="382">
        <v>2.1059999999999999</v>
      </c>
      <c r="S2175" s="64">
        <v>1477000</v>
      </c>
      <c r="T2175" s="58">
        <f>S2175*R2175</f>
        <v>3110562</v>
      </c>
      <c r="U2175" s="58">
        <f t="shared" ref="U2175:U2176" si="210">T2175*1.12</f>
        <v>3483829.4400000004</v>
      </c>
      <c r="V2175" s="31"/>
      <c r="W2175" s="31">
        <v>2017</v>
      </c>
      <c r="X2175" s="38"/>
      <c r="Y2175" s="337"/>
      <c r="Z2175" s="290"/>
      <c r="AA2175" s="304"/>
      <c r="AB2175" s="290"/>
      <c r="AC2175" s="291"/>
      <c r="AD2175" s="291"/>
      <c r="AE2175" s="291"/>
      <c r="AF2175" s="291"/>
      <c r="AG2175" s="291"/>
      <c r="AH2175" s="291"/>
      <c r="AI2175" s="291"/>
      <c r="AJ2175" s="291"/>
      <c r="AK2175" s="291"/>
      <c r="AL2175" s="291"/>
      <c r="AM2175" s="291"/>
      <c r="AN2175" s="291"/>
      <c r="AO2175" s="291"/>
      <c r="AP2175" s="292"/>
      <c r="AQ2175" s="292"/>
      <c r="AR2175" s="292"/>
      <c r="AS2175" s="292"/>
      <c r="AT2175" s="292"/>
      <c r="AU2175" s="292"/>
      <c r="AV2175" s="292"/>
      <c r="AW2175" s="292"/>
      <c r="AX2175" s="292"/>
      <c r="AY2175" s="292"/>
      <c r="AZ2175" s="292"/>
      <c r="BA2175" s="292"/>
      <c r="BB2175" s="292"/>
      <c r="BC2175" s="292"/>
      <c r="BD2175" s="292"/>
      <c r="BE2175" s="292"/>
      <c r="BF2175" s="292"/>
      <c r="BG2175" s="292"/>
      <c r="BH2175" s="292"/>
      <c r="BI2175" s="292"/>
      <c r="BJ2175" s="292"/>
      <c r="BK2175" s="292"/>
      <c r="BL2175" s="292"/>
      <c r="BM2175" s="292"/>
      <c r="BN2175" s="292"/>
    </row>
    <row r="2176" spans="1:66" s="293" customFormat="1" ht="50.1" customHeight="1">
      <c r="A2176" s="30" t="s">
        <v>7510</v>
      </c>
      <c r="B2176" s="31" t="s">
        <v>32</v>
      </c>
      <c r="C2176" s="44" t="s">
        <v>7511</v>
      </c>
      <c r="D2176" s="44" t="s">
        <v>3453</v>
      </c>
      <c r="E2176" s="44" t="s">
        <v>7512</v>
      </c>
      <c r="F2176" s="44" t="s">
        <v>7513</v>
      </c>
      <c r="G2176" s="43" t="s">
        <v>36</v>
      </c>
      <c r="H2176" s="43">
        <v>0</v>
      </c>
      <c r="I2176" s="66">
        <v>590000000</v>
      </c>
      <c r="J2176" s="31" t="s">
        <v>50</v>
      </c>
      <c r="K2176" s="31" t="s">
        <v>6438</v>
      </c>
      <c r="L2176" s="31" t="s">
        <v>430</v>
      </c>
      <c r="M2176" s="43" t="s">
        <v>58</v>
      </c>
      <c r="N2176" s="71" t="s">
        <v>1985</v>
      </c>
      <c r="O2176" s="31" t="s">
        <v>2489</v>
      </c>
      <c r="P2176" s="43">
        <v>166</v>
      </c>
      <c r="Q2176" s="63" t="s">
        <v>100</v>
      </c>
      <c r="R2176" s="420">
        <v>2.8</v>
      </c>
      <c r="S2176" s="145">
        <v>86050</v>
      </c>
      <c r="T2176" s="58">
        <f>S2176*R2176</f>
        <v>240939.99999999997</v>
      </c>
      <c r="U2176" s="58">
        <f t="shared" si="210"/>
        <v>269852.79999999999</v>
      </c>
      <c r="V2176" s="31"/>
      <c r="W2176" s="31">
        <v>2017</v>
      </c>
      <c r="X2176" s="38"/>
      <c r="Y2176" s="337"/>
      <c r="Z2176" s="290"/>
      <c r="AA2176" s="304"/>
      <c r="AB2176" s="290"/>
      <c r="AC2176" s="291"/>
      <c r="AD2176" s="291"/>
      <c r="AE2176" s="291"/>
      <c r="AF2176" s="291"/>
      <c r="AG2176" s="291"/>
      <c r="AH2176" s="291"/>
      <c r="AI2176" s="291"/>
      <c r="AJ2176" s="291"/>
      <c r="AK2176" s="291"/>
      <c r="AL2176" s="291"/>
      <c r="AM2176" s="291"/>
      <c r="AN2176" s="291"/>
      <c r="AO2176" s="291"/>
      <c r="AP2176" s="292"/>
      <c r="AQ2176" s="292"/>
      <c r="AR2176" s="292"/>
      <c r="AS2176" s="292"/>
      <c r="AT2176" s="292"/>
      <c r="AU2176" s="292"/>
      <c r="AV2176" s="292"/>
      <c r="AW2176" s="292"/>
      <c r="AX2176" s="292"/>
      <c r="AY2176" s="292"/>
      <c r="AZ2176" s="292"/>
      <c r="BA2176" s="292"/>
      <c r="BB2176" s="292"/>
      <c r="BC2176" s="292"/>
      <c r="BD2176" s="292"/>
      <c r="BE2176" s="292"/>
      <c r="BF2176" s="292"/>
      <c r="BG2176" s="292"/>
      <c r="BH2176" s="292"/>
      <c r="BI2176" s="292"/>
      <c r="BJ2176" s="292"/>
      <c r="BK2176" s="292"/>
      <c r="BL2176" s="292"/>
      <c r="BM2176" s="292"/>
      <c r="BN2176" s="292"/>
    </row>
    <row r="2177" spans="1:66" s="293" customFormat="1" ht="50.1" customHeight="1">
      <c r="A2177" s="30" t="s">
        <v>7514</v>
      </c>
      <c r="B2177" s="43" t="s">
        <v>32</v>
      </c>
      <c r="C2177" s="44" t="s">
        <v>7515</v>
      </c>
      <c r="D2177" s="44" t="s">
        <v>4306</v>
      </c>
      <c r="E2177" s="44" t="s">
        <v>7516</v>
      </c>
      <c r="F2177" s="44" t="s">
        <v>7517</v>
      </c>
      <c r="G2177" s="43" t="s">
        <v>36</v>
      </c>
      <c r="H2177" s="43">
        <v>0</v>
      </c>
      <c r="I2177" s="41">
        <v>590000000</v>
      </c>
      <c r="J2177" s="31" t="s">
        <v>50</v>
      </c>
      <c r="K2177" s="43" t="s">
        <v>7518</v>
      </c>
      <c r="L2177" s="31" t="s">
        <v>50</v>
      </c>
      <c r="M2177" s="45" t="s">
        <v>58</v>
      </c>
      <c r="N2177" s="43" t="s">
        <v>7519</v>
      </c>
      <c r="O2177" s="43" t="s">
        <v>4746</v>
      </c>
      <c r="P2177" s="41" t="s">
        <v>822</v>
      </c>
      <c r="Q2177" s="43" t="s">
        <v>823</v>
      </c>
      <c r="R2177" s="145">
        <v>6</v>
      </c>
      <c r="S2177" s="145">
        <v>981.25</v>
      </c>
      <c r="T2177" s="48">
        <f>S2177*R2177</f>
        <v>5887.5</v>
      </c>
      <c r="U2177" s="48">
        <f>T2177*1.12</f>
        <v>6594.0000000000009</v>
      </c>
      <c r="V2177" s="377"/>
      <c r="W2177" s="31">
        <v>2017</v>
      </c>
      <c r="X2177" s="126"/>
      <c r="Y2177" s="291"/>
      <c r="Z2177" s="290"/>
      <c r="AA2177" s="304"/>
      <c r="AB2177" s="290"/>
      <c r="AC2177" s="291"/>
      <c r="AD2177" s="291"/>
      <c r="AE2177" s="291"/>
      <c r="AF2177" s="291"/>
      <c r="AG2177" s="291"/>
      <c r="AH2177" s="291"/>
      <c r="AI2177" s="291"/>
      <c r="AJ2177" s="291"/>
      <c r="AK2177" s="291"/>
      <c r="AL2177" s="291"/>
      <c r="AM2177" s="291"/>
      <c r="AN2177" s="291"/>
      <c r="AO2177" s="291"/>
      <c r="AP2177" s="292"/>
      <c r="AQ2177" s="292"/>
      <c r="AR2177" s="292"/>
      <c r="AS2177" s="292"/>
      <c r="AT2177" s="292"/>
      <c r="AU2177" s="292"/>
      <c r="AV2177" s="292"/>
      <c r="AW2177" s="292"/>
      <c r="AX2177" s="292"/>
      <c r="AY2177" s="292"/>
      <c r="AZ2177" s="292"/>
      <c r="BA2177" s="292"/>
      <c r="BB2177" s="292"/>
      <c r="BC2177" s="292"/>
      <c r="BD2177" s="292"/>
      <c r="BE2177" s="292"/>
      <c r="BF2177" s="292"/>
      <c r="BG2177" s="292"/>
      <c r="BH2177" s="292"/>
      <c r="BI2177" s="292"/>
      <c r="BJ2177" s="292"/>
      <c r="BK2177" s="292"/>
      <c r="BL2177" s="292"/>
      <c r="BM2177" s="292"/>
      <c r="BN2177" s="292"/>
    </row>
    <row r="2178" spans="1:66" s="293" customFormat="1" ht="50.1" customHeight="1">
      <c r="A2178" s="30" t="s">
        <v>7520</v>
      </c>
      <c r="B2178" s="43" t="s">
        <v>32</v>
      </c>
      <c r="C2178" s="44" t="s">
        <v>781</v>
      </c>
      <c r="D2178" s="44" t="s">
        <v>782</v>
      </c>
      <c r="E2178" s="51" t="s">
        <v>783</v>
      </c>
      <c r="F2178" s="44" t="s">
        <v>7521</v>
      </c>
      <c r="G2178" s="43" t="s">
        <v>36</v>
      </c>
      <c r="H2178" s="43">
        <v>0</v>
      </c>
      <c r="I2178" s="41">
        <v>590000000</v>
      </c>
      <c r="J2178" s="31" t="s">
        <v>50</v>
      </c>
      <c r="K2178" s="43" t="s">
        <v>7518</v>
      </c>
      <c r="L2178" s="31" t="s">
        <v>50</v>
      </c>
      <c r="M2178" s="45" t="s">
        <v>58</v>
      </c>
      <c r="N2178" s="43" t="s">
        <v>7519</v>
      </c>
      <c r="O2178" s="43" t="s">
        <v>4746</v>
      </c>
      <c r="P2178" s="338">
        <v>166</v>
      </c>
      <c r="Q2178" s="45" t="s">
        <v>100</v>
      </c>
      <c r="R2178" s="145">
        <v>955</v>
      </c>
      <c r="S2178" s="145">
        <v>110</v>
      </c>
      <c r="T2178" s="48">
        <f t="shared" ref="T2178:T2179" si="211">S2178*R2178</f>
        <v>105050</v>
      </c>
      <c r="U2178" s="48">
        <f t="shared" ref="U2178:U2182" si="212">T2178*1.12</f>
        <v>117656.00000000001</v>
      </c>
      <c r="V2178" s="377"/>
      <c r="W2178" s="31">
        <v>2017</v>
      </c>
      <c r="X2178" s="126"/>
      <c r="Y2178" s="291"/>
      <c r="Z2178" s="290"/>
      <c r="AA2178" s="304"/>
      <c r="AB2178" s="290"/>
      <c r="AC2178" s="291"/>
      <c r="AD2178" s="291"/>
      <c r="AE2178" s="291"/>
      <c r="AF2178" s="291"/>
      <c r="AG2178" s="291"/>
      <c r="AH2178" s="291"/>
      <c r="AI2178" s="291"/>
      <c r="AJ2178" s="291"/>
      <c r="AK2178" s="291"/>
      <c r="AL2178" s="291"/>
      <c r="AM2178" s="291"/>
      <c r="AN2178" s="291"/>
      <c r="AO2178" s="291"/>
      <c r="AP2178" s="292"/>
      <c r="AQ2178" s="292"/>
      <c r="AR2178" s="292"/>
      <c r="AS2178" s="292"/>
      <c r="AT2178" s="292"/>
      <c r="AU2178" s="292"/>
      <c r="AV2178" s="292"/>
      <c r="AW2178" s="292"/>
      <c r="AX2178" s="292"/>
      <c r="AY2178" s="292"/>
      <c r="AZ2178" s="292"/>
      <c r="BA2178" s="292"/>
      <c r="BB2178" s="292"/>
      <c r="BC2178" s="292"/>
      <c r="BD2178" s="292"/>
      <c r="BE2178" s="292"/>
      <c r="BF2178" s="292"/>
      <c r="BG2178" s="292"/>
      <c r="BH2178" s="292"/>
      <c r="BI2178" s="292"/>
      <c r="BJ2178" s="292"/>
      <c r="BK2178" s="292"/>
      <c r="BL2178" s="292"/>
      <c r="BM2178" s="292"/>
      <c r="BN2178" s="292"/>
    </row>
    <row r="2179" spans="1:66" s="293" customFormat="1" ht="50.1" customHeight="1">
      <c r="A2179" s="30" t="s">
        <v>7522</v>
      </c>
      <c r="B2179" s="43" t="s">
        <v>32</v>
      </c>
      <c r="C2179" s="44" t="s">
        <v>7523</v>
      </c>
      <c r="D2179" s="44" t="s">
        <v>2362</v>
      </c>
      <c r="E2179" s="44" t="s">
        <v>7524</v>
      </c>
      <c r="F2179" s="44" t="s">
        <v>7525</v>
      </c>
      <c r="G2179" s="43" t="s">
        <v>36</v>
      </c>
      <c r="H2179" s="43">
        <v>0</v>
      </c>
      <c r="I2179" s="41">
        <v>590000000</v>
      </c>
      <c r="J2179" s="31" t="s">
        <v>50</v>
      </c>
      <c r="K2179" s="43" t="s">
        <v>7518</v>
      </c>
      <c r="L2179" s="31" t="s">
        <v>50</v>
      </c>
      <c r="M2179" s="45" t="s">
        <v>58</v>
      </c>
      <c r="N2179" s="43" t="s">
        <v>7519</v>
      </c>
      <c r="O2179" s="43" t="s">
        <v>4746</v>
      </c>
      <c r="P2179" s="31">
        <v>796</v>
      </c>
      <c r="Q2179" s="43" t="s">
        <v>43</v>
      </c>
      <c r="R2179" s="145">
        <v>4</v>
      </c>
      <c r="S2179" s="145">
        <v>731.25</v>
      </c>
      <c r="T2179" s="48">
        <f t="shared" si="211"/>
        <v>2925</v>
      </c>
      <c r="U2179" s="48">
        <f t="shared" si="212"/>
        <v>3276.0000000000005</v>
      </c>
      <c r="V2179" s="377"/>
      <c r="W2179" s="31">
        <v>2017</v>
      </c>
      <c r="X2179" s="126"/>
      <c r="Y2179" s="291"/>
      <c r="Z2179" s="290"/>
      <c r="AA2179" s="304"/>
      <c r="AB2179" s="290"/>
      <c r="AC2179" s="291"/>
      <c r="AD2179" s="291"/>
      <c r="AE2179" s="291"/>
      <c r="AF2179" s="291"/>
      <c r="AG2179" s="291"/>
      <c r="AH2179" s="291"/>
      <c r="AI2179" s="291"/>
      <c r="AJ2179" s="291"/>
      <c r="AK2179" s="291"/>
      <c r="AL2179" s="291"/>
      <c r="AM2179" s="291"/>
      <c r="AN2179" s="291"/>
      <c r="AO2179" s="291"/>
      <c r="AP2179" s="292"/>
      <c r="AQ2179" s="292"/>
      <c r="AR2179" s="292"/>
      <c r="AS2179" s="292"/>
      <c r="AT2179" s="292"/>
      <c r="AU2179" s="292"/>
      <c r="AV2179" s="292"/>
      <c r="AW2179" s="292"/>
      <c r="AX2179" s="292"/>
      <c r="AY2179" s="292"/>
      <c r="AZ2179" s="292"/>
      <c r="BA2179" s="292"/>
      <c r="BB2179" s="292"/>
      <c r="BC2179" s="292"/>
      <c r="BD2179" s="292"/>
      <c r="BE2179" s="292"/>
      <c r="BF2179" s="292"/>
      <c r="BG2179" s="292"/>
      <c r="BH2179" s="292"/>
      <c r="BI2179" s="292"/>
      <c r="BJ2179" s="292"/>
      <c r="BK2179" s="292"/>
      <c r="BL2179" s="292"/>
      <c r="BM2179" s="292"/>
      <c r="BN2179" s="292"/>
    </row>
    <row r="2180" spans="1:66" s="293" customFormat="1" ht="50.1" customHeight="1">
      <c r="A2180" s="30" t="s">
        <v>7526</v>
      </c>
      <c r="B2180" s="31" t="s">
        <v>32</v>
      </c>
      <c r="C2180" s="56" t="s">
        <v>4165</v>
      </c>
      <c r="D2180" s="56" t="s">
        <v>4166</v>
      </c>
      <c r="E2180" s="56" t="s">
        <v>4167</v>
      </c>
      <c r="F2180" s="56" t="s">
        <v>7527</v>
      </c>
      <c r="G2180" s="30" t="s">
        <v>188</v>
      </c>
      <c r="H2180" s="30">
        <v>81.599999999999994</v>
      </c>
      <c r="I2180" s="66">
        <v>590000000</v>
      </c>
      <c r="J2180" s="31" t="s">
        <v>37</v>
      </c>
      <c r="K2180" s="41" t="s">
        <v>2488</v>
      </c>
      <c r="L2180" s="31" t="s">
        <v>39</v>
      </c>
      <c r="M2180" s="30" t="s">
        <v>58</v>
      </c>
      <c r="N2180" s="31" t="s">
        <v>2681</v>
      </c>
      <c r="O2180" s="31" t="s">
        <v>1371</v>
      </c>
      <c r="P2180" s="31">
        <v>796</v>
      </c>
      <c r="Q2180" s="31" t="s">
        <v>43</v>
      </c>
      <c r="R2180" s="376">
        <v>12</v>
      </c>
      <c r="S2180" s="114">
        <v>21696</v>
      </c>
      <c r="T2180" s="35">
        <f t="shared" ref="T2180" si="213">R2180*S2180</f>
        <v>260352</v>
      </c>
      <c r="U2180" s="35">
        <f t="shared" si="212"/>
        <v>291594.24000000005</v>
      </c>
      <c r="V2180" s="30" t="s">
        <v>6952</v>
      </c>
      <c r="W2180" s="30">
        <v>2017</v>
      </c>
      <c r="X2180" s="168"/>
      <c r="Y2180" s="340"/>
      <c r="Z2180" s="290"/>
      <c r="AA2180" s="304"/>
      <c r="AB2180" s="290"/>
      <c r="AC2180" s="291"/>
      <c r="AD2180" s="291"/>
      <c r="AE2180" s="291"/>
      <c r="AF2180" s="291"/>
      <c r="AG2180" s="291"/>
      <c r="AH2180" s="291"/>
      <c r="AI2180" s="291"/>
      <c r="AJ2180" s="291"/>
      <c r="AK2180" s="291"/>
      <c r="AL2180" s="291"/>
      <c r="AM2180" s="291"/>
      <c r="AN2180" s="291"/>
      <c r="AO2180" s="291"/>
      <c r="AP2180" s="292"/>
      <c r="AQ2180" s="292"/>
      <c r="AR2180" s="292"/>
      <c r="AS2180" s="292"/>
      <c r="AT2180" s="292"/>
      <c r="AU2180" s="292"/>
      <c r="AV2180" s="292"/>
      <c r="AW2180" s="292"/>
      <c r="AX2180" s="292"/>
      <c r="AY2180" s="292"/>
      <c r="AZ2180" s="292"/>
      <c r="BA2180" s="292"/>
      <c r="BB2180" s="292"/>
      <c r="BC2180" s="292"/>
      <c r="BD2180" s="292"/>
      <c r="BE2180" s="292"/>
      <c r="BF2180" s="292"/>
      <c r="BG2180" s="292"/>
      <c r="BH2180" s="292"/>
      <c r="BI2180" s="292"/>
      <c r="BJ2180" s="292"/>
      <c r="BK2180" s="292"/>
      <c r="BL2180" s="292"/>
      <c r="BM2180" s="292"/>
      <c r="BN2180" s="292"/>
    </row>
    <row r="2181" spans="1:66" s="293" customFormat="1" ht="50.1" customHeight="1">
      <c r="A2181" s="30" t="s">
        <v>7529</v>
      </c>
      <c r="B2181" s="197" t="s">
        <v>32</v>
      </c>
      <c r="C2181" s="342" t="s">
        <v>530</v>
      </c>
      <c r="D2181" s="342" t="s">
        <v>531</v>
      </c>
      <c r="E2181" s="342" t="s">
        <v>532</v>
      </c>
      <c r="F2181" s="44" t="s">
        <v>7530</v>
      </c>
      <c r="G2181" s="30" t="s">
        <v>188</v>
      </c>
      <c r="H2181" s="63">
        <v>0</v>
      </c>
      <c r="I2181" s="46">
        <v>590000000</v>
      </c>
      <c r="J2181" s="31" t="s">
        <v>50</v>
      </c>
      <c r="K2181" s="43" t="s">
        <v>6438</v>
      </c>
      <c r="L2181" s="31" t="s">
        <v>39</v>
      </c>
      <c r="M2181" s="31" t="s">
        <v>81</v>
      </c>
      <c r="N2181" s="31" t="s">
        <v>317</v>
      </c>
      <c r="O2181" s="31" t="s">
        <v>476</v>
      </c>
      <c r="P2181" s="31">
        <v>166</v>
      </c>
      <c r="Q2181" s="31" t="s">
        <v>100</v>
      </c>
      <c r="R2181" s="220">
        <v>200</v>
      </c>
      <c r="S2181" s="220">
        <v>2169.65</v>
      </c>
      <c r="T2181" s="55">
        <f t="shared" ref="T2181:T2182" si="214">S2181*R2181</f>
        <v>433930</v>
      </c>
      <c r="U2181" s="55">
        <f t="shared" si="212"/>
        <v>486001.60000000003</v>
      </c>
      <c r="V2181" s="43"/>
      <c r="W2181" s="43">
        <v>2017</v>
      </c>
      <c r="X2181" s="63"/>
      <c r="Y2181" s="291"/>
      <c r="Z2181" s="290"/>
      <c r="AA2181" s="304"/>
      <c r="AB2181" s="290"/>
      <c r="AC2181" s="291"/>
      <c r="AD2181" s="291"/>
      <c r="AE2181" s="291"/>
      <c r="AF2181" s="291"/>
      <c r="AG2181" s="291"/>
      <c r="AH2181" s="291"/>
      <c r="AI2181" s="291"/>
      <c r="AJ2181" s="291"/>
      <c r="AK2181" s="291"/>
      <c r="AL2181" s="291"/>
      <c r="AM2181" s="291"/>
      <c r="AN2181" s="291"/>
      <c r="AO2181" s="291"/>
      <c r="AP2181" s="292"/>
      <c r="AQ2181" s="292"/>
      <c r="AR2181" s="292"/>
      <c r="AS2181" s="292"/>
      <c r="AT2181" s="292"/>
      <c r="AU2181" s="292"/>
      <c r="AV2181" s="292"/>
      <c r="AW2181" s="292"/>
      <c r="AX2181" s="292"/>
      <c r="AY2181" s="292"/>
      <c r="AZ2181" s="292"/>
      <c r="BA2181" s="292"/>
      <c r="BB2181" s="292"/>
      <c r="BC2181" s="292"/>
      <c r="BD2181" s="292"/>
      <c r="BE2181" s="292"/>
      <c r="BF2181" s="292"/>
      <c r="BG2181" s="292"/>
      <c r="BH2181" s="292"/>
      <c r="BI2181" s="292"/>
      <c r="BJ2181" s="292"/>
      <c r="BK2181" s="292"/>
      <c r="BL2181" s="292"/>
      <c r="BM2181" s="292"/>
      <c r="BN2181" s="292"/>
    </row>
    <row r="2182" spans="1:66" s="293" customFormat="1" ht="50.1" customHeight="1">
      <c r="A2182" s="30" t="s">
        <v>7531</v>
      </c>
      <c r="B2182" s="43" t="s">
        <v>32</v>
      </c>
      <c r="C2182" s="44" t="s">
        <v>1431</v>
      </c>
      <c r="D2182" s="44" t="s">
        <v>1426</v>
      </c>
      <c r="E2182" s="44" t="s">
        <v>1432</v>
      </c>
      <c r="F2182" s="238" t="s">
        <v>7532</v>
      </c>
      <c r="G2182" s="154" t="s">
        <v>188</v>
      </c>
      <c r="H2182" s="153">
        <v>0</v>
      </c>
      <c r="I2182" s="343">
        <v>590000000</v>
      </c>
      <c r="J2182" s="186" t="s">
        <v>50</v>
      </c>
      <c r="K2182" s="43" t="s">
        <v>6438</v>
      </c>
      <c r="L2182" s="31" t="s">
        <v>39</v>
      </c>
      <c r="M2182" s="31" t="s">
        <v>81</v>
      </c>
      <c r="N2182" s="31" t="s">
        <v>317</v>
      </c>
      <c r="O2182" s="31" t="s">
        <v>476</v>
      </c>
      <c r="P2182" s="31">
        <v>166</v>
      </c>
      <c r="Q2182" s="31" t="s">
        <v>100</v>
      </c>
      <c r="R2182" s="344">
        <v>60</v>
      </c>
      <c r="S2182" s="344">
        <v>1946.43</v>
      </c>
      <c r="T2182" s="347">
        <f t="shared" si="214"/>
        <v>116785.8</v>
      </c>
      <c r="U2182" s="347">
        <f t="shared" si="212"/>
        <v>130800.09600000002</v>
      </c>
      <c r="V2182" s="143"/>
      <c r="W2182" s="143">
        <v>2017</v>
      </c>
      <c r="X2182" s="143"/>
      <c r="Y2182" s="291"/>
      <c r="Z2182" s="290"/>
      <c r="AA2182" s="304"/>
      <c r="AB2182" s="290"/>
      <c r="AC2182" s="291"/>
      <c r="AD2182" s="291"/>
      <c r="AE2182" s="291"/>
      <c r="AF2182" s="291"/>
      <c r="AG2182" s="291"/>
      <c r="AH2182" s="291"/>
      <c r="AI2182" s="291"/>
      <c r="AJ2182" s="291"/>
      <c r="AK2182" s="291"/>
      <c r="AL2182" s="291"/>
      <c r="AM2182" s="291"/>
      <c r="AN2182" s="291"/>
      <c r="AO2182" s="291"/>
      <c r="AP2182" s="292"/>
      <c r="AQ2182" s="292"/>
      <c r="AR2182" s="292"/>
      <c r="AS2182" s="292"/>
      <c r="AT2182" s="292"/>
      <c r="AU2182" s="292"/>
      <c r="AV2182" s="292"/>
      <c r="AW2182" s="292"/>
      <c r="AX2182" s="292"/>
      <c r="AY2182" s="292"/>
      <c r="AZ2182" s="292"/>
      <c r="BA2182" s="292"/>
      <c r="BB2182" s="292"/>
      <c r="BC2182" s="292"/>
      <c r="BD2182" s="292"/>
      <c r="BE2182" s="292"/>
      <c r="BF2182" s="292"/>
      <c r="BG2182" s="292"/>
      <c r="BH2182" s="292"/>
      <c r="BI2182" s="292"/>
      <c r="BJ2182" s="292"/>
      <c r="BK2182" s="292"/>
      <c r="BL2182" s="292"/>
      <c r="BM2182" s="292"/>
      <c r="BN2182" s="292"/>
    </row>
    <row r="2183" spans="1:66" s="293" customFormat="1" ht="50.1" customHeight="1">
      <c r="A2183" s="30" t="s">
        <v>7533</v>
      </c>
      <c r="B2183" s="31" t="s">
        <v>32</v>
      </c>
      <c r="C2183" s="44" t="s">
        <v>7534</v>
      </c>
      <c r="D2183" s="44" t="s">
        <v>7535</v>
      </c>
      <c r="E2183" s="44" t="s">
        <v>7536</v>
      </c>
      <c r="F2183" s="44" t="s">
        <v>7537</v>
      </c>
      <c r="G2183" s="43" t="s">
        <v>36</v>
      </c>
      <c r="H2183" s="162">
        <v>0</v>
      </c>
      <c r="I2183" s="81">
        <v>590000000</v>
      </c>
      <c r="J2183" s="45" t="s">
        <v>300</v>
      </c>
      <c r="K2183" s="43" t="s">
        <v>6438</v>
      </c>
      <c r="L2183" s="43" t="s">
        <v>5186</v>
      </c>
      <c r="M2183" s="43" t="s">
        <v>81</v>
      </c>
      <c r="N2183" s="43" t="s">
        <v>289</v>
      </c>
      <c r="O2183" s="43" t="s">
        <v>476</v>
      </c>
      <c r="P2183" s="31">
        <v>796</v>
      </c>
      <c r="Q2183" s="31" t="s">
        <v>43</v>
      </c>
      <c r="R2183" s="64">
        <v>2</v>
      </c>
      <c r="S2183" s="64">
        <v>410000</v>
      </c>
      <c r="T2183" s="48">
        <f>R2183*S2183</f>
        <v>820000</v>
      </c>
      <c r="U2183" s="48">
        <f>T2183*1.12</f>
        <v>918400.00000000012</v>
      </c>
      <c r="V2183" s="170"/>
      <c r="W2183" s="45">
        <v>2017</v>
      </c>
      <c r="X2183" s="170"/>
      <c r="Y2183" s="336"/>
      <c r="Z2183" s="290"/>
      <c r="AA2183" s="304"/>
      <c r="AB2183" s="290"/>
      <c r="AC2183" s="291"/>
      <c r="AD2183" s="291"/>
      <c r="AE2183" s="291"/>
      <c r="AF2183" s="291"/>
      <c r="AG2183" s="291"/>
      <c r="AH2183" s="291"/>
      <c r="AI2183" s="291"/>
      <c r="AJ2183" s="291"/>
      <c r="AK2183" s="291"/>
      <c r="AL2183" s="291"/>
      <c r="AM2183" s="291"/>
      <c r="AN2183" s="291"/>
      <c r="AO2183" s="291"/>
      <c r="AP2183" s="292"/>
      <c r="AQ2183" s="292"/>
      <c r="AR2183" s="292"/>
      <c r="AS2183" s="292"/>
      <c r="AT2183" s="292"/>
      <c r="AU2183" s="292"/>
      <c r="AV2183" s="292"/>
      <c r="AW2183" s="292"/>
      <c r="AX2183" s="292"/>
      <c r="AY2183" s="292"/>
      <c r="AZ2183" s="292"/>
      <c r="BA2183" s="292"/>
      <c r="BB2183" s="292"/>
      <c r="BC2183" s="292"/>
      <c r="BD2183" s="292"/>
      <c r="BE2183" s="292"/>
      <c r="BF2183" s="292"/>
      <c r="BG2183" s="292"/>
      <c r="BH2183" s="292"/>
      <c r="BI2183" s="292"/>
      <c r="BJ2183" s="292"/>
      <c r="BK2183" s="292"/>
      <c r="BL2183" s="292"/>
      <c r="BM2183" s="292"/>
      <c r="BN2183" s="292"/>
    </row>
    <row r="2184" spans="1:66" s="293" customFormat="1" ht="50.1" customHeight="1">
      <c r="A2184" s="30" t="s">
        <v>7538</v>
      </c>
      <c r="B2184" s="83" t="s">
        <v>32</v>
      </c>
      <c r="C2184" s="204" t="s">
        <v>3804</v>
      </c>
      <c r="D2184" s="204" t="s">
        <v>3805</v>
      </c>
      <c r="E2184" s="204" t="s">
        <v>3806</v>
      </c>
      <c r="F2184" s="204" t="s">
        <v>7539</v>
      </c>
      <c r="G2184" s="197" t="s">
        <v>36</v>
      </c>
      <c r="H2184" s="401">
        <v>0</v>
      </c>
      <c r="I2184" s="402">
        <v>590000000</v>
      </c>
      <c r="J2184" s="84" t="s">
        <v>300</v>
      </c>
      <c r="K2184" s="197" t="s">
        <v>6438</v>
      </c>
      <c r="L2184" s="197" t="s">
        <v>302</v>
      </c>
      <c r="M2184" s="197" t="s">
        <v>81</v>
      </c>
      <c r="N2184" s="43" t="s">
        <v>7540</v>
      </c>
      <c r="O2184" s="197" t="s">
        <v>220</v>
      </c>
      <c r="P2184" s="229">
        <v>796</v>
      </c>
      <c r="Q2184" s="197" t="s">
        <v>43</v>
      </c>
      <c r="R2184" s="177">
        <v>4</v>
      </c>
      <c r="S2184" s="177">
        <v>1200</v>
      </c>
      <c r="T2184" s="200">
        <f>R2184*S2184</f>
        <v>4800</v>
      </c>
      <c r="U2184" s="200">
        <f>T2184*1.12</f>
        <v>5376.0000000000009</v>
      </c>
      <c r="V2184" s="197"/>
      <c r="W2184" s="84">
        <v>2017</v>
      </c>
      <c r="X2184" s="197"/>
      <c r="Y2184" s="336"/>
      <c r="Z2184" s="290"/>
      <c r="AA2184" s="304"/>
      <c r="AB2184" s="290"/>
      <c r="AC2184" s="291"/>
      <c r="AD2184" s="291"/>
      <c r="AE2184" s="291"/>
      <c r="AF2184" s="291"/>
      <c r="AG2184" s="291"/>
      <c r="AH2184" s="291"/>
      <c r="AI2184" s="291"/>
      <c r="AJ2184" s="291"/>
      <c r="AK2184" s="291"/>
      <c r="AL2184" s="291"/>
      <c r="AM2184" s="291"/>
      <c r="AN2184" s="291"/>
      <c r="AO2184" s="291"/>
      <c r="AP2184" s="292"/>
      <c r="AQ2184" s="292"/>
      <c r="AR2184" s="292"/>
      <c r="AS2184" s="292"/>
      <c r="AT2184" s="292"/>
      <c r="AU2184" s="292"/>
      <c r="AV2184" s="292"/>
      <c r="AW2184" s="292"/>
      <c r="AX2184" s="292"/>
      <c r="AY2184" s="292"/>
      <c r="AZ2184" s="292"/>
      <c r="BA2184" s="292"/>
      <c r="BB2184" s="292"/>
      <c r="BC2184" s="292"/>
      <c r="BD2184" s="292"/>
      <c r="BE2184" s="292"/>
      <c r="BF2184" s="292"/>
      <c r="BG2184" s="292"/>
      <c r="BH2184" s="292"/>
      <c r="BI2184" s="292"/>
      <c r="BJ2184" s="292"/>
      <c r="BK2184" s="292"/>
      <c r="BL2184" s="292"/>
      <c r="BM2184" s="292"/>
      <c r="BN2184" s="292"/>
    </row>
    <row r="2185" spans="1:66" s="293" customFormat="1" ht="50.1" customHeight="1">
      <c r="A2185" s="30" t="s">
        <v>7541</v>
      </c>
      <c r="B2185" s="71" t="s">
        <v>32</v>
      </c>
      <c r="C2185" s="44" t="s">
        <v>3804</v>
      </c>
      <c r="D2185" s="44" t="s">
        <v>3805</v>
      </c>
      <c r="E2185" s="44" t="s">
        <v>3806</v>
      </c>
      <c r="F2185" s="44" t="s">
        <v>7542</v>
      </c>
      <c r="G2185" s="43" t="s">
        <v>36</v>
      </c>
      <c r="H2185" s="162">
        <v>0</v>
      </c>
      <c r="I2185" s="81">
        <v>590000000</v>
      </c>
      <c r="J2185" s="45" t="s">
        <v>300</v>
      </c>
      <c r="K2185" s="43" t="s">
        <v>6438</v>
      </c>
      <c r="L2185" s="43" t="s">
        <v>302</v>
      </c>
      <c r="M2185" s="43" t="s">
        <v>81</v>
      </c>
      <c r="N2185" s="43" t="s">
        <v>7540</v>
      </c>
      <c r="O2185" s="43" t="s">
        <v>220</v>
      </c>
      <c r="P2185" s="38">
        <v>796</v>
      </c>
      <c r="Q2185" s="43" t="s">
        <v>43</v>
      </c>
      <c r="R2185" s="64">
        <v>2</v>
      </c>
      <c r="S2185" s="64">
        <v>2100</v>
      </c>
      <c r="T2185" s="48">
        <f>R2185*S2185</f>
        <v>4200</v>
      </c>
      <c r="U2185" s="48">
        <f>T2185*1.12</f>
        <v>4704</v>
      </c>
      <c r="V2185" s="43"/>
      <c r="W2185" s="45">
        <v>2017</v>
      </c>
      <c r="X2185" s="43"/>
      <c r="Y2185" s="336"/>
      <c r="Z2185" s="290"/>
      <c r="AA2185" s="304"/>
      <c r="AB2185" s="290"/>
      <c r="AC2185" s="291"/>
      <c r="AD2185" s="291"/>
      <c r="AE2185" s="291"/>
      <c r="AF2185" s="291"/>
      <c r="AG2185" s="291"/>
      <c r="AH2185" s="291"/>
      <c r="AI2185" s="291"/>
      <c r="AJ2185" s="291"/>
      <c r="AK2185" s="291"/>
      <c r="AL2185" s="291"/>
      <c r="AM2185" s="291"/>
      <c r="AN2185" s="291"/>
      <c r="AO2185" s="291"/>
      <c r="AP2185" s="292"/>
      <c r="AQ2185" s="292"/>
      <c r="AR2185" s="292"/>
      <c r="AS2185" s="292"/>
      <c r="AT2185" s="292"/>
      <c r="AU2185" s="292"/>
      <c r="AV2185" s="292"/>
      <c r="AW2185" s="292"/>
      <c r="AX2185" s="292"/>
      <c r="AY2185" s="292"/>
      <c r="AZ2185" s="292"/>
      <c r="BA2185" s="292"/>
      <c r="BB2185" s="292"/>
      <c r="BC2185" s="292"/>
      <c r="BD2185" s="292"/>
      <c r="BE2185" s="292"/>
      <c r="BF2185" s="292"/>
      <c r="BG2185" s="292"/>
      <c r="BH2185" s="292"/>
      <c r="BI2185" s="292"/>
      <c r="BJ2185" s="292"/>
      <c r="BK2185" s="292"/>
      <c r="BL2185" s="292"/>
      <c r="BM2185" s="292"/>
      <c r="BN2185" s="292"/>
    </row>
    <row r="2186" spans="1:66" s="293" customFormat="1" ht="50.1" customHeight="1">
      <c r="A2186" s="30" t="s">
        <v>7543</v>
      </c>
      <c r="B2186" s="45" t="s">
        <v>32</v>
      </c>
      <c r="C2186" s="44" t="s">
        <v>7544</v>
      </c>
      <c r="D2186" s="44" t="s">
        <v>7545</v>
      </c>
      <c r="E2186" s="44" t="s">
        <v>7546</v>
      </c>
      <c r="F2186" s="44" t="s">
        <v>7547</v>
      </c>
      <c r="G2186" s="45" t="s">
        <v>36</v>
      </c>
      <c r="H2186" s="45">
        <v>0</v>
      </c>
      <c r="I2186" s="100">
        <v>590000000</v>
      </c>
      <c r="J2186" s="45" t="s">
        <v>50</v>
      </c>
      <c r="K2186" s="45" t="s">
        <v>2488</v>
      </c>
      <c r="L2186" s="45" t="s">
        <v>50</v>
      </c>
      <c r="M2186" s="45" t="s">
        <v>40</v>
      </c>
      <c r="N2186" s="43" t="s">
        <v>82</v>
      </c>
      <c r="O2186" s="125" t="s">
        <v>5123</v>
      </c>
      <c r="P2186" s="43">
        <v>736</v>
      </c>
      <c r="Q2186" s="43" t="s">
        <v>485</v>
      </c>
      <c r="R2186" s="64">
        <v>3</v>
      </c>
      <c r="S2186" s="64">
        <v>509.82</v>
      </c>
      <c r="T2186" s="48">
        <f>S2186*R2186</f>
        <v>1529.46</v>
      </c>
      <c r="U2186" s="48">
        <f t="shared" ref="U2186" si="215">T2186*1.12</f>
        <v>1712.9952000000003</v>
      </c>
      <c r="V2186" s="251"/>
      <c r="W2186" s="31">
        <v>2017</v>
      </c>
      <c r="X2186" s="117"/>
      <c r="Y2186" s="345"/>
      <c r="Z2186" s="290"/>
      <c r="AA2186" s="304"/>
      <c r="AB2186" s="290"/>
      <c r="AC2186" s="291"/>
      <c r="AD2186" s="291"/>
      <c r="AE2186" s="291"/>
      <c r="AF2186" s="291"/>
      <c r="AG2186" s="291"/>
      <c r="AH2186" s="291"/>
      <c r="AI2186" s="291"/>
      <c r="AJ2186" s="291"/>
      <c r="AK2186" s="291"/>
      <c r="AL2186" s="291"/>
      <c r="AM2186" s="291"/>
      <c r="AN2186" s="291"/>
      <c r="AO2186" s="291"/>
      <c r="AP2186" s="292"/>
      <c r="AQ2186" s="292"/>
      <c r="AR2186" s="292"/>
      <c r="AS2186" s="292"/>
      <c r="AT2186" s="292"/>
      <c r="AU2186" s="292"/>
      <c r="AV2186" s="292"/>
      <c r="AW2186" s="292"/>
      <c r="AX2186" s="292"/>
      <c r="AY2186" s="292"/>
      <c r="AZ2186" s="292"/>
      <c r="BA2186" s="292"/>
      <c r="BB2186" s="292"/>
      <c r="BC2186" s="292"/>
      <c r="BD2186" s="292"/>
      <c r="BE2186" s="292"/>
      <c r="BF2186" s="292"/>
      <c r="BG2186" s="292"/>
      <c r="BH2186" s="292"/>
      <c r="BI2186" s="292"/>
      <c r="BJ2186" s="292"/>
      <c r="BK2186" s="292"/>
      <c r="BL2186" s="292"/>
      <c r="BM2186" s="292"/>
      <c r="BN2186" s="292"/>
    </row>
    <row r="2187" spans="1:66" s="293" customFormat="1" ht="50.1" customHeight="1">
      <c r="A2187" s="30" t="s">
        <v>7550</v>
      </c>
      <c r="B2187" s="31" t="s">
        <v>32</v>
      </c>
      <c r="C2187" s="44" t="s">
        <v>5294</v>
      </c>
      <c r="D2187" s="44" t="s">
        <v>4887</v>
      </c>
      <c r="E2187" s="44" t="s">
        <v>5295</v>
      </c>
      <c r="F2187" s="44" t="s">
        <v>7551</v>
      </c>
      <c r="G2187" s="205" t="s">
        <v>36</v>
      </c>
      <c r="H2187" s="31">
        <v>0</v>
      </c>
      <c r="I2187" s="31">
        <v>590000000</v>
      </c>
      <c r="J2187" s="31" t="s">
        <v>50</v>
      </c>
      <c r="K2187" s="31" t="s">
        <v>6438</v>
      </c>
      <c r="L2187" s="45" t="s">
        <v>50</v>
      </c>
      <c r="M2187" s="206" t="s">
        <v>58</v>
      </c>
      <c r="N2187" s="31" t="s">
        <v>41</v>
      </c>
      <c r="O2187" s="31" t="s">
        <v>5088</v>
      </c>
      <c r="P2187" s="31">
        <v>796</v>
      </c>
      <c r="Q2187" s="31" t="s">
        <v>43</v>
      </c>
      <c r="R2187" s="145">
        <v>16</v>
      </c>
      <c r="S2187" s="208">
        <v>2473.2142857099998</v>
      </c>
      <c r="T2187" s="58">
        <f t="shared" ref="T2187:T2193" si="216">S2187*R2187</f>
        <v>39571.428571359997</v>
      </c>
      <c r="U2187" s="58">
        <f>T2187*1.12</f>
        <v>44319.999999923202</v>
      </c>
      <c r="V2187" s="31"/>
      <c r="W2187" s="31">
        <v>2017</v>
      </c>
      <c r="X2187" s="170"/>
      <c r="Y2187" s="291"/>
      <c r="Z2187" s="290"/>
      <c r="AA2187" s="304"/>
      <c r="AB2187" s="290"/>
      <c r="AC2187" s="291"/>
      <c r="AD2187" s="291"/>
      <c r="AE2187" s="291"/>
      <c r="AF2187" s="291"/>
      <c r="AG2187" s="291"/>
      <c r="AH2187" s="291"/>
      <c r="AI2187" s="291"/>
      <c r="AJ2187" s="291"/>
      <c r="AK2187" s="291"/>
      <c r="AL2187" s="291"/>
      <c r="AM2187" s="291"/>
      <c r="AN2187" s="291"/>
      <c r="AO2187" s="291"/>
      <c r="AP2187" s="292"/>
      <c r="AQ2187" s="292"/>
      <c r="AR2187" s="292"/>
      <c r="AS2187" s="292"/>
      <c r="AT2187" s="292"/>
      <c r="AU2187" s="292"/>
      <c r="AV2187" s="292"/>
      <c r="AW2187" s="292"/>
      <c r="AX2187" s="292"/>
      <c r="AY2187" s="292"/>
      <c r="AZ2187" s="292"/>
      <c r="BA2187" s="292"/>
      <c r="BB2187" s="292"/>
      <c r="BC2187" s="292"/>
      <c r="BD2187" s="292"/>
      <c r="BE2187" s="292"/>
      <c r="BF2187" s="292"/>
      <c r="BG2187" s="292"/>
      <c r="BH2187" s="292"/>
      <c r="BI2187" s="292"/>
      <c r="BJ2187" s="292"/>
      <c r="BK2187" s="292"/>
      <c r="BL2187" s="292"/>
      <c r="BM2187" s="292"/>
      <c r="BN2187" s="292"/>
    </row>
    <row r="2188" spans="1:66" s="293" customFormat="1" ht="50.1" customHeight="1">
      <c r="A2188" s="30" t="s">
        <v>7552</v>
      </c>
      <c r="B2188" s="31" t="s">
        <v>32</v>
      </c>
      <c r="C2188" s="44" t="s">
        <v>5294</v>
      </c>
      <c r="D2188" s="44" t="s">
        <v>4887</v>
      </c>
      <c r="E2188" s="44" t="s">
        <v>5295</v>
      </c>
      <c r="F2188" s="44" t="s">
        <v>7553</v>
      </c>
      <c r="G2188" s="205" t="s">
        <v>36</v>
      </c>
      <c r="H2188" s="31">
        <v>0</v>
      </c>
      <c r="I2188" s="31">
        <v>590000000</v>
      </c>
      <c r="J2188" s="31" t="s">
        <v>50</v>
      </c>
      <c r="K2188" s="31" t="s">
        <v>6438</v>
      </c>
      <c r="L2188" s="45" t="s">
        <v>50</v>
      </c>
      <c r="M2188" s="206" t="s">
        <v>58</v>
      </c>
      <c r="N2188" s="31" t="s">
        <v>41</v>
      </c>
      <c r="O2188" s="31" t="s">
        <v>5088</v>
      </c>
      <c r="P2188" s="31">
        <v>796</v>
      </c>
      <c r="Q2188" s="31" t="s">
        <v>43</v>
      </c>
      <c r="R2188" s="145">
        <v>16</v>
      </c>
      <c r="S2188" s="208">
        <v>2625</v>
      </c>
      <c r="T2188" s="58">
        <f t="shared" si="216"/>
        <v>42000</v>
      </c>
      <c r="U2188" s="58">
        <f t="shared" ref="U2188:U2194" si="217">T2188*1.12</f>
        <v>47040.000000000007</v>
      </c>
      <c r="V2188" s="31"/>
      <c r="W2188" s="31">
        <v>2017</v>
      </c>
      <c r="X2188" s="170"/>
      <c r="Y2188" s="291"/>
      <c r="Z2188" s="290"/>
      <c r="AA2188" s="304"/>
      <c r="AB2188" s="290"/>
      <c r="AC2188" s="291"/>
      <c r="AD2188" s="291"/>
      <c r="AE2188" s="291"/>
      <c r="AF2188" s="291"/>
      <c r="AG2188" s="291"/>
      <c r="AH2188" s="291"/>
      <c r="AI2188" s="291"/>
      <c r="AJ2188" s="291"/>
      <c r="AK2188" s="291"/>
      <c r="AL2188" s="291"/>
      <c r="AM2188" s="291"/>
      <c r="AN2188" s="291"/>
      <c r="AO2188" s="291"/>
      <c r="AP2188" s="292"/>
      <c r="AQ2188" s="292"/>
      <c r="AR2188" s="292"/>
      <c r="AS2188" s="292"/>
      <c r="AT2188" s="292"/>
      <c r="AU2188" s="292"/>
      <c r="AV2188" s="292"/>
      <c r="AW2188" s="292"/>
      <c r="AX2188" s="292"/>
      <c r="AY2188" s="292"/>
      <c r="AZ2188" s="292"/>
      <c r="BA2188" s="292"/>
      <c r="BB2188" s="292"/>
      <c r="BC2188" s="292"/>
      <c r="BD2188" s="292"/>
      <c r="BE2188" s="292"/>
      <c r="BF2188" s="292"/>
      <c r="BG2188" s="292"/>
      <c r="BH2188" s="292"/>
      <c r="BI2188" s="292"/>
      <c r="BJ2188" s="292"/>
      <c r="BK2188" s="292"/>
      <c r="BL2188" s="292"/>
      <c r="BM2188" s="292"/>
      <c r="BN2188" s="292"/>
    </row>
    <row r="2189" spans="1:66" s="293" customFormat="1" ht="50.1" customHeight="1">
      <c r="A2189" s="30" t="s">
        <v>7554</v>
      </c>
      <c r="B2189" s="31" t="s">
        <v>32</v>
      </c>
      <c r="C2189" s="44" t="s">
        <v>5294</v>
      </c>
      <c r="D2189" s="44" t="s">
        <v>4887</v>
      </c>
      <c r="E2189" s="44" t="s">
        <v>5295</v>
      </c>
      <c r="F2189" s="44" t="s">
        <v>5304</v>
      </c>
      <c r="G2189" s="205" t="s">
        <v>36</v>
      </c>
      <c r="H2189" s="31">
        <v>0</v>
      </c>
      <c r="I2189" s="31">
        <v>590000000</v>
      </c>
      <c r="J2189" s="31" t="s">
        <v>50</v>
      </c>
      <c r="K2189" s="31" t="s">
        <v>6438</v>
      </c>
      <c r="L2189" s="45" t="s">
        <v>50</v>
      </c>
      <c r="M2189" s="206" t="s">
        <v>58</v>
      </c>
      <c r="N2189" s="31" t="s">
        <v>41</v>
      </c>
      <c r="O2189" s="31" t="s">
        <v>5088</v>
      </c>
      <c r="P2189" s="31">
        <v>796</v>
      </c>
      <c r="Q2189" s="31" t="s">
        <v>43</v>
      </c>
      <c r="R2189" s="145">
        <v>36</v>
      </c>
      <c r="S2189" s="208">
        <v>2946.42857142</v>
      </c>
      <c r="T2189" s="58">
        <f t="shared" si="216"/>
        <v>106071.42857112001</v>
      </c>
      <c r="U2189" s="58">
        <f t="shared" si="217"/>
        <v>118799.99999965442</v>
      </c>
      <c r="V2189" s="31"/>
      <c r="W2189" s="31">
        <v>2017</v>
      </c>
      <c r="X2189" s="170"/>
      <c r="Y2189" s="291"/>
      <c r="Z2189" s="290"/>
      <c r="AA2189" s="304"/>
      <c r="AB2189" s="290"/>
      <c r="AC2189" s="291"/>
      <c r="AD2189" s="291"/>
      <c r="AE2189" s="291"/>
      <c r="AF2189" s="291"/>
      <c r="AG2189" s="291"/>
      <c r="AH2189" s="291"/>
      <c r="AI2189" s="291"/>
      <c r="AJ2189" s="291"/>
      <c r="AK2189" s="291"/>
      <c r="AL2189" s="291"/>
      <c r="AM2189" s="291"/>
      <c r="AN2189" s="291"/>
      <c r="AO2189" s="291"/>
      <c r="AP2189" s="292"/>
      <c r="AQ2189" s="292"/>
      <c r="AR2189" s="292"/>
      <c r="AS2189" s="292"/>
      <c r="AT2189" s="292"/>
      <c r="AU2189" s="292"/>
      <c r="AV2189" s="292"/>
      <c r="AW2189" s="292"/>
      <c r="AX2189" s="292"/>
      <c r="AY2189" s="292"/>
      <c r="AZ2189" s="292"/>
      <c r="BA2189" s="292"/>
      <c r="BB2189" s="292"/>
      <c r="BC2189" s="292"/>
      <c r="BD2189" s="292"/>
      <c r="BE2189" s="292"/>
      <c r="BF2189" s="292"/>
      <c r="BG2189" s="292"/>
      <c r="BH2189" s="292"/>
      <c r="BI2189" s="292"/>
      <c r="BJ2189" s="292"/>
      <c r="BK2189" s="292"/>
      <c r="BL2189" s="292"/>
      <c r="BM2189" s="292"/>
      <c r="BN2189" s="292"/>
    </row>
    <row r="2190" spans="1:66" s="293" customFormat="1" ht="50.1" customHeight="1">
      <c r="A2190" s="30" t="s">
        <v>7555</v>
      </c>
      <c r="B2190" s="31" t="s">
        <v>32</v>
      </c>
      <c r="C2190" s="44" t="s">
        <v>5294</v>
      </c>
      <c r="D2190" s="44" t="s">
        <v>4887</v>
      </c>
      <c r="E2190" s="44" t="s">
        <v>5295</v>
      </c>
      <c r="F2190" s="44" t="s">
        <v>7556</v>
      </c>
      <c r="G2190" s="205" t="s">
        <v>36</v>
      </c>
      <c r="H2190" s="31">
        <v>0</v>
      </c>
      <c r="I2190" s="31">
        <v>590000000</v>
      </c>
      <c r="J2190" s="31" t="s">
        <v>50</v>
      </c>
      <c r="K2190" s="31" t="s">
        <v>6438</v>
      </c>
      <c r="L2190" s="45" t="s">
        <v>50</v>
      </c>
      <c r="M2190" s="206" t="s">
        <v>58</v>
      </c>
      <c r="N2190" s="31" t="s">
        <v>41</v>
      </c>
      <c r="O2190" s="31" t="s">
        <v>5088</v>
      </c>
      <c r="P2190" s="31">
        <v>796</v>
      </c>
      <c r="Q2190" s="31" t="s">
        <v>43</v>
      </c>
      <c r="R2190" s="145">
        <v>24</v>
      </c>
      <c r="S2190" s="208">
        <v>3178.5714285700001</v>
      </c>
      <c r="T2190" s="58">
        <f t="shared" si="216"/>
        <v>76285.714285680006</v>
      </c>
      <c r="U2190" s="58">
        <f t="shared" si="217"/>
        <v>85439.999999961612</v>
      </c>
      <c r="V2190" s="31"/>
      <c r="W2190" s="31">
        <v>2017</v>
      </c>
      <c r="X2190" s="170"/>
      <c r="Y2190" s="291"/>
      <c r="Z2190" s="290"/>
      <c r="AA2190" s="304"/>
      <c r="AB2190" s="290"/>
      <c r="AC2190" s="291"/>
      <c r="AD2190" s="291"/>
      <c r="AE2190" s="291"/>
      <c r="AF2190" s="291"/>
      <c r="AG2190" s="291"/>
      <c r="AH2190" s="291"/>
      <c r="AI2190" s="291"/>
      <c r="AJ2190" s="291"/>
      <c r="AK2190" s="291"/>
      <c r="AL2190" s="291"/>
      <c r="AM2190" s="291"/>
      <c r="AN2190" s="291"/>
      <c r="AO2190" s="291"/>
      <c r="AP2190" s="292"/>
      <c r="AQ2190" s="292"/>
      <c r="AR2190" s="292"/>
      <c r="AS2190" s="292"/>
      <c r="AT2190" s="292"/>
      <c r="AU2190" s="292"/>
      <c r="AV2190" s="292"/>
      <c r="AW2190" s="292"/>
      <c r="AX2190" s="292"/>
      <c r="AY2190" s="292"/>
      <c r="AZ2190" s="292"/>
      <c r="BA2190" s="292"/>
      <c r="BB2190" s="292"/>
      <c r="BC2190" s="292"/>
      <c r="BD2190" s="292"/>
      <c r="BE2190" s="292"/>
      <c r="BF2190" s="292"/>
      <c r="BG2190" s="292"/>
      <c r="BH2190" s="292"/>
      <c r="BI2190" s="292"/>
      <c r="BJ2190" s="292"/>
      <c r="BK2190" s="292"/>
      <c r="BL2190" s="292"/>
      <c r="BM2190" s="292"/>
      <c r="BN2190" s="292"/>
    </row>
    <row r="2191" spans="1:66" s="293" customFormat="1" ht="50.1" customHeight="1">
      <c r="A2191" s="30" t="s">
        <v>7557</v>
      </c>
      <c r="B2191" s="31" t="s">
        <v>32</v>
      </c>
      <c r="C2191" s="44" t="s">
        <v>5294</v>
      </c>
      <c r="D2191" s="44" t="s">
        <v>4887</v>
      </c>
      <c r="E2191" s="44" t="s">
        <v>5295</v>
      </c>
      <c r="F2191" s="44" t="s">
        <v>5300</v>
      </c>
      <c r="G2191" s="205" t="s">
        <v>36</v>
      </c>
      <c r="H2191" s="31">
        <v>0</v>
      </c>
      <c r="I2191" s="31">
        <v>590000000</v>
      </c>
      <c r="J2191" s="31" t="s">
        <v>50</v>
      </c>
      <c r="K2191" s="31" t="s">
        <v>6438</v>
      </c>
      <c r="L2191" s="45" t="s">
        <v>50</v>
      </c>
      <c r="M2191" s="206" t="s">
        <v>58</v>
      </c>
      <c r="N2191" s="31" t="s">
        <v>41</v>
      </c>
      <c r="O2191" s="31" t="s">
        <v>5088</v>
      </c>
      <c r="P2191" s="31">
        <v>796</v>
      </c>
      <c r="Q2191" s="31" t="s">
        <v>43</v>
      </c>
      <c r="R2191" s="145">
        <v>6</v>
      </c>
      <c r="S2191" s="208">
        <v>3839.2857142799999</v>
      </c>
      <c r="T2191" s="58">
        <f t="shared" si="216"/>
        <v>23035.714285679998</v>
      </c>
      <c r="U2191" s="58">
        <f t="shared" si="217"/>
        <v>25799.999999961601</v>
      </c>
      <c r="V2191" s="31"/>
      <c r="W2191" s="31">
        <v>2017</v>
      </c>
      <c r="X2191" s="170"/>
      <c r="Y2191" s="291"/>
      <c r="Z2191" s="290"/>
      <c r="AA2191" s="304"/>
      <c r="AB2191" s="290"/>
      <c r="AC2191" s="291"/>
      <c r="AD2191" s="291"/>
      <c r="AE2191" s="291"/>
      <c r="AF2191" s="291"/>
      <c r="AG2191" s="291"/>
      <c r="AH2191" s="291"/>
      <c r="AI2191" s="291"/>
      <c r="AJ2191" s="291"/>
      <c r="AK2191" s="291"/>
      <c r="AL2191" s="291"/>
      <c r="AM2191" s="291"/>
      <c r="AN2191" s="291"/>
      <c r="AO2191" s="291"/>
      <c r="AP2191" s="292"/>
      <c r="AQ2191" s="292"/>
      <c r="AR2191" s="292"/>
      <c r="AS2191" s="292"/>
      <c r="AT2191" s="292"/>
      <c r="AU2191" s="292"/>
      <c r="AV2191" s="292"/>
      <c r="AW2191" s="292"/>
      <c r="AX2191" s="292"/>
      <c r="AY2191" s="292"/>
      <c r="AZ2191" s="292"/>
      <c r="BA2191" s="292"/>
      <c r="BB2191" s="292"/>
      <c r="BC2191" s="292"/>
      <c r="BD2191" s="292"/>
      <c r="BE2191" s="292"/>
      <c r="BF2191" s="292"/>
      <c r="BG2191" s="292"/>
      <c r="BH2191" s="292"/>
      <c r="BI2191" s="292"/>
      <c r="BJ2191" s="292"/>
      <c r="BK2191" s="292"/>
      <c r="BL2191" s="292"/>
      <c r="BM2191" s="292"/>
      <c r="BN2191" s="292"/>
    </row>
    <row r="2192" spans="1:66" s="293" customFormat="1" ht="50.1" customHeight="1">
      <c r="A2192" s="30" t="s">
        <v>7558</v>
      </c>
      <c r="B2192" s="31" t="s">
        <v>32</v>
      </c>
      <c r="C2192" s="44" t="s">
        <v>5294</v>
      </c>
      <c r="D2192" s="44" t="s">
        <v>4887</v>
      </c>
      <c r="E2192" s="44" t="s">
        <v>5295</v>
      </c>
      <c r="F2192" s="44" t="s">
        <v>7559</v>
      </c>
      <c r="G2192" s="205" t="s">
        <v>36</v>
      </c>
      <c r="H2192" s="31">
        <v>0</v>
      </c>
      <c r="I2192" s="31">
        <v>590000000</v>
      </c>
      <c r="J2192" s="31" t="s">
        <v>50</v>
      </c>
      <c r="K2192" s="31" t="s">
        <v>6438</v>
      </c>
      <c r="L2192" s="45" t="s">
        <v>50</v>
      </c>
      <c r="M2192" s="206" t="s">
        <v>58</v>
      </c>
      <c r="N2192" s="31" t="s">
        <v>41</v>
      </c>
      <c r="O2192" s="31" t="s">
        <v>5088</v>
      </c>
      <c r="P2192" s="31">
        <v>796</v>
      </c>
      <c r="Q2192" s="31" t="s">
        <v>43</v>
      </c>
      <c r="R2192" s="145">
        <v>8</v>
      </c>
      <c r="S2192" s="208">
        <v>4700.8928571400002</v>
      </c>
      <c r="T2192" s="58">
        <f t="shared" si="216"/>
        <v>37607.142857120001</v>
      </c>
      <c r="U2192" s="58">
        <f>T2192*1.12</f>
        <v>42119.999999974403</v>
      </c>
      <c r="V2192" s="31"/>
      <c r="W2192" s="31">
        <v>2017</v>
      </c>
      <c r="X2192" s="170"/>
      <c r="Y2192" s="291"/>
      <c r="Z2192" s="290"/>
      <c r="AA2192" s="304"/>
      <c r="AB2192" s="290"/>
      <c r="AC2192" s="291"/>
      <c r="AD2192" s="291"/>
      <c r="AE2192" s="291"/>
      <c r="AF2192" s="291"/>
      <c r="AG2192" s="291"/>
      <c r="AH2192" s="291"/>
      <c r="AI2192" s="291"/>
      <c r="AJ2192" s="291"/>
      <c r="AK2192" s="291"/>
      <c r="AL2192" s="291"/>
      <c r="AM2192" s="291"/>
      <c r="AN2192" s="291"/>
      <c r="AO2192" s="291"/>
      <c r="AP2192" s="292"/>
      <c r="AQ2192" s="292"/>
      <c r="AR2192" s="292"/>
      <c r="AS2192" s="292"/>
      <c r="AT2192" s="292"/>
      <c r="AU2192" s="292"/>
      <c r="AV2192" s="292"/>
      <c r="AW2192" s="292"/>
      <c r="AX2192" s="292"/>
      <c r="AY2192" s="292"/>
      <c r="AZ2192" s="292"/>
      <c r="BA2192" s="292"/>
      <c r="BB2192" s="292"/>
      <c r="BC2192" s="292"/>
      <c r="BD2192" s="292"/>
      <c r="BE2192" s="292"/>
      <c r="BF2192" s="292"/>
      <c r="BG2192" s="292"/>
      <c r="BH2192" s="292"/>
      <c r="BI2192" s="292"/>
      <c r="BJ2192" s="292"/>
      <c r="BK2192" s="292"/>
      <c r="BL2192" s="292"/>
      <c r="BM2192" s="292"/>
      <c r="BN2192" s="292"/>
    </row>
    <row r="2193" spans="1:66" s="293" customFormat="1" ht="50.1" customHeight="1">
      <c r="A2193" s="30" t="s">
        <v>7560</v>
      </c>
      <c r="B2193" s="31" t="s">
        <v>32</v>
      </c>
      <c r="C2193" s="44" t="s">
        <v>5294</v>
      </c>
      <c r="D2193" s="44" t="s">
        <v>4887</v>
      </c>
      <c r="E2193" s="44" t="s">
        <v>5295</v>
      </c>
      <c r="F2193" s="44" t="s">
        <v>5296</v>
      </c>
      <c r="G2193" s="205" t="s">
        <v>36</v>
      </c>
      <c r="H2193" s="31">
        <v>0</v>
      </c>
      <c r="I2193" s="31">
        <v>590000000</v>
      </c>
      <c r="J2193" s="31" t="s">
        <v>50</v>
      </c>
      <c r="K2193" s="31" t="s">
        <v>6438</v>
      </c>
      <c r="L2193" s="45" t="s">
        <v>50</v>
      </c>
      <c r="M2193" s="206" t="s">
        <v>58</v>
      </c>
      <c r="N2193" s="31" t="s">
        <v>41</v>
      </c>
      <c r="O2193" s="31" t="s">
        <v>5088</v>
      </c>
      <c r="P2193" s="31">
        <v>796</v>
      </c>
      <c r="Q2193" s="31" t="s">
        <v>43</v>
      </c>
      <c r="R2193" s="145">
        <v>6</v>
      </c>
      <c r="S2193" s="208">
        <v>5803.5714285699996</v>
      </c>
      <c r="T2193" s="58">
        <f t="shared" si="216"/>
        <v>34821.428571419994</v>
      </c>
      <c r="U2193" s="58">
        <f t="shared" si="217"/>
        <v>38999.999999990396</v>
      </c>
      <c r="V2193" s="31"/>
      <c r="W2193" s="31">
        <v>2017</v>
      </c>
      <c r="X2193" s="170"/>
      <c r="Y2193" s="291"/>
      <c r="Z2193" s="290"/>
      <c r="AA2193" s="304"/>
      <c r="AB2193" s="290"/>
      <c r="AC2193" s="291"/>
      <c r="AD2193" s="291"/>
      <c r="AE2193" s="291"/>
      <c r="AF2193" s="291"/>
      <c r="AG2193" s="291"/>
      <c r="AH2193" s="291"/>
      <c r="AI2193" s="291"/>
      <c r="AJ2193" s="291"/>
      <c r="AK2193" s="291"/>
      <c r="AL2193" s="291"/>
      <c r="AM2193" s="291"/>
      <c r="AN2193" s="291"/>
      <c r="AO2193" s="291"/>
      <c r="AP2193" s="292"/>
      <c r="AQ2193" s="292"/>
      <c r="AR2193" s="292"/>
      <c r="AS2193" s="292"/>
      <c r="AT2193" s="292"/>
      <c r="AU2193" s="292"/>
      <c r="AV2193" s="292"/>
      <c r="AW2193" s="292"/>
      <c r="AX2193" s="292"/>
      <c r="AY2193" s="292"/>
      <c r="AZ2193" s="292"/>
      <c r="BA2193" s="292"/>
      <c r="BB2193" s="292"/>
      <c r="BC2193" s="292"/>
      <c r="BD2193" s="292"/>
      <c r="BE2193" s="292"/>
      <c r="BF2193" s="292"/>
      <c r="BG2193" s="292"/>
      <c r="BH2193" s="292"/>
      <c r="BI2193" s="292"/>
      <c r="BJ2193" s="292"/>
      <c r="BK2193" s="292"/>
      <c r="BL2193" s="292"/>
      <c r="BM2193" s="292"/>
      <c r="BN2193" s="292"/>
    </row>
    <row r="2194" spans="1:66" s="293" customFormat="1" ht="50.1" customHeight="1">
      <c r="A2194" s="30" t="s">
        <v>7561</v>
      </c>
      <c r="B2194" s="31" t="s">
        <v>32</v>
      </c>
      <c r="C2194" s="44" t="s">
        <v>5294</v>
      </c>
      <c r="D2194" s="44" t="s">
        <v>4887</v>
      </c>
      <c r="E2194" s="44" t="s">
        <v>5295</v>
      </c>
      <c r="F2194" s="44" t="s">
        <v>7562</v>
      </c>
      <c r="G2194" s="205" t="s">
        <v>36</v>
      </c>
      <c r="H2194" s="31">
        <v>0</v>
      </c>
      <c r="I2194" s="31">
        <v>590000000</v>
      </c>
      <c r="J2194" s="31" t="s">
        <v>50</v>
      </c>
      <c r="K2194" s="31" t="s">
        <v>6438</v>
      </c>
      <c r="L2194" s="45" t="s">
        <v>50</v>
      </c>
      <c r="M2194" s="206" t="s">
        <v>58</v>
      </c>
      <c r="N2194" s="31" t="s">
        <v>41</v>
      </c>
      <c r="O2194" s="31" t="s">
        <v>5088</v>
      </c>
      <c r="P2194" s="31">
        <v>796</v>
      </c>
      <c r="Q2194" s="31" t="s">
        <v>43</v>
      </c>
      <c r="R2194" s="145">
        <v>16</v>
      </c>
      <c r="S2194" s="208">
        <v>28660.71</v>
      </c>
      <c r="T2194" s="58">
        <v>458571.43</v>
      </c>
      <c r="U2194" s="58">
        <f t="shared" si="217"/>
        <v>513600.00160000002</v>
      </c>
      <c r="V2194" s="31"/>
      <c r="W2194" s="31">
        <v>2017</v>
      </c>
      <c r="X2194" s="170"/>
      <c r="Y2194" s="291"/>
      <c r="Z2194" s="290"/>
      <c r="AA2194" s="304"/>
      <c r="AB2194" s="290"/>
      <c r="AC2194" s="291"/>
      <c r="AD2194" s="291"/>
      <c r="AE2194" s="291"/>
      <c r="AF2194" s="291"/>
      <c r="AG2194" s="291"/>
      <c r="AH2194" s="291"/>
      <c r="AI2194" s="291"/>
      <c r="AJ2194" s="291"/>
      <c r="AK2194" s="291"/>
      <c r="AL2194" s="291"/>
      <c r="AM2194" s="291"/>
      <c r="AN2194" s="291"/>
      <c r="AO2194" s="291"/>
      <c r="AP2194" s="292"/>
      <c r="AQ2194" s="292"/>
      <c r="AR2194" s="292"/>
      <c r="AS2194" s="292"/>
      <c r="AT2194" s="292"/>
      <c r="AU2194" s="292"/>
      <c r="AV2194" s="292"/>
      <c r="AW2194" s="292"/>
      <c r="AX2194" s="292"/>
      <c r="AY2194" s="292"/>
      <c r="AZ2194" s="292"/>
      <c r="BA2194" s="292"/>
      <c r="BB2194" s="292"/>
      <c r="BC2194" s="292"/>
      <c r="BD2194" s="292"/>
      <c r="BE2194" s="292"/>
      <c r="BF2194" s="292"/>
      <c r="BG2194" s="292"/>
      <c r="BH2194" s="292"/>
      <c r="BI2194" s="292"/>
      <c r="BJ2194" s="292"/>
      <c r="BK2194" s="292"/>
      <c r="BL2194" s="292"/>
      <c r="BM2194" s="292"/>
      <c r="BN2194" s="292"/>
    </row>
    <row r="2195" spans="1:66" s="293" customFormat="1" ht="50.1" customHeight="1">
      <c r="A2195" s="30" t="s">
        <v>7563</v>
      </c>
      <c r="B2195" s="43" t="s">
        <v>32</v>
      </c>
      <c r="C2195" s="44" t="s">
        <v>5140</v>
      </c>
      <c r="D2195" s="44" t="s">
        <v>5141</v>
      </c>
      <c r="E2195" s="44" t="s">
        <v>5142</v>
      </c>
      <c r="F2195" s="155"/>
      <c r="G2195" s="45" t="s">
        <v>36</v>
      </c>
      <c r="H2195" s="45">
        <v>0</v>
      </c>
      <c r="I2195" s="100">
        <v>590000000</v>
      </c>
      <c r="J2195" s="45" t="s">
        <v>50</v>
      </c>
      <c r="K2195" s="43" t="s">
        <v>6438</v>
      </c>
      <c r="L2195" s="45" t="s">
        <v>50</v>
      </c>
      <c r="M2195" s="45" t="s">
        <v>58</v>
      </c>
      <c r="N2195" s="45" t="s">
        <v>7564</v>
      </c>
      <c r="O2195" s="41" t="s">
        <v>2489</v>
      </c>
      <c r="P2195" s="41" t="s">
        <v>822</v>
      </c>
      <c r="Q2195" s="43" t="s">
        <v>823</v>
      </c>
      <c r="R2195" s="145">
        <v>25</v>
      </c>
      <c r="S2195" s="145">
        <v>2550</v>
      </c>
      <c r="T2195" s="145">
        <f>S2195*R2195</f>
        <v>63750</v>
      </c>
      <c r="U2195" s="145">
        <f t="shared" ref="U2195:U2224" si="218">T2195*1.12</f>
        <v>71400</v>
      </c>
      <c r="V2195" s="421"/>
      <c r="W2195" s="31">
        <v>2017</v>
      </c>
      <c r="X2195" s="117"/>
      <c r="Y2195" s="348"/>
      <c r="Z2195" s="290"/>
      <c r="AA2195" s="304"/>
      <c r="AB2195" s="290"/>
      <c r="AC2195" s="291"/>
      <c r="AD2195" s="291"/>
      <c r="AE2195" s="291"/>
      <c r="AF2195" s="291"/>
      <c r="AG2195" s="291"/>
      <c r="AH2195" s="291"/>
      <c r="AI2195" s="291"/>
      <c r="AJ2195" s="291"/>
      <c r="AK2195" s="291"/>
      <c r="AL2195" s="291"/>
      <c r="AM2195" s="291"/>
      <c r="AN2195" s="291"/>
      <c r="AO2195" s="291"/>
      <c r="AP2195" s="292"/>
      <c r="AQ2195" s="292"/>
      <c r="AR2195" s="292"/>
      <c r="AS2195" s="292"/>
      <c r="AT2195" s="292"/>
      <c r="AU2195" s="292"/>
      <c r="AV2195" s="292"/>
      <c r="AW2195" s="292"/>
      <c r="AX2195" s="292"/>
      <c r="AY2195" s="292"/>
      <c r="AZ2195" s="292"/>
      <c r="BA2195" s="292"/>
      <c r="BB2195" s="292"/>
      <c r="BC2195" s="292"/>
      <c r="BD2195" s="292"/>
      <c r="BE2195" s="292"/>
      <c r="BF2195" s="292"/>
      <c r="BG2195" s="292"/>
      <c r="BH2195" s="292"/>
      <c r="BI2195" s="292"/>
      <c r="BJ2195" s="292"/>
      <c r="BK2195" s="292"/>
      <c r="BL2195" s="292"/>
      <c r="BM2195" s="292"/>
      <c r="BN2195" s="292"/>
    </row>
    <row r="2196" spans="1:66" s="293" customFormat="1" ht="50.1" customHeight="1">
      <c r="A2196" s="30" t="s">
        <v>7565</v>
      </c>
      <c r="B2196" s="31" t="s">
        <v>32</v>
      </c>
      <c r="C2196" s="56" t="s">
        <v>366</v>
      </c>
      <c r="D2196" s="56" t="s">
        <v>345</v>
      </c>
      <c r="E2196" s="56" t="s">
        <v>367</v>
      </c>
      <c r="F2196" s="56" t="s">
        <v>368</v>
      </c>
      <c r="G2196" s="30" t="s">
        <v>36</v>
      </c>
      <c r="H2196" s="30">
        <v>0</v>
      </c>
      <c r="I2196" s="30">
        <v>590000000</v>
      </c>
      <c r="J2196" s="31" t="s">
        <v>50</v>
      </c>
      <c r="K2196" s="30" t="s">
        <v>6438</v>
      </c>
      <c r="L2196" s="43" t="s">
        <v>302</v>
      </c>
      <c r="M2196" s="30" t="s">
        <v>81</v>
      </c>
      <c r="N2196" s="43" t="s">
        <v>99</v>
      </c>
      <c r="O2196" s="45" t="s">
        <v>2489</v>
      </c>
      <c r="P2196" s="30">
        <v>796</v>
      </c>
      <c r="Q2196" s="30" t="s">
        <v>43</v>
      </c>
      <c r="R2196" s="114">
        <v>2</v>
      </c>
      <c r="S2196" s="114">
        <v>1850</v>
      </c>
      <c r="T2196" s="298">
        <f t="shared" ref="T2196:T2217" si="219">R2196*S2196</f>
        <v>3700</v>
      </c>
      <c r="U2196" s="351">
        <f t="shared" si="218"/>
        <v>4144</v>
      </c>
      <c r="V2196" s="52"/>
      <c r="W2196" s="45">
        <v>2017</v>
      </c>
      <c r="X2196" s="422"/>
      <c r="Y2196" s="349"/>
      <c r="Z2196" s="290"/>
      <c r="AA2196" s="304"/>
      <c r="AB2196" s="290"/>
      <c r="AC2196" s="291"/>
      <c r="AD2196" s="291"/>
      <c r="AE2196" s="291"/>
      <c r="AF2196" s="291"/>
      <c r="AG2196" s="291"/>
      <c r="AH2196" s="291"/>
      <c r="AI2196" s="291"/>
      <c r="AJ2196" s="291"/>
      <c r="AK2196" s="291"/>
      <c r="AL2196" s="291"/>
      <c r="AM2196" s="291"/>
      <c r="AN2196" s="291"/>
      <c r="AO2196" s="291"/>
      <c r="AP2196" s="292"/>
      <c r="AQ2196" s="292"/>
      <c r="AR2196" s="292"/>
      <c r="AS2196" s="292"/>
      <c r="AT2196" s="292"/>
      <c r="AU2196" s="292"/>
      <c r="AV2196" s="292"/>
      <c r="AW2196" s="292"/>
      <c r="AX2196" s="292"/>
      <c r="AY2196" s="292"/>
      <c r="AZ2196" s="292"/>
      <c r="BA2196" s="292"/>
      <c r="BB2196" s="292"/>
      <c r="BC2196" s="292"/>
      <c r="BD2196" s="292"/>
      <c r="BE2196" s="292"/>
      <c r="BF2196" s="292"/>
      <c r="BG2196" s="292"/>
      <c r="BH2196" s="292"/>
      <c r="BI2196" s="292"/>
      <c r="BJ2196" s="292"/>
      <c r="BK2196" s="292"/>
      <c r="BL2196" s="292"/>
      <c r="BM2196" s="292"/>
      <c r="BN2196" s="292"/>
    </row>
    <row r="2197" spans="1:66" s="293" customFormat="1" ht="50.1" customHeight="1">
      <c r="A2197" s="30" t="s">
        <v>7566</v>
      </c>
      <c r="B2197" s="31" t="s">
        <v>32</v>
      </c>
      <c r="C2197" s="56" t="s">
        <v>366</v>
      </c>
      <c r="D2197" s="56" t="s">
        <v>345</v>
      </c>
      <c r="E2197" s="56" t="s">
        <v>367</v>
      </c>
      <c r="F2197" s="56" t="s">
        <v>7567</v>
      </c>
      <c r="G2197" s="30" t="s">
        <v>36</v>
      </c>
      <c r="H2197" s="30">
        <v>0</v>
      </c>
      <c r="I2197" s="30">
        <v>590000000</v>
      </c>
      <c r="J2197" s="31" t="s">
        <v>50</v>
      </c>
      <c r="K2197" s="30" t="s">
        <v>6438</v>
      </c>
      <c r="L2197" s="43" t="s">
        <v>302</v>
      </c>
      <c r="M2197" s="30" t="s">
        <v>81</v>
      </c>
      <c r="N2197" s="43" t="s">
        <v>99</v>
      </c>
      <c r="O2197" s="45" t="s">
        <v>2489</v>
      </c>
      <c r="P2197" s="30">
        <v>796</v>
      </c>
      <c r="Q2197" s="30" t="s">
        <v>43</v>
      </c>
      <c r="R2197" s="114">
        <v>10</v>
      </c>
      <c r="S2197" s="114">
        <v>1850</v>
      </c>
      <c r="T2197" s="298">
        <f t="shared" si="219"/>
        <v>18500</v>
      </c>
      <c r="U2197" s="351">
        <f t="shared" si="218"/>
        <v>20720.000000000004</v>
      </c>
      <c r="V2197" s="30"/>
      <c r="W2197" s="30">
        <v>2017</v>
      </c>
      <c r="X2197" s="91"/>
      <c r="Y2197" s="349"/>
      <c r="Z2197" s="290"/>
      <c r="AA2197" s="304"/>
      <c r="AB2197" s="290"/>
      <c r="AC2197" s="291"/>
      <c r="AD2197" s="291"/>
      <c r="AE2197" s="291"/>
      <c r="AF2197" s="291"/>
      <c r="AG2197" s="291"/>
      <c r="AH2197" s="291"/>
      <c r="AI2197" s="291"/>
      <c r="AJ2197" s="291"/>
      <c r="AK2197" s="291"/>
      <c r="AL2197" s="291"/>
      <c r="AM2197" s="291"/>
      <c r="AN2197" s="291"/>
      <c r="AO2197" s="291"/>
      <c r="AP2197" s="292"/>
      <c r="AQ2197" s="292"/>
      <c r="AR2197" s="292"/>
      <c r="AS2197" s="292"/>
      <c r="AT2197" s="292"/>
      <c r="AU2197" s="292"/>
      <c r="AV2197" s="292"/>
      <c r="AW2197" s="292"/>
      <c r="AX2197" s="292"/>
      <c r="AY2197" s="292"/>
      <c r="AZ2197" s="292"/>
      <c r="BA2197" s="292"/>
      <c r="BB2197" s="292"/>
      <c r="BC2197" s="292"/>
      <c r="BD2197" s="292"/>
      <c r="BE2197" s="292"/>
      <c r="BF2197" s="292"/>
      <c r="BG2197" s="292"/>
      <c r="BH2197" s="292"/>
      <c r="BI2197" s="292"/>
      <c r="BJ2197" s="292"/>
      <c r="BK2197" s="292"/>
      <c r="BL2197" s="292"/>
      <c r="BM2197" s="292"/>
      <c r="BN2197" s="292"/>
    </row>
    <row r="2198" spans="1:66" s="293" customFormat="1" ht="50.1" customHeight="1">
      <c r="A2198" s="30" t="s">
        <v>7568</v>
      </c>
      <c r="B2198" s="31" t="s">
        <v>32</v>
      </c>
      <c r="C2198" s="56" t="s">
        <v>1249</v>
      </c>
      <c r="D2198" s="32" t="s">
        <v>1250</v>
      </c>
      <c r="E2198" s="56" t="s">
        <v>1251</v>
      </c>
      <c r="F2198" s="56" t="s">
        <v>1252</v>
      </c>
      <c r="G2198" s="30" t="s">
        <v>36</v>
      </c>
      <c r="H2198" s="30">
        <v>0</v>
      </c>
      <c r="I2198" s="30">
        <v>590000000</v>
      </c>
      <c r="J2198" s="31" t="s">
        <v>50</v>
      </c>
      <c r="K2198" s="30" t="s">
        <v>6438</v>
      </c>
      <c r="L2198" s="43" t="s">
        <v>302</v>
      </c>
      <c r="M2198" s="30" t="s">
        <v>81</v>
      </c>
      <c r="N2198" s="43" t="s">
        <v>99</v>
      </c>
      <c r="O2198" s="45" t="s">
        <v>2489</v>
      </c>
      <c r="P2198" s="30">
        <v>796</v>
      </c>
      <c r="Q2198" s="30" t="s">
        <v>43</v>
      </c>
      <c r="R2198" s="114">
        <v>2</v>
      </c>
      <c r="S2198" s="114">
        <v>850</v>
      </c>
      <c r="T2198" s="298">
        <f t="shared" si="219"/>
        <v>1700</v>
      </c>
      <c r="U2198" s="351">
        <f t="shared" si="218"/>
        <v>1904.0000000000002</v>
      </c>
      <c r="V2198" s="40"/>
      <c r="W2198" s="30">
        <v>2017</v>
      </c>
      <c r="X2198" s="91"/>
      <c r="Y2198" s="349"/>
      <c r="Z2198" s="290"/>
      <c r="AA2198" s="304"/>
      <c r="AB2198" s="290"/>
      <c r="AC2198" s="291"/>
      <c r="AD2198" s="291"/>
      <c r="AE2198" s="291"/>
      <c r="AF2198" s="291"/>
      <c r="AG2198" s="291"/>
      <c r="AH2198" s="291"/>
      <c r="AI2198" s="291"/>
      <c r="AJ2198" s="291"/>
      <c r="AK2198" s="291"/>
      <c r="AL2198" s="291"/>
      <c r="AM2198" s="291"/>
      <c r="AN2198" s="291"/>
      <c r="AO2198" s="291"/>
      <c r="AP2198" s="292"/>
      <c r="AQ2198" s="292"/>
      <c r="AR2198" s="292"/>
      <c r="AS2198" s="292"/>
      <c r="AT2198" s="292"/>
      <c r="AU2198" s="292"/>
      <c r="AV2198" s="292"/>
      <c r="AW2198" s="292"/>
      <c r="AX2198" s="292"/>
      <c r="AY2198" s="292"/>
      <c r="AZ2198" s="292"/>
      <c r="BA2198" s="292"/>
      <c r="BB2198" s="292"/>
      <c r="BC2198" s="292"/>
      <c r="BD2198" s="292"/>
      <c r="BE2198" s="292"/>
      <c r="BF2198" s="292"/>
      <c r="BG2198" s="292"/>
      <c r="BH2198" s="292"/>
      <c r="BI2198" s="292"/>
      <c r="BJ2198" s="292"/>
      <c r="BK2198" s="292"/>
      <c r="BL2198" s="292"/>
      <c r="BM2198" s="292"/>
      <c r="BN2198" s="292"/>
    </row>
    <row r="2199" spans="1:66" s="293" customFormat="1" ht="50.1" customHeight="1">
      <c r="A2199" s="30" t="s">
        <v>7569</v>
      </c>
      <c r="B2199" s="71" t="s">
        <v>32</v>
      </c>
      <c r="C2199" s="56" t="s">
        <v>1255</v>
      </c>
      <c r="D2199" s="56" t="s">
        <v>1256</v>
      </c>
      <c r="E2199" s="56" t="s">
        <v>1257</v>
      </c>
      <c r="F2199" s="56" t="s">
        <v>1258</v>
      </c>
      <c r="G2199" s="119" t="s">
        <v>36</v>
      </c>
      <c r="H2199" s="162">
        <v>0</v>
      </c>
      <c r="I2199" s="81">
        <v>590000000</v>
      </c>
      <c r="J2199" s="45" t="s">
        <v>300</v>
      </c>
      <c r="K2199" s="30" t="s">
        <v>6438</v>
      </c>
      <c r="L2199" s="43" t="s">
        <v>302</v>
      </c>
      <c r="M2199" s="43" t="s">
        <v>81</v>
      </c>
      <c r="N2199" s="43" t="s">
        <v>99</v>
      </c>
      <c r="O2199" s="45" t="s">
        <v>2489</v>
      </c>
      <c r="P2199" s="38">
        <v>796</v>
      </c>
      <c r="Q2199" s="43" t="s">
        <v>43</v>
      </c>
      <c r="R2199" s="114">
        <v>36</v>
      </c>
      <c r="S2199" s="114">
        <v>50</v>
      </c>
      <c r="T2199" s="298">
        <f t="shared" si="219"/>
        <v>1800</v>
      </c>
      <c r="U2199" s="351">
        <f t="shared" si="218"/>
        <v>2016.0000000000002</v>
      </c>
      <c r="V2199" s="126"/>
      <c r="W2199" s="45">
        <v>2017</v>
      </c>
      <c r="X2199" s="91"/>
      <c r="Y2199" s="349"/>
      <c r="Z2199" s="290"/>
      <c r="AA2199" s="304"/>
      <c r="AB2199" s="290"/>
      <c r="AC2199" s="291"/>
      <c r="AD2199" s="291"/>
      <c r="AE2199" s="291"/>
      <c r="AF2199" s="291"/>
      <c r="AG2199" s="291"/>
      <c r="AH2199" s="291"/>
      <c r="AI2199" s="291"/>
      <c r="AJ2199" s="291"/>
      <c r="AK2199" s="291"/>
      <c r="AL2199" s="291"/>
      <c r="AM2199" s="291"/>
      <c r="AN2199" s="291"/>
      <c r="AO2199" s="291"/>
      <c r="AP2199" s="292"/>
      <c r="AQ2199" s="292"/>
      <c r="AR2199" s="292"/>
      <c r="AS2199" s="292"/>
      <c r="AT2199" s="292"/>
      <c r="AU2199" s="292"/>
      <c r="AV2199" s="292"/>
      <c r="AW2199" s="292"/>
      <c r="AX2199" s="292"/>
      <c r="AY2199" s="292"/>
      <c r="AZ2199" s="292"/>
      <c r="BA2199" s="292"/>
      <c r="BB2199" s="292"/>
      <c r="BC2199" s="292"/>
      <c r="BD2199" s="292"/>
      <c r="BE2199" s="292"/>
      <c r="BF2199" s="292"/>
      <c r="BG2199" s="292"/>
      <c r="BH2199" s="292"/>
      <c r="BI2199" s="292"/>
      <c r="BJ2199" s="292"/>
      <c r="BK2199" s="292"/>
      <c r="BL2199" s="292"/>
      <c r="BM2199" s="292"/>
      <c r="BN2199" s="292"/>
    </row>
    <row r="2200" spans="1:66" s="293" customFormat="1" ht="50.1" customHeight="1">
      <c r="A2200" s="30" t="s">
        <v>7570</v>
      </c>
      <c r="B2200" s="31" t="s">
        <v>32</v>
      </c>
      <c r="C2200" s="56" t="s">
        <v>1838</v>
      </c>
      <c r="D2200" s="56" t="s">
        <v>1823</v>
      </c>
      <c r="E2200" s="56" t="s">
        <v>1839</v>
      </c>
      <c r="F2200" s="56" t="s">
        <v>1852</v>
      </c>
      <c r="G2200" s="30" t="s">
        <v>36</v>
      </c>
      <c r="H2200" s="30">
        <v>0</v>
      </c>
      <c r="I2200" s="30">
        <v>590000000</v>
      </c>
      <c r="J2200" s="31" t="s">
        <v>50</v>
      </c>
      <c r="K2200" s="30" t="s">
        <v>6438</v>
      </c>
      <c r="L2200" s="43" t="s">
        <v>302</v>
      </c>
      <c r="M2200" s="30" t="s">
        <v>81</v>
      </c>
      <c r="N2200" s="43" t="s">
        <v>99</v>
      </c>
      <c r="O2200" s="45" t="s">
        <v>2489</v>
      </c>
      <c r="P2200" s="30">
        <v>796</v>
      </c>
      <c r="Q2200" s="30" t="s">
        <v>43</v>
      </c>
      <c r="R2200" s="114">
        <v>12</v>
      </c>
      <c r="S2200" s="114">
        <v>900</v>
      </c>
      <c r="T2200" s="298">
        <f t="shared" si="219"/>
        <v>10800</v>
      </c>
      <c r="U2200" s="351">
        <f t="shared" si="218"/>
        <v>12096.000000000002</v>
      </c>
      <c r="V2200" s="52"/>
      <c r="W2200" s="45">
        <v>2017</v>
      </c>
      <c r="X2200" s="91"/>
      <c r="Y2200" s="349"/>
      <c r="Z2200" s="290"/>
      <c r="AA2200" s="304"/>
      <c r="AB2200" s="290"/>
      <c r="AC2200" s="291"/>
      <c r="AD2200" s="291"/>
      <c r="AE2200" s="291"/>
      <c r="AF2200" s="291"/>
      <c r="AG2200" s="291"/>
      <c r="AH2200" s="291"/>
      <c r="AI2200" s="291"/>
      <c r="AJ2200" s="291"/>
      <c r="AK2200" s="291"/>
      <c r="AL2200" s="291"/>
      <c r="AM2200" s="291"/>
      <c r="AN2200" s="291"/>
      <c r="AO2200" s="291"/>
      <c r="AP2200" s="292"/>
      <c r="AQ2200" s="292"/>
      <c r="AR2200" s="292"/>
      <c r="AS2200" s="292"/>
      <c r="AT2200" s="292"/>
      <c r="AU2200" s="292"/>
      <c r="AV2200" s="292"/>
      <c r="AW2200" s="292"/>
      <c r="AX2200" s="292"/>
      <c r="AY2200" s="292"/>
      <c r="AZ2200" s="292"/>
      <c r="BA2200" s="292"/>
      <c r="BB2200" s="292"/>
      <c r="BC2200" s="292"/>
      <c r="BD2200" s="292"/>
      <c r="BE2200" s="292"/>
      <c r="BF2200" s="292"/>
      <c r="BG2200" s="292"/>
      <c r="BH2200" s="292"/>
      <c r="BI2200" s="292"/>
      <c r="BJ2200" s="292"/>
      <c r="BK2200" s="292"/>
      <c r="BL2200" s="292"/>
      <c r="BM2200" s="292"/>
      <c r="BN2200" s="292"/>
    </row>
    <row r="2201" spans="1:66" s="293" customFormat="1" ht="50.1" customHeight="1">
      <c r="A2201" s="30" t="s">
        <v>7571</v>
      </c>
      <c r="B2201" s="31" t="s">
        <v>32</v>
      </c>
      <c r="C2201" s="56" t="s">
        <v>2229</v>
      </c>
      <c r="D2201" s="32" t="s">
        <v>2230</v>
      </c>
      <c r="E2201" s="56" t="s">
        <v>2231</v>
      </c>
      <c r="F2201" s="56" t="s">
        <v>2232</v>
      </c>
      <c r="G2201" s="30" t="s">
        <v>36</v>
      </c>
      <c r="H2201" s="30">
        <v>0</v>
      </c>
      <c r="I2201" s="30">
        <v>590000000</v>
      </c>
      <c r="J2201" s="31" t="s">
        <v>50</v>
      </c>
      <c r="K2201" s="30" t="s">
        <v>6438</v>
      </c>
      <c r="L2201" s="43" t="s">
        <v>302</v>
      </c>
      <c r="M2201" s="30" t="s">
        <v>81</v>
      </c>
      <c r="N2201" s="43" t="s">
        <v>99</v>
      </c>
      <c r="O2201" s="45" t="s">
        <v>2489</v>
      </c>
      <c r="P2201" s="30">
        <v>796</v>
      </c>
      <c r="Q2201" s="30" t="s">
        <v>43</v>
      </c>
      <c r="R2201" s="114">
        <v>4</v>
      </c>
      <c r="S2201" s="114">
        <v>600</v>
      </c>
      <c r="T2201" s="298">
        <f t="shared" si="219"/>
        <v>2400</v>
      </c>
      <c r="U2201" s="351">
        <f t="shared" si="218"/>
        <v>2688.0000000000005</v>
      </c>
      <c r="V2201" s="40" t="s">
        <v>44</v>
      </c>
      <c r="W2201" s="30">
        <v>2017</v>
      </c>
      <c r="X2201" s="30"/>
      <c r="Y2201" s="349"/>
      <c r="Z2201" s="290"/>
      <c r="AA2201" s="304"/>
      <c r="AB2201" s="290"/>
      <c r="AC2201" s="291"/>
      <c r="AD2201" s="291"/>
      <c r="AE2201" s="291"/>
      <c r="AF2201" s="291"/>
      <c r="AG2201" s="291"/>
      <c r="AH2201" s="291"/>
      <c r="AI2201" s="291"/>
      <c r="AJ2201" s="291"/>
      <c r="AK2201" s="291"/>
      <c r="AL2201" s="291"/>
      <c r="AM2201" s="291"/>
      <c r="AN2201" s="291"/>
      <c r="AO2201" s="291"/>
      <c r="AP2201" s="292"/>
      <c r="AQ2201" s="292"/>
      <c r="AR2201" s="292"/>
      <c r="AS2201" s="292"/>
      <c r="AT2201" s="292"/>
      <c r="AU2201" s="292"/>
      <c r="AV2201" s="292"/>
      <c r="AW2201" s="292"/>
      <c r="AX2201" s="292"/>
      <c r="AY2201" s="292"/>
      <c r="AZ2201" s="292"/>
      <c r="BA2201" s="292"/>
      <c r="BB2201" s="292"/>
      <c r="BC2201" s="292"/>
      <c r="BD2201" s="292"/>
      <c r="BE2201" s="292"/>
      <c r="BF2201" s="292"/>
      <c r="BG2201" s="292"/>
      <c r="BH2201" s="292"/>
      <c r="BI2201" s="292"/>
      <c r="BJ2201" s="292"/>
      <c r="BK2201" s="292"/>
      <c r="BL2201" s="292"/>
      <c r="BM2201" s="292"/>
      <c r="BN2201" s="292"/>
    </row>
    <row r="2202" spans="1:66" s="293" customFormat="1" ht="50.1" customHeight="1">
      <c r="A2202" s="30" t="s">
        <v>7572</v>
      </c>
      <c r="B2202" s="31" t="s">
        <v>32</v>
      </c>
      <c r="C2202" s="56" t="s">
        <v>2349</v>
      </c>
      <c r="D2202" s="32" t="s">
        <v>2350</v>
      </c>
      <c r="E2202" s="56" t="s">
        <v>2351</v>
      </c>
      <c r="F2202" s="56" t="s">
        <v>2352</v>
      </c>
      <c r="G2202" s="30" t="s">
        <v>36</v>
      </c>
      <c r="H2202" s="30">
        <v>0</v>
      </c>
      <c r="I2202" s="30">
        <v>590000000</v>
      </c>
      <c r="J2202" s="31" t="s">
        <v>50</v>
      </c>
      <c r="K2202" s="30" t="s">
        <v>6438</v>
      </c>
      <c r="L2202" s="43" t="s">
        <v>302</v>
      </c>
      <c r="M2202" s="30" t="s">
        <v>81</v>
      </c>
      <c r="N2202" s="43" t="s">
        <v>99</v>
      </c>
      <c r="O2202" s="45" t="s">
        <v>2489</v>
      </c>
      <c r="P2202" s="30">
        <v>796</v>
      </c>
      <c r="Q2202" s="30" t="s">
        <v>43</v>
      </c>
      <c r="R2202" s="114">
        <v>7</v>
      </c>
      <c r="S2202" s="114">
        <v>700</v>
      </c>
      <c r="T2202" s="298">
        <f t="shared" si="219"/>
        <v>4900</v>
      </c>
      <c r="U2202" s="351">
        <f t="shared" si="218"/>
        <v>5488.0000000000009</v>
      </c>
      <c r="V2202" s="40"/>
      <c r="W2202" s="30">
        <v>2017</v>
      </c>
      <c r="X2202" s="60"/>
      <c r="Y2202" s="349"/>
      <c r="Z2202" s="290"/>
      <c r="AA2202" s="304"/>
      <c r="AB2202" s="290"/>
      <c r="AC2202" s="291"/>
      <c r="AD2202" s="291"/>
      <c r="AE2202" s="291"/>
      <c r="AF2202" s="291"/>
      <c r="AG2202" s="291"/>
      <c r="AH2202" s="291"/>
      <c r="AI2202" s="291"/>
      <c r="AJ2202" s="291"/>
      <c r="AK2202" s="291"/>
      <c r="AL2202" s="291"/>
      <c r="AM2202" s="291"/>
      <c r="AN2202" s="291"/>
      <c r="AO2202" s="291"/>
      <c r="AP2202" s="292"/>
      <c r="AQ2202" s="292"/>
      <c r="AR2202" s="292"/>
      <c r="AS2202" s="292"/>
      <c r="AT2202" s="292"/>
      <c r="AU2202" s="292"/>
      <c r="AV2202" s="292"/>
      <c r="AW2202" s="292"/>
      <c r="AX2202" s="292"/>
      <c r="AY2202" s="292"/>
      <c r="AZ2202" s="292"/>
      <c r="BA2202" s="292"/>
      <c r="BB2202" s="292"/>
      <c r="BC2202" s="292"/>
      <c r="BD2202" s="292"/>
      <c r="BE2202" s="292"/>
      <c r="BF2202" s="292"/>
      <c r="BG2202" s="292"/>
      <c r="BH2202" s="292"/>
      <c r="BI2202" s="292"/>
      <c r="BJ2202" s="292"/>
      <c r="BK2202" s="292"/>
      <c r="BL2202" s="292"/>
      <c r="BM2202" s="292"/>
      <c r="BN2202" s="292"/>
    </row>
    <row r="2203" spans="1:66" s="293" customFormat="1" ht="50.1" customHeight="1">
      <c r="A2203" s="30" t="s">
        <v>7573</v>
      </c>
      <c r="B2203" s="31" t="s">
        <v>32</v>
      </c>
      <c r="C2203" s="56" t="s">
        <v>2495</v>
      </c>
      <c r="D2203" s="32" t="s">
        <v>2496</v>
      </c>
      <c r="E2203" s="56" t="s">
        <v>2497</v>
      </c>
      <c r="F2203" s="56" t="s">
        <v>2501</v>
      </c>
      <c r="G2203" s="30" t="s">
        <v>36</v>
      </c>
      <c r="H2203" s="30">
        <v>0</v>
      </c>
      <c r="I2203" s="30">
        <v>590000000</v>
      </c>
      <c r="J2203" s="31" t="s">
        <v>50</v>
      </c>
      <c r="K2203" s="30" t="s">
        <v>6438</v>
      </c>
      <c r="L2203" s="43" t="s">
        <v>302</v>
      </c>
      <c r="M2203" s="30" t="s">
        <v>81</v>
      </c>
      <c r="N2203" s="43" t="s">
        <v>99</v>
      </c>
      <c r="O2203" s="45" t="s">
        <v>2489</v>
      </c>
      <c r="P2203" s="30">
        <v>796</v>
      </c>
      <c r="Q2203" s="30" t="s">
        <v>43</v>
      </c>
      <c r="R2203" s="114">
        <v>8</v>
      </c>
      <c r="S2203" s="114">
        <v>2000</v>
      </c>
      <c r="T2203" s="298">
        <f t="shared" si="219"/>
        <v>16000</v>
      </c>
      <c r="U2203" s="351">
        <f t="shared" si="218"/>
        <v>17920</v>
      </c>
      <c r="V2203" s="52"/>
      <c r="W2203" s="45">
        <v>2017</v>
      </c>
      <c r="X2203" s="30"/>
      <c r="Y2203" s="349"/>
      <c r="Z2203" s="290"/>
      <c r="AA2203" s="304"/>
      <c r="AB2203" s="290"/>
      <c r="AC2203" s="291"/>
      <c r="AD2203" s="291"/>
      <c r="AE2203" s="291"/>
      <c r="AF2203" s="291"/>
      <c r="AG2203" s="291"/>
      <c r="AH2203" s="291"/>
      <c r="AI2203" s="291"/>
      <c r="AJ2203" s="291"/>
      <c r="AK2203" s="291"/>
      <c r="AL2203" s="291"/>
      <c r="AM2203" s="291"/>
      <c r="AN2203" s="291"/>
      <c r="AO2203" s="291"/>
      <c r="AP2203" s="292"/>
      <c r="AQ2203" s="292"/>
      <c r="AR2203" s="292"/>
      <c r="AS2203" s="292"/>
      <c r="AT2203" s="292"/>
      <c r="AU2203" s="292"/>
      <c r="AV2203" s="292"/>
      <c r="AW2203" s="292"/>
      <c r="AX2203" s="292"/>
      <c r="AY2203" s="292"/>
      <c r="AZ2203" s="292"/>
      <c r="BA2203" s="292"/>
      <c r="BB2203" s="292"/>
      <c r="BC2203" s="292"/>
      <c r="BD2203" s="292"/>
      <c r="BE2203" s="292"/>
      <c r="BF2203" s="292"/>
      <c r="BG2203" s="292"/>
      <c r="BH2203" s="292"/>
      <c r="BI2203" s="292"/>
      <c r="BJ2203" s="292"/>
      <c r="BK2203" s="292"/>
      <c r="BL2203" s="292"/>
      <c r="BM2203" s="292"/>
      <c r="BN2203" s="292"/>
    </row>
    <row r="2204" spans="1:66" s="293" customFormat="1" ht="50.1" customHeight="1">
      <c r="A2204" s="30" t="s">
        <v>7574</v>
      </c>
      <c r="B2204" s="31" t="s">
        <v>32</v>
      </c>
      <c r="C2204" s="56" t="s">
        <v>2625</v>
      </c>
      <c r="D2204" s="32" t="s">
        <v>2626</v>
      </c>
      <c r="E2204" s="56" t="s">
        <v>2627</v>
      </c>
      <c r="F2204" s="56" t="s">
        <v>2634</v>
      </c>
      <c r="G2204" s="30" t="s">
        <v>36</v>
      </c>
      <c r="H2204" s="30">
        <v>0</v>
      </c>
      <c r="I2204" s="30">
        <v>590000000</v>
      </c>
      <c r="J2204" s="31" t="s">
        <v>50</v>
      </c>
      <c r="K2204" s="30" t="s">
        <v>6438</v>
      </c>
      <c r="L2204" s="43" t="s">
        <v>302</v>
      </c>
      <c r="M2204" s="30" t="s">
        <v>81</v>
      </c>
      <c r="N2204" s="43" t="s">
        <v>99</v>
      </c>
      <c r="O2204" s="45" t="s">
        <v>2489</v>
      </c>
      <c r="P2204" s="30">
        <v>796</v>
      </c>
      <c r="Q2204" s="30" t="s">
        <v>43</v>
      </c>
      <c r="R2204" s="114">
        <v>8</v>
      </c>
      <c r="S2204" s="114">
        <v>2600</v>
      </c>
      <c r="T2204" s="298">
        <f t="shared" si="219"/>
        <v>20800</v>
      </c>
      <c r="U2204" s="351">
        <f t="shared" si="218"/>
        <v>23296.000000000004</v>
      </c>
      <c r="V2204" s="52"/>
      <c r="W2204" s="45">
        <v>2017</v>
      </c>
      <c r="X2204" s="30"/>
      <c r="Y2204" s="349"/>
      <c r="Z2204" s="290"/>
      <c r="AA2204" s="304"/>
      <c r="AB2204" s="290"/>
      <c r="AC2204" s="291"/>
      <c r="AD2204" s="291"/>
      <c r="AE2204" s="291"/>
      <c r="AF2204" s="291"/>
      <c r="AG2204" s="291"/>
      <c r="AH2204" s="291"/>
      <c r="AI2204" s="291"/>
      <c r="AJ2204" s="291"/>
      <c r="AK2204" s="291"/>
      <c r="AL2204" s="291"/>
      <c r="AM2204" s="291"/>
      <c r="AN2204" s="291"/>
      <c r="AO2204" s="291"/>
      <c r="AP2204" s="292"/>
      <c r="AQ2204" s="292"/>
      <c r="AR2204" s="292"/>
      <c r="AS2204" s="292"/>
      <c r="AT2204" s="292"/>
      <c r="AU2204" s="292"/>
      <c r="AV2204" s="292"/>
      <c r="AW2204" s="292"/>
      <c r="AX2204" s="292"/>
      <c r="AY2204" s="292"/>
      <c r="AZ2204" s="292"/>
      <c r="BA2204" s="292"/>
      <c r="BB2204" s="292"/>
      <c r="BC2204" s="292"/>
      <c r="BD2204" s="292"/>
      <c r="BE2204" s="292"/>
      <c r="BF2204" s="292"/>
      <c r="BG2204" s="292"/>
      <c r="BH2204" s="292"/>
      <c r="BI2204" s="292"/>
      <c r="BJ2204" s="292"/>
      <c r="BK2204" s="292"/>
      <c r="BL2204" s="292"/>
      <c r="BM2204" s="292"/>
      <c r="BN2204" s="292"/>
    </row>
    <row r="2205" spans="1:66" s="293" customFormat="1" ht="50.1" customHeight="1">
      <c r="A2205" s="30" t="s">
        <v>7575</v>
      </c>
      <c r="B2205" s="31" t="s">
        <v>32</v>
      </c>
      <c r="C2205" s="56" t="s">
        <v>2683</v>
      </c>
      <c r="D2205" s="32" t="s">
        <v>2684</v>
      </c>
      <c r="E2205" s="56" t="s">
        <v>321</v>
      </c>
      <c r="F2205" s="56" t="s">
        <v>2685</v>
      </c>
      <c r="G2205" s="30" t="s">
        <v>36</v>
      </c>
      <c r="H2205" s="30">
        <v>0</v>
      </c>
      <c r="I2205" s="30">
        <v>590000000</v>
      </c>
      <c r="J2205" s="31" t="s">
        <v>50</v>
      </c>
      <c r="K2205" s="30" t="s">
        <v>6438</v>
      </c>
      <c r="L2205" s="43" t="s">
        <v>302</v>
      </c>
      <c r="M2205" s="30" t="s">
        <v>81</v>
      </c>
      <c r="N2205" s="43" t="s">
        <v>99</v>
      </c>
      <c r="O2205" s="45" t="s">
        <v>2489</v>
      </c>
      <c r="P2205" s="30">
        <v>796</v>
      </c>
      <c r="Q2205" s="30" t="s">
        <v>43</v>
      </c>
      <c r="R2205" s="114">
        <v>36</v>
      </c>
      <c r="S2205" s="114">
        <v>200</v>
      </c>
      <c r="T2205" s="298">
        <f t="shared" si="219"/>
        <v>7200</v>
      </c>
      <c r="U2205" s="351">
        <f t="shared" si="218"/>
        <v>8064.0000000000009</v>
      </c>
      <c r="V2205" s="40"/>
      <c r="W2205" s="30">
        <v>2017</v>
      </c>
      <c r="X2205" s="30"/>
      <c r="Y2205" s="349"/>
      <c r="Z2205" s="290"/>
      <c r="AA2205" s="304"/>
      <c r="AB2205" s="290"/>
      <c r="AC2205" s="291"/>
      <c r="AD2205" s="291"/>
      <c r="AE2205" s="291"/>
      <c r="AF2205" s="291"/>
      <c r="AG2205" s="291"/>
      <c r="AH2205" s="291"/>
      <c r="AI2205" s="291"/>
      <c r="AJ2205" s="291"/>
      <c r="AK2205" s="291"/>
      <c r="AL2205" s="291"/>
      <c r="AM2205" s="291"/>
      <c r="AN2205" s="291"/>
      <c r="AO2205" s="291"/>
      <c r="AP2205" s="292"/>
      <c r="AQ2205" s="292"/>
      <c r="AR2205" s="292"/>
      <c r="AS2205" s="292"/>
      <c r="AT2205" s="292"/>
      <c r="AU2205" s="292"/>
      <c r="AV2205" s="292"/>
      <c r="AW2205" s="292"/>
      <c r="AX2205" s="292"/>
      <c r="AY2205" s="292"/>
      <c r="AZ2205" s="292"/>
      <c r="BA2205" s="292"/>
      <c r="BB2205" s="292"/>
      <c r="BC2205" s="292"/>
      <c r="BD2205" s="292"/>
      <c r="BE2205" s="292"/>
      <c r="BF2205" s="292"/>
      <c r="BG2205" s="292"/>
      <c r="BH2205" s="292"/>
      <c r="BI2205" s="292"/>
      <c r="BJ2205" s="292"/>
      <c r="BK2205" s="292"/>
      <c r="BL2205" s="292"/>
      <c r="BM2205" s="292"/>
      <c r="BN2205" s="292"/>
    </row>
    <row r="2206" spans="1:66" s="293" customFormat="1" ht="50.1" customHeight="1">
      <c r="A2206" s="30" t="s">
        <v>7576</v>
      </c>
      <c r="B2206" s="31" t="s">
        <v>32</v>
      </c>
      <c r="C2206" s="56" t="s">
        <v>3683</v>
      </c>
      <c r="D2206" s="32" t="s">
        <v>3684</v>
      </c>
      <c r="E2206" s="56" t="s">
        <v>3685</v>
      </c>
      <c r="F2206" s="56" t="s">
        <v>3689</v>
      </c>
      <c r="G2206" s="30" t="s">
        <v>36</v>
      </c>
      <c r="H2206" s="30">
        <v>0</v>
      </c>
      <c r="I2206" s="30">
        <v>590000000</v>
      </c>
      <c r="J2206" s="31" t="s">
        <v>50</v>
      </c>
      <c r="K2206" s="30" t="s">
        <v>6438</v>
      </c>
      <c r="L2206" s="43" t="s">
        <v>302</v>
      </c>
      <c r="M2206" s="30" t="s">
        <v>81</v>
      </c>
      <c r="N2206" s="43" t="s">
        <v>99</v>
      </c>
      <c r="O2206" s="45" t="s">
        <v>2489</v>
      </c>
      <c r="P2206" s="30">
        <v>796</v>
      </c>
      <c r="Q2206" s="30" t="s">
        <v>43</v>
      </c>
      <c r="R2206" s="114">
        <v>6</v>
      </c>
      <c r="S2206" s="114">
        <v>1200</v>
      </c>
      <c r="T2206" s="298">
        <f t="shared" si="219"/>
        <v>7200</v>
      </c>
      <c r="U2206" s="351">
        <f t="shared" si="218"/>
        <v>8064.0000000000009</v>
      </c>
      <c r="V2206" s="30"/>
      <c r="W2206" s="30">
        <v>2017</v>
      </c>
      <c r="X2206" s="60"/>
      <c r="Y2206" s="349"/>
      <c r="Z2206" s="290"/>
      <c r="AA2206" s="304"/>
      <c r="AB2206" s="290"/>
      <c r="AC2206" s="291"/>
      <c r="AD2206" s="291"/>
      <c r="AE2206" s="291"/>
      <c r="AF2206" s="291"/>
      <c r="AG2206" s="291"/>
      <c r="AH2206" s="291"/>
      <c r="AI2206" s="291"/>
      <c r="AJ2206" s="291"/>
      <c r="AK2206" s="291"/>
      <c r="AL2206" s="291"/>
      <c r="AM2206" s="291"/>
      <c r="AN2206" s="291"/>
      <c r="AO2206" s="291"/>
      <c r="AP2206" s="292"/>
      <c r="AQ2206" s="292"/>
      <c r="AR2206" s="292"/>
      <c r="AS2206" s="292"/>
      <c r="AT2206" s="292"/>
      <c r="AU2206" s="292"/>
      <c r="AV2206" s="292"/>
      <c r="AW2206" s="292"/>
      <c r="AX2206" s="292"/>
      <c r="AY2206" s="292"/>
      <c r="AZ2206" s="292"/>
      <c r="BA2206" s="292"/>
      <c r="BB2206" s="292"/>
      <c r="BC2206" s="292"/>
      <c r="BD2206" s="292"/>
      <c r="BE2206" s="292"/>
      <c r="BF2206" s="292"/>
      <c r="BG2206" s="292"/>
      <c r="BH2206" s="292"/>
      <c r="BI2206" s="292"/>
      <c r="BJ2206" s="292"/>
      <c r="BK2206" s="292"/>
      <c r="BL2206" s="292"/>
      <c r="BM2206" s="292"/>
      <c r="BN2206" s="292"/>
    </row>
    <row r="2207" spans="1:66" s="293" customFormat="1" ht="50.1" customHeight="1">
      <c r="A2207" s="30" t="s">
        <v>7577</v>
      </c>
      <c r="B2207" s="71" t="s">
        <v>32</v>
      </c>
      <c r="C2207" s="44" t="s">
        <v>6147</v>
      </c>
      <c r="D2207" s="44" t="s">
        <v>6148</v>
      </c>
      <c r="E2207" s="44" t="s">
        <v>6149</v>
      </c>
      <c r="F2207" s="44" t="s">
        <v>6152</v>
      </c>
      <c r="G2207" s="119" t="s">
        <v>36</v>
      </c>
      <c r="H2207" s="162">
        <v>0</v>
      </c>
      <c r="I2207" s="81">
        <v>590000000</v>
      </c>
      <c r="J2207" s="45" t="s">
        <v>300</v>
      </c>
      <c r="K2207" s="30" t="s">
        <v>6438</v>
      </c>
      <c r="L2207" s="43" t="s">
        <v>302</v>
      </c>
      <c r="M2207" s="43" t="s">
        <v>81</v>
      </c>
      <c r="N2207" s="43" t="s">
        <v>99</v>
      </c>
      <c r="O2207" s="45" t="s">
        <v>2489</v>
      </c>
      <c r="P2207" s="38">
        <v>796</v>
      </c>
      <c r="Q2207" s="43" t="s">
        <v>43</v>
      </c>
      <c r="R2207" s="64">
        <v>12</v>
      </c>
      <c r="S2207" s="64">
        <v>550</v>
      </c>
      <c r="T2207" s="298">
        <f t="shared" si="219"/>
        <v>6600</v>
      </c>
      <c r="U2207" s="351">
        <f t="shared" si="218"/>
        <v>7392.0000000000009</v>
      </c>
      <c r="V2207" s="43"/>
      <c r="W2207" s="45">
        <v>2017</v>
      </c>
      <c r="X2207" s="43"/>
      <c r="Y2207" s="349"/>
      <c r="Z2207" s="290"/>
      <c r="AA2207" s="304"/>
      <c r="AB2207" s="290"/>
      <c r="AC2207" s="291"/>
      <c r="AD2207" s="291"/>
      <c r="AE2207" s="291"/>
      <c r="AF2207" s="291"/>
      <c r="AG2207" s="291"/>
      <c r="AH2207" s="291"/>
      <c r="AI2207" s="291"/>
      <c r="AJ2207" s="291"/>
      <c r="AK2207" s="291"/>
      <c r="AL2207" s="291"/>
      <c r="AM2207" s="291"/>
      <c r="AN2207" s="291"/>
      <c r="AO2207" s="291"/>
      <c r="AP2207" s="292"/>
      <c r="AQ2207" s="292"/>
      <c r="AR2207" s="292"/>
      <c r="AS2207" s="292"/>
      <c r="AT2207" s="292"/>
      <c r="AU2207" s="292"/>
      <c r="AV2207" s="292"/>
      <c r="AW2207" s="292"/>
      <c r="AX2207" s="292"/>
      <c r="AY2207" s="292"/>
      <c r="AZ2207" s="292"/>
      <c r="BA2207" s="292"/>
      <c r="BB2207" s="292"/>
      <c r="BC2207" s="292"/>
      <c r="BD2207" s="292"/>
      <c r="BE2207" s="292"/>
      <c r="BF2207" s="292"/>
      <c r="BG2207" s="292"/>
      <c r="BH2207" s="292"/>
      <c r="BI2207" s="292"/>
      <c r="BJ2207" s="292"/>
      <c r="BK2207" s="292"/>
      <c r="BL2207" s="292"/>
      <c r="BM2207" s="292"/>
      <c r="BN2207" s="292"/>
    </row>
    <row r="2208" spans="1:66" s="293" customFormat="1" ht="50.1" customHeight="1">
      <c r="A2208" s="30" t="s">
        <v>7578</v>
      </c>
      <c r="B2208" s="71" t="s">
        <v>32</v>
      </c>
      <c r="C2208" s="44" t="s">
        <v>4412</v>
      </c>
      <c r="D2208" s="44" t="s">
        <v>4413</v>
      </c>
      <c r="E2208" s="44" t="s">
        <v>504</v>
      </c>
      <c r="F2208" s="44" t="s">
        <v>6156</v>
      </c>
      <c r="G2208" s="119" t="s">
        <v>36</v>
      </c>
      <c r="H2208" s="162">
        <v>0</v>
      </c>
      <c r="I2208" s="81">
        <v>590000000</v>
      </c>
      <c r="J2208" s="45" t="s">
        <v>300</v>
      </c>
      <c r="K2208" s="30" t="s">
        <v>6438</v>
      </c>
      <c r="L2208" s="43" t="s">
        <v>302</v>
      </c>
      <c r="M2208" s="43" t="s">
        <v>81</v>
      </c>
      <c r="N2208" s="43" t="s">
        <v>99</v>
      </c>
      <c r="O2208" s="45" t="s">
        <v>2489</v>
      </c>
      <c r="P2208" s="38">
        <v>796</v>
      </c>
      <c r="Q2208" s="43" t="s">
        <v>43</v>
      </c>
      <c r="R2208" s="64">
        <v>6</v>
      </c>
      <c r="S2208" s="64">
        <v>4500</v>
      </c>
      <c r="T2208" s="298">
        <f t="shared" si="219"/>
        <v>27000</v>
      </c>
      <c r="U2208" s="351">
        <f t="shared" si="218"/>
        <v>30240.000000000004</v>
      </c>
      <c r="V2208" s="38"/>
      <c r="W2208" s="38">
        <v>2017</v>
      </c>
      <c r="X2208" s="38"/>
      <c r="Y2208" s="349"/>
      <c r="Z2208" s="290"/>
      <c r="AA2208" s="304"/>
      <c r="AB2208" s="290"/>
      <c r="AC2208" s="291"/>
      <c r="AD2208" s="291"/>
      <c r="AE2208" s="291"/>
      <c r="AF2208" s="291"/>
      <c r="AG2208" s="291"/>
      <c r="AH2208" s="291"/>
      <c r="AI2208" s="291"/>
      <c r="AJ2208" s="291"/>
      <c r="AK2208" s="291"/>
      <c r="AL2208" s="291"/>
      <c r="AM2208" s="291"/>
      <c r="AN2208" s="291"/>
      <c r="AO2208" s="291"/>
      <c r="AP2208" s="292"/>
      <c r="AQ2208" s="292"/>
      <c r="AR2208" s="292"/>
      <c r="AS2208" s="292"/>
      <c r="AT2208" s="292"/>
      <c r="AU2208" s="292"/>
      <c r="AV2208" s="292"/>
      <c r="AW2208" s="292"/>
      <c r="AX2208" s="292"/>
      <c r="AY2208" s="292"/>
      <c r="AZ2208" s="292"/>
      <c r="BA2208" s="292"/>
      <c r="BB2208" s="292"/>
      <c r="BC2208" s="292"/>
      <c r="BD2208" s="292"/>
      <c r="BE2208" s="292"/>
      <c r="BF2208" s="292"/>
      <c r="BG2208" s="292"/>
      <c r="BH2208" s="292"/>
      <c r="BI2208" s="292"/>
      <c r="BJ2208" s="292"/>
      <c r="BK2208" s="292"/>
      <c r="BL2208" s="292"/>
      <c r="BM2208" s="292"/>
      <c r="BN2208" s="292"/>
    </row>
    <row r="2209" spans="1:66" s="293" customFormat="1" ht="50.1" customHeight="1">
      <c r="A2209" s="30" t="s">
        <v>7579</v>
      </c>
      <c r="B2209" s="92" t="s">
        <v>32</v>
      </c>
      <c r="C2209" s="56" t="s">
        <v>1379</v>
      </c>
      <c r="D2209" s="32" t="s">
        <v>1345</v>
      </c>
      <c r="E2209" s="56" t="s">
        <v>1380</v>
      </c>
      <c r="F2209" s="56" t="s">
        <v>1386</v>
      </c>
      <c r="G2209" s="91" t="s">
        <v>36</v>
      </c>
      <c r="H2209" s="91">
        <v>0</v>
      </c>
      <c r="I2209" s="30">
        <v>590000000</v>
      </c>
      <c r="J2209" s="31" t="s">
        <v>50</v>
      </c>
      <c r="K2209" s="30" t="s">
        <v>6438</v>
      </c>
      <c r="L2209" s="43" t="s">
        <v>302</v>
      </c>
      <c r="M2209" s="91" t="s">
        <v>81</v>
      </c>
      <c r="N2209" s="43" t="s">
        <v>99</v>
      </c>
      <c r="O2209" s="45" t="s">
        <v>2489</v>
      </c>
      <c r="P2209" s="30">
        <v>796</v>
      </c>
      <c r="Q2209" s="30" t="s">
        <v>43</v>
      </c>
      <c r="R2209" s="114">
        <v>20</v>
      </c>
      <c r="S2209" s="114">
        <v>1000</v>
      </c>
      <c r="T2209" s="298">
        <f t="shared" si="219"/>
        <v>20000</v>
      </c>
      <c r="U2209" s="351">
        <f t="shared" si="218"/>
        <v>22400.000000000004</v>
      </c>
      <c r="V2209" s="30"/>
      <c r="W2209" s="30">
        <v>2017</v>
      </c>
      <c r="X2209" s="126"/>
      <c r="Y2209" s="349"/>
      <c r="Z2209" s="290"/>
      <c r="AA2209" s="304"/>
      <c r="AB2209" s="290"/>
      <c r="AC2209" s="291"/>
      <c r="AD2209" s="291"/>
      <c r="AE2209" s="291"/>
      <c r="AF2209" s="291"/>
      <c r="AG2209" s="291"/>
      <c r="AH2209" s="291"/>
      <c r="AI2209" s="291"/>
      <c r="AJ2209" s="291"/>
      <c r="AK2209" s="291"/>
      <c r="AL2209" s="291"/>
      <c r="AM2209" s="291"/>
      <c r="AN2209" s="291"/>
      <c r="AO2209" s="291"/>
      <c r="AP2209" s="292"/>
      <c r="AQ2209" s="292"/>
      <c r="AR2209" s="292"/>
      <c r="AS2209" s="292"/>
      <c r="AT2209" s="292"/>
      <c r="AU2209" s="292"/>
      <c r="AV2209" s="292"/>
      <c r="AW2209" s="292"/>
      <c r="AX2209" s="292"/>
      <c r="AY2209" s="292"/>
      <c r="AZ2209" s="292"/>
      <c r="BA2209" s="292"/>
      <c r="BB2209" s="292"/>
      <c r="BC2209" s="292"/>
      <c r="BD2209" s="292"/>
      <c r="BE2209" s="292"/>
      <c r="BF2209" s="292"/>
      <c r="BG2209" s="292"/>
      <c r="BH2209" s="292"/>
      <c r="BI2209" s="292"/>
      <c r="BJ2209" s="292"/>
      <c r="BK2209" s="292"/>
      <c r="BL2209" s="292"/>
      <c r="BM2209" s="292"/>
      <c r="BN2209" s="292"/>
    </row>
    <row r="2210" spans="1:66" s="293" customFormat="1" ht="50.1" customHeight="1">
      <c r="A2210" s="30" t="s">
        <v>7580</v>
      </c>
      <c r="B2210" s="31" t="s">
        <v>32</v>
      </c>
      <c r="C2210" s="56" t="s">
        <v>3592</v>
      </c>
      <c r="D2210" s="32" t="s">
        <v>3593</v>
      </c>
      <c r="E2210" s="56" t="s">
        <v>3594</v>
      </c>
      <c r="F2210" s="56" t="s">
        <v>3595</v>
      </c>
      <c r="G2210" s="30" t="s">
        <v>36</v>
      </c>
      <c r="H2210" s="30">
        <v>0</v>
      </c>
      <c r="I2210" s="30">
        <v>590000000</v>
      </c>
      <c r="J2210" s="31" t="s">
        <v>50</v>
      </c>
      <c r="K2210" s="30" t="s">
        <v>6438</v>
      </c>
      <c r="L2210" s="43" t="s">
        <v>302</v>
      </c>
      <c r="M2210" s="30" t="s">
        <v>81</v>
      </c>
      <c r="N2210" s="43" t="s">
        <v>99</v>
      </c>
      <c r="O2210" s="45" t="s">
        <v>2489</v>
      </c>
      <c r="P2210" s="30">
        <v>796</v>
      </c>
      <c r="Q2210" s="30" t="s">
        <v>43</v>
      </c>
      <c r="R2210" s="114">
        <v>3</v>
      </c>
      <c r="S2210" s="114">
        <v>900</v>
      </c>
      <c r="T2210" s="298">
        <f t="shared" si="219"/>
        <v>2700</v>
      </c>
      <c r="U2210" s="351">
        <f t="shared" si="218"/>
        <v>3024.0000000000005</v>
      </c>
      <c r="V2210" s="126"/>
      <c r="W2210" s="45">
        <v>2017</v>
      </c>
      <c r="X2210" s="126"/>
      <c r="Y2210" s="349"/>
      <c r="Z2210" s="290"/>
      <c r="AA2210" s="304"/>
      <c r="AB2210" s="290"/>
      <c r="AC2210" s="291"/>
      <c r="AD2210" s="291"/>
      <c r="AE2210" s="291"/>
      <c r="AF2210" s="291"/>
      <c r="AG2210" s="291"/>
      <c r="AH2210" s="291"/>
      <c r="AI2210" s="291"/>
      <c r="AJ2210" s="291"/>
      <c r="AK2210" s="291"/>
      <c r="AL2210" s="291"/>
      <c r="AM2210" s="291"/>
      <c r="AN2210" s="291"/>
      <c r="AO2210" s="291"/>
      <c r="AP2210" s="292"/>
      <c r="AQ2210" s="292"/>
      <c r="AR2210" s="292"/>
      <c r="AS2210" s="292"/>
      <c r="AT2210" s="292"/>
      <c r="AU2210" s="292"/>
      <c r="AV2210" s="292"/>
      <c r="AW2210" s="292"/>
      <c r="AX2210" s="292"/>
      <c r="AY2210" s="292"/>
      <c r="AZ2210" s="292"/>
      <c r="BA2210" s="292"/>
      <c r="BB2210" s="292"/>
      <c r="BC2210" s="292"/>
      <c r="BD2210" s="292"/>
      <c r="BE2210" s="292"/>
      <c r="BF2210" s="292"/>
      <c r="BG2210" s="292"/>
      <c r="BH2210" s="292"/>
      <c r="BI2210" s="292"/>
      <c r="BJ2210" s="292"/>
      <c r="BK2210" s="292"/>
      <c r="BL2210" s="292"/>
      <c r="BM2210" s="292"/>
      <c r="BN2210" s="292"/>
    </row>
    <row r="2211" spans="1:66" s="293" customFormat="1" ht="50.1" customHeight="1">
      <c r="A2211" s="30" t="s">
        <v>7581</v>
      </c>
      <c r="B2211" s="31" t="s">
        <v>32</v>
      </c>
      <c r="C2211" s="56" t="s">
        <v>4710</v>
      </c>
      <c r="D2211" s="32" t="s">
        <v>4674</v>
      </c>
      <c r="E2211" s="56" t="s">
        <v>4711</v>
      </c>
      <c r="F2211" s="56" t="s">
        <v>7582</v>
      </c>
      <c r="G2211" s="30" t="s">
        <v>36</v>
      </c>
      <c r="H2211" s="30">
        <v>0</v>
      </c>
      <c r="I2211" s="30">
        <v>590000000</v>
      </c>
      <c r="J2211" s="31" t="s">
        <v>50</v>
      </c>
      <c r="K2211" s="30" t="s">
        <v>6438</v>
      </c>
      <c r="L2211" s="43" t="s">
        <v>302</v>
      </c>
      <c r="M2211" s="30" t="s">
        <v>81</v>
      </c>
      <c r="N2211" s="43" t="s">
        <v>99</v>
      </c>
      <c r="O2211" s="45" t="s">
        <v>2489</v>
      </c>
      <c r="P2211" s="30">
        <v>796</v>
      </c>
      <c r="Q2211" s="30" t="s">
        <v>43</v>
      </c>
      <c r="R2211" s="114">
        <v>6</v>
      </c>
      <c r="S2211" s="114">
        <v>150</v>
      </c>
      <c r="T2211" s="298">
        <f t="shared" si="219"/>
        <v>900</v>
      </c>
      <c r="U2211" s="351">
        <f t="shared" si="218"/>
        <v>1008.0000000000001</v>
      </c>
      <c r="V2211" s="126"/>
      <c r="W2211" s="38">
        <v>2017</v>
      </c>
      <c r="X2211" s="126"/>
      <c r="Y2211" s="349"/>
      <c r="Z2211" s="290"/>
      <c r="AA2211" s="304"/>
      <c r="AB2211" s="290"/>
      <c r="AC2211" s="291"/>
      <c r="AD2211" s="291"/>
      <c r="AE2211" s="291"/>
      <c r="AF2211" s="291"/>
      <c r="AG2211" s="291"/>
      <c r="AH2211" s="291"/>
      <c r="AI2211" s="291"/>
      <c r="AJ2211" s="291"/>
      <c r="AK2211" s="291"/>
      <c r="AL2211" s="291"/>
      <c r="AM2211" s="291"/>
      <c r="AN2211" s="291"/>
      <c r="AO2211" s="291"/>
      <c r="AP2211" s="292"/>
      <c r="AQ2211" s="292"/>
      <c r="AR2211" s="292"/>
      <c r="AS2211" s="292"/>
      <c r="AT2211" s="292"/>
      <c r="AU2211" s="292"/>
      <c r="AV2211" s="292"/>
      <c r="AW2211" s="292"/>
      <c r="AX2211" s="292"/>
      <c r="AY2211" s="292"/>
      <c r="AZ2211" s="292"/>
      <c r="BA2211" s="292"/>
      <c r="BB2211" s="292"/>
      <c r="BC2211" s="292"/>
      <c r="BD2211" s="292"/>
      <c r="BE2211" s="292"/>
      <c r="BF2211" s="292"/>
      <c r="BG2211" s="292"/>
      <c r="BH2211" s="292"/>
      <c r="BI2211" s="292"/>
      <c r="BJ2211" s="292"/>
      <c r="BK2211" s="292"/>
      <c r="BL2211" s="292"/>
      <c r="BM2211" s="292"/>
      <c r="BN2211" s="292"/>
    </row>
    <row r="2212" spans="1:66" s="293" customFormat="1" ht="50.1" customHeight="1">
      <c r="A2212" s="30" t="s">
        <v>7583</v>
      </c>
      <c r="B2212" s="31" t="s">
        <v>32</v>
      </c>
      <c r="C2212" s="56" t="s">
        <v>4710</v>
      </c>
      <c r="D2212" s="32" t="s">
        <v>4674</v>
      </c>
      <c r="E2212" s="423" t="s">
        <v>4711</v>
      </c>
      <c r="F2212" s="56" t="s">
        <v>7584</v>
      </c>
      <c r="G2212" s="30" t="s">
        <v>36</v>
      </c>
      <c r="H2212" s="30">
        <v>0</v>
      </c>
      <c r="I2212" s="30">
        <v>590000000</v>
      </c>
      <c r="J2212" s="31" t="s">
        <v>50</v>
      </c>
      <c r="K2212" s="30" t="s">
        <v>6438</v>
      </c>
      <c r="L2212" s="43" t="s">
        <v>302</v>
      </c>
      <c r="M2212" s="30" t="s">
        <v>81</v>
      </c>
      <c r="N2212" s="43" t="s">
        <v>99</v>
      </c>
      <c r="O2212" s="45" t="s">
        <v>2489</v>
      </c>
      <c r="P2212" s="30">
        <v>796</v>
      </c>
      <c r="Q2212" s="30" t="s">
        <v>43</v>
      </c>
      <c r="R2212" s="114">
        <v>2</v>
      </c>
      <c r="S2212" s="114">
        <v>200</v>
      </c>
      <c r="T2212" s="298">
        <f t="shared" si="219"/>
        <v>400</v>
      </c>
      <c r="U2212" s="351">
        <f t="shared" si="218"/>
        <v>448.00000000000006</v>
      </c>
      <c r="V2212" s="126"/>
      <c r="W2212" s="45">
        <v>2017</v>
      </c>
      <c r="X2212" s="126"/>
      <c r="Y2212" s="349"/>
      <c r="Z2212" s="290"/>
      <c r="AA2212" s="304"/>
      <c r="AB2212" s="290"/>
      <c r="AC2212" s="291"/>
      <c r="AD2212" s="291"/>
      <c r="AE2212" s="291"/>
      <c r="AF2212" s="291"/>
      <c r="AG2212" s="291"/>
      <c r="AH2212" s="291"/>
      <c r="AI2212" s="291"/>
      <c r="AJ2212" s="291"/>
      <c r="AK2212" s="291"/>
      <c r="AL2212" s="291"/>
      <c r="AM2212" s="291"/>
      <c r="AN2212" s="291"/>
      <c r="AO2212" s="291"/>
      <c r="AP2212" s="292"/>
      <c r="AQ2212" s="292"/>
      <c r="AR2212" s="292"/>
      <c r="AS2212" s="292"/>
      <c r="AT2212" s="292"/>
      <c r="AU2212" s="292"/>
      <c r="AV2212" s="292"/>
      <c r="AW2212" s="292"/>
      <c r="AX2212" s="292"/>
      <c r="AY2212" s="292"/>
      <c r="AZ2212" s="292"/>
      <c r="BA2212" s="292"/>
      <c r="BB2212" s="292"/>
      <c r="BC2212" s="292"/>
      <c r="BD2212" s="292"/>
      <c r="BE2212" s="292"/>
      <c r="BF2212" s="292"/>
      <c r="BG2212" s="292"/>
      <c r="BH2212" s="292"/>
      <c r="BI2212" s="292"/>
      <c r="BJ2212" s="292"/>
      <c r="BK2212" s="292"/>
      <c r="BL2212" s="292"/>
      <c r="BM2212" s="292"/>
      <c r="BN2212" s="292"/>
    </row>
    <row r="2213" spans="1:66" s="293" customFormat="1" ht="50.1" customHeight="1">
      <c r="A2213" s="30" t="s">
        <v>7585</v>
      </c>
      <c r="B2213" s="31" t="s">
        <v>32</v>
      </c>
      <c r="C2213" s="157" t="s">
        <v>4152</v>
      </c>
      <c r="D2213" s="56" t="s">
        <v>4153</v>
      </c>
      <c r="E2213" s="44" t="s">
        <v>4154</v>
      </c>
      <c r="F2213" s="424" t="s">
        <v>7586</v>
      </c>
      <c r="G2213" s="30" t="s">
        <v>36</v>
      </c>
      <c r="H2213" s="30">
        <v>0</v>
      </c>
      <c r="I2213" s="30">
        <v>590000000</v>
      </c>
      <c r="J2213" s="31" t="s">
        <v>50</v>
      </c>
      <c r="K2213" s="30" t="s">
        <v>6438</v>
      </c>
      <c r="L2213" s="43" t="s">
        <v>302</v>
      </c>
      <c r="M2213" s="30" t="s">
        <v>81</v>
      </c>
      <c r="N2213" s="43" t="s">
        <v>99</v>
      </c>
      <c r="O2213" s="45" t="s">
        <v>2489</v>
      </c>
      <c r="P2213" s="30">
        <v>796</v>
      </c>
      <c r="Q2213" s="30" t="s">
        <v>43</v>
      </c>
      <c r="R2213" s="114">
        <v>12</v>
      </c>
      <c r="S2213" s="114">
        <v>15000</v>
      </c>
      <c r="T2213" s="298">
        <f t="shared" si="219"/>
        <v>180000</v>
      </c>
      <c r="U2213" s="351">
        <f t="shared" si="218"/>
        <v>201600.00000000003</v>
      </c>
      <c r="V2213" s="126"/>
      <c r="W2213" s="45">
        <v>2017</v>
      </c>
      <c r="X2213" s="126"/>
      <c r="Y2213" s="349"/>
      <c r="Z2213" s="290"/>
      <c r="AA2213" s="304"/>
      <c r="AB2213" s="290"/>
      <c r="AC2213" s="291"/>
      <c r="AD2213" s="291"/>
      <c r="AE2213" s="291"/>
      <c r="AF2213" s="291"/>
      <c r="AG2213" s="291"/>
      <c r="AH2213" s="291"/>
      <c r="AI2213" s="291"/>
      <c r="AJ2213" s="291"/>
      <c r="AK2213" s="291"/>
      <c r="AL2213" s="291"/>
      <c r="AM2213" s="291"/>
      <c r="AN2213" s="291"/>
      <c r="AO2213" s="291"/>
      <c r="AP2213" s="292"/>
      <c r="AQ2213" s="292"/>
      <c r="AR2213" s="292"/>
      <c r="AS2213" s="292"/>
      <c r="AT2213" s="292"/>
      <c r="AU2213" s="292"/>
      <c r="AV2213" s="292"/>
      <c r="AW2213" s="292"/>
      <c r="AX2213" s="292"/>
      <c r="AY2213" s="292"/>
      <c r="AZ2213" s="292"/>
      <c r="BA2213" s="292"/>
      <c r="BB2213" s="292"/>
      <c r="BC2213" s="292"/>
      <c r="BD2213" s="292"/>
      <c r="BE2213" s="292"/>
      <c r="BF2213" s="292"/>
      <c r="BG2213" s="292"/>
      <c r="BH2213" s="292"/>
      <c r="BI2213" s="292"/>
      <c r="BJ2213" s="292"/>
      <c r="BK2213" s="292"/>
      <c r="BL2213" s="292"/>
      <c r="BM2213" s="292"/>
      <c r="BN2213" s="292"/>
    </row>
    <row r="2214" spans="1:66" s="293" customFormat="1" ht="50.1" customHeight="1">
      <c r="A2214" s="30" t="s">
        <v>7587</v>
      </c>
      <c r="B2214" s="31" t="s">
        <v>32</v>
      </c>
      <c r="C2214" s="56" t="s">
        <v>5011</v>
      </c>
      <c r="D2214" s="56" t="s">
        <v>5012</v>
      </c>
      <c r="E2214" s="187" t="s">
        <v>5013</v>
      </c>
      <c r="F2214" s="56" t="s">
        <v>7588</v>
      </c>
      <c r="G2214" s="31" t="s">
        <v>36</v>
      </c>
      <c r="H2214" s="31">
        <v>0</v>
      </c>
      <c r="I2214" s="31">
        <v>590000000</v>
      </c>
      <c r="J2214" s="31" t="s">
        <v>50</v>
      </c>
      <c r="K2214" s="30" t="s">
        <v>6438</v>
      </c>
      <c r="L2214" s="31" t="s">
        <v>80</v>
      </c>
      <c r="M2214" s="31" t="s">
        <v>81</v>
      </c>
      <c r="N2214" s="43" t="s">
        <v>99</v>
      </c>
      <c r="O2214" s="45" t="s">
        <v>2489</v>
      </c>
      <c r="P2214" s="31">
        <v>796</v>
      </c>
      <c r="Q2214" s="31" t="s">
        <v>43</v>
      </c>
      <c r="R2214" s="64">
        <v>16</v>
      </c>
      <c r="S2214" s="64">
        <v>2250</v>
      </c>
      <c r="T2214" s="298">
        <f t="shared" si="219"/>
        <v>36000</v>
      </c>
      <c r="U2214" s="351">
        <f t="shared" si="218"/>
        <v>40320.000000000007</v>
      </c>
      <c r="V2214" s="126"/>
      <c r="W2214" s="45">
        <v>2017</v>
      </c>
      <c r="X2214" s="126"/>
      <c r="Y2214" s="349"/>
      <c r="Z2214" s="290"/>
      <c r="AA2214" s="304"/>
      <c r="AB2214" s="290"/>
      <c r="AC2214" s="291"/>
      <c r="AD2214" s="291"/>
      <c r="AE2214" s="291"/>
      <c r="AF2214" s="291"/>
      <c r="AG2214" s="291"/>
      <c r="AH2214" s="291"/>
      <c r="AI2214" s="291"/>
      <c r="AJ2214" s="291"/>
      <c r="AK2214" s="291"/>
      <c r="AL2214" s="291"/>
      <c r="AM2214" s="291"/>
      <c r="AN2214" s="291"/>
      <c r="AO2214" s="291"/>
      <c r="AP2214" s="292"/>
      <c r="AQ2214" s="292"/>
      <c r="AR2214" s="292"/>
      <c r="AS2214" s="292"/>
      <c r="AT2214" s="292"/>
      <c r="AU2214" s="292"/>
      <c r="AV2214" s="292"/>
      <c r="AW2214" s="292"/>
      <c r="AX2214" s="292"/>
      <c r="AY2214" s="292"/>
      <c r="AZ2214" s="292"/>
      <c r="BA2214" s="292"/>
      <c r="BB2214" s="292"/>
      <c r="BC2214" s="292"/>
      <c r="BD2214" s="292"/>
      <c r="BE2214" s="292"/>
      <c r="BF2214" s="292"/>
      <c r="BG2214" s="292"/>
      <c r="BH2214" s="292"/>
      <c r="BI2214" s="292"/>
      <c r="BJ2214" s="292"/>
      <c r="BK2214" s="292"/>
      <c r="BL2214" s="292"/>
      <c r="BM2214" s="292"/>
      <c r="BN2214" s="292"/>
    </row>
    <row r="2215" spans="1:66" s="293" customFormat="1" ht="50.1" customHeight="1">
      <c r="A2215" s="30" t="s">
        <v>7589</v>
      </c>
      <c r="B2215" s="31" t="s">
        <v>32</v>
      </c>
      <c r="C2215" s="44" t="s">
        <v>5868</v>
      </c>
      <c r="D2215" s="44" t="s">
        <v>5869</v>
      </c>
      <c r="E2215" s="44" t="s">
        <v>5870</v>
      </c>
      <c r="F2215" s="44" t="s">
        <v>7590</v>
      </c>
      <c r="G2215" s="43" t="s">
        <v>36</v>
      </c>
      <c r="H2215" s="162">
        <v>0</v>
      </c>
      <c r="I2215" s="81">
        <v>590000000</v>
      </c>
      <c r="J2215" s="45" t="s">
        <v>300</v>
      </c>
      <c r="K2215" s="30" t="s">
        <v>6438</v>
      </c>
      <c r="L2215" s="43" t="s">
        <v>5186</v>
      </c>
      <c r="M2215" s="43" t="s">
        <v>81</v>
      </c>
      <c r="N2215" s="43" t="s">
        <v>99</v>
      </c>
      <c r="O2215" s="45" t="s">
        <v>2489</v>
      </c>
      <c r="P2215" s="31">
        <v>796</v>
      </c>
      <c r="Q2215" s="31" t="s">
        <v>43</v>
      </c>
      <c r="R2215" s="64">
        <v>8</v>
      </c>
      <c r="S2215" s="64">
        <v>2300</v>
      </c>
      <c r="T2215" s="298">
        <f t="shared" si="219"/>
        <v>18400</v>
      </c>
      <c r="U2215" s="351">
        <f t="shared" si="218"/>
        <v>20608.000000000004</v>
      </c>
      <c r="V2215" s="126"/>
      <c r="W2215" s="45">
        <v>2017</v>
      </c>
      <c r="X2215" s="126"/>
      <c r="Y2215" s="349"/>
      <c r="Z2215" s="290"/>
      <c r="AA2215" s="304"/>
      <c r="AB2215" s="290"/>
      <c r="AC2215" s="291"/>
      <c r="AD2215" s="291"/>
      <c r="AE2215" s="291"/>
      <c r="AF2215" s="291"/>
      <c r="AG2215" s="291"/>
      <c r="AH2215" s="291"/>
      <c r="AI2215" s="291"/>
      <c r="AJ2215" s="291"/>
      <c r="AK2215" s="291"/>
      <c r="AL2215" s="291"/>
      <c r="AM2215" s="291"/>
      <c r="AN2215" s="291"/>
      <c r="AO2215" s="291"/>
      <c r="AP2215" s="292"/>
      <c r="AQ2215" s="292"/>
      <c r="AR2215" s="292"/>
      <c r="AS2215" s="292"/>
      <c r="AT2215" s="292"/>
      <c r="AU2215" s="292"/>
      <c r="AV2215" s="292"/>
      <c r="AW2215" s="292"/>
      <c r="AX2215" s="292"/>
      <c r="AY2215" s="292"/>
      <c r="AZ2215" s="292"/>
      <c r="BA2215" s="292"/>
      <c r="BB2215" s="292"/>
      <c r="BC2215" s="292"/>
      <c r="BD2215" s="292"/>
      <c r="BE2215" s="292"/>
      <c r="BF2215" s="292"/>
      <c r="BG2215" s="292"/>
      <c r="BH2215" s="292"/>
      <c r="BI2215" s="292"/>
      <c r="BJ2215" s="292"/>
      <c r="BK2215" s="292"/>
      <c r="BL2215" s="292"/>
      <c r="BM2215" s="292"/>
      <c r="BN2215" s="292"/>
    </row>
    <row r="2216" spans="1:66" s="293" customFormat="1" ht="50.1" customHeight="1">
      <c r="A2216" s="30" t="s">
        <v>7591</v>
      </c>
      <c r="B2216" s="71" t="s">
        <v>32</v>
      </c>
      <c r="C2216" s="44" t="s">
        <v>5225</v>
      </c>
      <c r="D2216" s="44" t="s">
        <v>5226</v>
      </c>
      <c r="E2216" s="44" t="s">
        <v>5227</v>
      </c>
      <c r="F2216" s="44" t="s">
        <v>7592</v>
      </c>
      <c r="G2216" s="43" t="s">
        <v>36</v>
      </c>
      <c r="H2216" s="162">
        <v>0</v>
      </c>
      <c r="I2216" s="30">
        <v>590000000</v>
      </c>
      <c r="J2216" s="45" t="s">
        <v>300</v>
      </c>
      <c r="K2216" s="30" t="s">
        <v>6438</v>
      </c>
      <c r="L2216" s="43" t="s">
        <v>302</v>
      </c>
      <c r="M2216" s="30" t="s">
        <v>81</v>
      </c>
      <c r="N2216" s="43" t="s">
        <v>99</v>
      </c>
      <c r="O2216" s="45" t="s">
        <v>2489</v>
      </c>
      <c r="P2216" s="38">
        <v>796</v>
      </c>
      <c r="Q2216" s="43" t="s">
        <v>43</v>
      </c>
      <c r="R2216" s="64">
        <v>23</v>
      </c>
      <c r="S2216" s="64">
        <v>80</v>
      </c>
      <c r="T2216" s="298">
        <f t="shared" si="219"/>
        <v>1840</v>
      </c>
      <c r="U2216" s="351">
        <f t="shared" si="218"/>
        <v>2060.8000000000002</v>
      </c>
      <c r="V2216" s="126"/>
      <c r="W2216" s="45">
        <v>2017</v>
      </c>
      <c r="X2216" s="126"/>
      <c r="Y2216" s="349"/>
      <c r="Z2216" s="290"/>
      <c r="AA2216" s="304"/>
      <c r="AB2216" s="290"/>
      <c r="AC2216" s="291"/>
      <c r="AD2216" s="291"/>
      <c r="AE2216" s="291"/>
      <c r="AF2216" s="291"/>
      <c r="AG2216" s="291"/>
      <c r="AH2216" s="291"/>
      <c r="AI2216" s="291"/>
      <c r="AJ2216" s="291"/>
      <c r="AK2216" s="291"/>
      <c r="AL2216" s="291"/>
      <c r="AM2216" s="291"/>
      <c r="AN2216" s="291"/>
      <c r="AO2216" s="291"/>
      <c r="AP2216" s="292"/>
      <c r="AQ2216" s="292"/>
      <c r="AR2216" s="292"/>
      <c r="AS2216" s="292"/>
      <c r="AT2216" s="292"/>
      <c r="AU2216" s="292"/>
      <c r="AV2216" s="292"/>
      <c r="AW2216" s="292"/>
      <c r="AX2216" s="292"/>
      <c r="AY2216" s="292"/>
      <c r="AZ2216" s="292"/>
      <c r="BA2216" s="292"/>
      <c r="BB2216" s="292"/>
      <c r="BC2216" s="292"/>
      <c r="BD2216" s="292"/>
      <c r="BE2216" s="292"/>
      <c r="BF2216" s="292"/>
      <c r="BG2216" s="292"/>
      <c r="BH2216" s="292"/>
      <c r="BI2216" s="292"/>
      <c r="BJ2216" s="292"/>
      <c r="BK2216" s="292"/>
      <c r="BL2216" s="292"/>
      <c r="BM2216" s="292"/>
      <c r="BN2216" s="292"/>
    </row>
    <row r="2217" spans="1:66" s="293" customFormat="1" ht="50.1" customHeight="1">
      <c r="A2217" s="30" t="s">
        <v>7593</v>
      </c>
      <c r="B2217" s="31" t="s">
        <v>32</v>
      </c>
      <c r="C2217" s="44" t="s">
        <v>4511</v>
      </c>
      <c r="D2217" s="44" t="s">
        <v>4512</v>
      </c>
      <c r="E2217" s="44" t="s">
        <v>4513</v>
      </c>
      <c r="F2217" s="44" t="s">
        <v>7594</v>
      </c>
      <c r="G2217" s="43" t="s">
        <v>36</v>
      </c>
      <c r="H2217" s="162">
        <v>0</v>
      </c>
      <c r="I2217" s="30">
        <v>590000000</v>
      </c>
      <c r="J2217" s="45" t="s">
        <v>300</v>
      </c>
      <c r="K2217" s="30" t="s">
        <v>6438</v>
      </c>
      <c r="L2217" s="43" t="s">
        <v>302</v>
      </c>
      <c r="M2217" s="30" t="s">
        <v>81</v>
      </c>
      <c r="N2217" s="43" t="s">
        <v>99</v>
      </c>
      <c r="O2217" s="45" t="s">
        <v>2489</v>
      </c>
      <c r="P2217" s="38">
        <v>796</v>
      </c>
      <c r="Q2217" s="43" t="s">
        <v>43</v>
      </c>
      <c r="R2217" s="64">
        <v>22</v>
      </c>
      <c r="S2217" s="64">
        <v>900</v>
      </c>
      <c r="T2217" s="298">
        <f t="shared" si="219"/>
        <v>19800</v>
      </c>
      <c r="U2217" s="351">
        <f t="shared" si="218"/>
        <v>22176.000000000004</v>
      </c>
      <c r="V2217" s="126"/>
      <c r="W2217" s="45">
        <v>2017</v>
      </c>
      <c r="X2217" s="126"/>
      <c r="Y2217" s="349"/>
      <c r="Z2217" s="290"/>
      <c r="AA2217" s="304"/>
      <c r="AB2217" s="290"/>
      <c r="AC2217" s="291"/>
      <c r="AD2217" s="291"/>
      <c r="AE2217" s="291"/>
      <c r="AF2217" s="291"/>
      <c r="AG2217" s="291"/>
      <c r="AH2217" s="291"/>
      <c r="AI2217" s="291"/>
      <c r="AJ2217" s="291"/>
      <c r="AK2217" s="291"/>
      <c r="AL2217" s="291"/>
      <c r="AM2217" s="291"/>
      <c r="AN2217" s="291"/>
      <c r="AO2217" s="291"/>
      <c r="AP2217" s="292"/>
      <c r="AQ2217" s="292"/>
      <c r="AR2217" s="292"/>
      <c r="AS2217" s="292"/>
      <c r="AT2217" s="292"/>
      <c r="AU2217" s="292"/>
      <c r="AV2217" s="292"/>
      <c r="AW2217" s="292"/>
      <c r="AX2217" s="292"/>
      <c r="AY2217" s="292"/>
      <c r="AZ2217" s="292"/>
      <c r="BA2217" s="292"/>
      <c r="BB2217" s="292"/>
      <c r="BC2217" s="292"/>
      <c r="BD2217" s="292"/>
      <c r="BE2217" s="292"/>
      <c r="BF2217" s="292"/>
      <c r="BG2217" s="292"/>
      <c r="BH2217" s="292"/>
      <c r="BI2217" s="292"/>
      <c r="BJ2217" s="292"/>
      <c r="BK2217" s="292"/>
      <c r="BL2217" s="292"/>
      <c r="BM2217" s="292"/>
      <c r="BN2217" s="292"/>
    </row>
    <row r="2218" spans="1:66" s="293" customFormat="1" ht="50.1" customHeight="1">
      <c r="A2218" s="30" t="s">
        <v>7596</v>
      </c>
      <c r="B2218" s="31" t="s">
        <v>32</v>
      </c>
      <c r="C2218" s="56" t="s">
        <v>1802</v>
      </c>
      <c r="D2218" s="56" t="s">
        <v>1445</v>
      </c>
      <c r="E2218" s="56" t="s">
        <v>1803</v>
      </c>
      <c r="F2218" s="56"/>
      <c r="G2218" s="30" t="s">
        <v>36</v>
      </c>
      <c r="H2218" s="30">
        <v>0</v>
      </c>
      <c r="I2218" s="30">
        <v>590000000</v>
      </c>
      <c r="J2218" s="31" t="s">
        <v>37</v>
      </c>
      <c r="K2218" s="45" t="s">
        <v>6438</v>
      </c>
      <c r="L2218" s="31" t="s">
        <v>39</v>
      </c>
      <c r="M2218" s="30" t="s">
        <v>58</v>
      </c>
      <c r="N2218" s="31" t="s">
        <v>106</v>
      </c>
      <c r="O2218" s="31" t="s">
        <v>107</v>
      </c>
      <c r="P2218" s="100">
        <v>168</v>
      </c>
      <c r="Q2218" s="31" t="s">
        <v>114</v>
      </c>
      <c r="R2218" s="383">
        <v>1.3979999999999999</v>
      </c>
      <c r="S2218" s="114">
        <v>522500</v>
      </c>
      <c r="T2218" s="114">
        <f>R2218*S2218</f>
        <v>730455</v>
      </c>
      <c r="U2218" s="114">
        <f t="shared" si="218"/>
        <v>818109.60000000009</v>
      </c>
      <c r="V2218" s="30" t="s">
        <v>44</v>
      </c>
      <c r="W2218" s="45">
        <v>2017</v>
      </c>
      <c r="X2218" s="43"/>
      <c r="Y2218" s="350"/>
      <c r="Z2218" s="290"/>
      <c r="AA2218" s="304"/>
      <c r="AB2218" s="290"/>
      <c r="AC2218" s="291"/>
      <c r="AD2218" s="291"/>
      <c r="AE2218" s="291"/>
      <c r="AF2218" s="291"/>
      <c r="AG2218" s="291"/>
      <c r="AH2218" s="291"/>
      <c r="AI2218" s="291"/>
      <c r="AJ2218" s="291"/>
      <c r="AK2218" s="291"/>
      <c r="AL2218" s="291"/>
      <c r="AM2218" s="291"/>
      <c r="AN2218" s="291"/>
      <c r="AO2218" s="291"/>
      <c r="AP2218" s="292"/>
      <c r="AQ2218" s="292"/>
      <c r="AR2218" s="292"/>
      <c r="AS2218" s="292"/>
      <c r="AT2218" s="292"/>
      <c r="AU2218" s="292"/>
      <c r="AV2218" s="292"/>
      <c r="AW2218" s="292"/>
      <c r="AX2218" s="292"/>
      <c r="AY2218" s="292"/>
      <c r="AZ2218" s="292"/>
      <c r="BA2218" s="292"/>
      <c r="BB2218" s="292"/>
      <c r="BC2218" s="292"/>
      <c r="BD2218" s="292"/>
      <c r="BE2218" s="292"/>
      <c r="BF2218" s="292"/>
      <c r="BG2218" s="292"/>
      <c r="BH2218" s="292"/>
      <c r="BI2218" s="292"/>
      <c r="BJ2218" s="292"/>
      <c r="BK2218" s="292"/>
      <c r="BL2218" s="292"/>
      <c r="BM2218" s="292"/>
      <c r="BN2218" s="292"/>
    </row>
    <row r="2219" spans="1:66" s="293" customFormat="1" ht="50.1" customHeight="1">
      <c r="A2219" s="30" t="s">
        <v>7597</v>
      </c>
      <c r="B2219" s="31" t="s">
        <v>32</v>
      </c>
      <c r="C2219" s="56" t="s">
        <v>1802</v>
      </c>
      <c r="D2219" s="56" t="s">
        <v>1445</v>
      </c>
      <c r="E2219" s="56" t="s">
        <v>1803</v>
      </c>
      <c r="F2219" s="56" t="s">
        <v>7598</v>
      </c>
      <c r="G2219" s="30" t="s">
        <v>36</v>
      </c>
      <c r="H2219" s="30">
        <v>0</v>
      </c>
      <c r="I2219" s="30">
        <v>590000000</v>
      </c>
      <c r="J2219" s="31" t="s">
        <v>37</v>
      </c>
      <c r="K2219" s="45" t="s">
        <v>6438</v>
      </c>
      <c r="L2219" s="31" t="s">
        <v>39</v>
      </c>
      <c r="M2219" s="30" t="s">
        <v>58</v>
      </c>
      <c r="N2219" s="31" t="s">
        <v>106</v>
      </c>
      <c r="O2219" s="31" t="s">
        <v>107</v>
      </c>
      <c r="P2219" s="100">
        <v>168</v>
      </c>
      <c r="Q2219" s="31" t="s">
        <v>114</v>
      </c>
      <c r="R2219" s="383">
        <v>0.46600000000000003</v>
      </c>
      <c r="S2219" s="114">
        <v>312600</v>
      </c>
      <c r="T2219" s="114">
        <f>R2219*S2219</f>
        <v>145671.6</v>
      </c>
      <c r="U2219" s="114">
        <f t="shared" si="218"/>
        <v>163152.19200000001</v>
      </c>
      <c r="V2219" s="30" t="s">
        <v>44</v>
      </c>
      <c r="W2219" s="45">
        <v>2017</v>
      </c>
      <c r="X2219" s="43"/>
      <c r="Y2219" s="350"/>
      <c r="Z2219" s="290"/>
      <c r="AA2219" s="304"/>
      <c r="AB2219" s="290"/>
      <c r="AC2219" s="291"/>
      <c r="AD2219" s="291"/>
      <c r="AE2219" s="291"/>
      <c r="AF2219" s="291"/>
      <c r="AG2219" s="291"/>
      <c r="AH2219" s="291"/>
      <c r="AI2219" s="291"/>
      <c r="AJ2219" s="291"/>
      <c r="AK2219" s="291"/>
      <c r="AL2219" s="291"/>
      <c r="AM2219" s="291"/>
      <c r="AN2219" s="291"/>
      <c r="AO2219" s="291"/>
      <c r="AP2219" s="292"/>
      <c r="AQ2219" s="292"/>
      <c r="AR2219" s="292"/>
      <c r="AS2219" s="292"/>
      <c r="AT2219" s="292"/>
      <c r="AU2219" s="292"/>
      <c r="AV2219" s="292"/>
      <c r="AW2219" s="292"/>
      <c r="AX2219" s="292"/>
      <c r="AY2219" s="292"/>
      <c r="AZ2219" s="292"/>
      <c r="BA2219" s="292"/>
      <c r="BB2219" s="292"/>
      <c r="BC2219" s="292"/>
      <c r="BD2219" s="292"/>
      <c r="BE2219" s="292"/>
      <c r="BF2219" s="292"/>
      <c r="BG2219" s="292"/>
      <c r="BH2219" s="292"/>
      <c r="BI2219" s="292"/>
      <c r="BJ2219" s="292"/>
      <c r="BK2219" s="292"/>
      <c r="BL2219" s="292"/>
      <c r="BM2219" s="292"/>
      <c r="BN2219" s="292"/>
    </row>
    <row r="2220" spans="1:66" s="293" customFormat="1" ht="50.1" customHeight="1">
      <c r="A2220" s="30" t="s">
        <v>7599</v>
      </c>
      <c r="B2220" s="31" t="s">
        <v>32</v>
      </c>
      <c r="C2220" s="56" t="s">
        <v>1987</v>
      </c>
      <c r="D2220" s="56" t="s">
        <v>1983</v>
      </c>
      <c r="E2220" s="56" t="s">
        <v>1988</v>
      </c>
      <c r="F2220" s="56" t="s">
        <v>7600</v>
      </c>
      <c r="G2220" s="31" t="s">
        <v>36</v>
      </c>
      <c r="H2220" s="31">
        <v>0</v>
      </c>
      <c r="I2220" s="31">
        <v>590000000</v>
      </c>
      <c r="J2220" s="31" t="s">
        <v>37</v>
      </c>
      <c r="K2220" s="45" t="s">
        <v>6438</v>
      </c>
      <c r="L2220" s="31" t="s">
        <v>39</v>
      </c>
      <c r="M2220" s="31" t="s">
        <v>58</v>
      </c>
      <c r="N2220" s="31" t="s">
        <v>106</v>
      </c>
      <c r="O2220" s="31" t="s">
        <v>107</v>
      </c>
      <c r="P2220" s="31">
        <v>166</v>
      </c>
      <c r="Q2220" s="31" t="s">
        <v>100</v>
      </c>
      <c r="R2220" s="64">
        <v>8650</v>
      </c>
      <c r="S2220" s="64">
        <v>711.5</v>
      </c>
      <c r="T2220" s="298">
        <f>R2220*S2220</f>
        <v>6154475</v>
      </c>
      <c r="U2220" s="64">
        <f t="shared" si="218"/>
        <v>6893012.0000000009</v>
      </c>
      <c r="V2220" s="31" t="s">
        <v>44</v>
      </c>
      <c r="W2220" s="45">
        <v>2017</v>
      </c>
      <c r="X2220" s="45"/>
      <c r="Y2220" s="350"/>
      <c r="Z2220" s="290"/>
      <c r="AA2220" s="304"/>
      <c r="AB2220" s="290"/>
      <c r="AC2220" s="291"/>
      <c r="AD2220" s="291"/>
      <c r="AE2220" s="291"/>
      <c r="AF2220" s="291"/>
      <c r="AG2220" s="291"/>
      <c r="AH2220" s="291"/>
      <c r="AI2220" s="291"/>
      <c r="AJ2220" s="291"/>
      <c r="AK2220" s="291"/>
      <c r="AL2220" s="291"/>
      <c r="AM2220" s="291"/>
      <c r="AN2220" s="291"/>
      <c r="AO2220" s="291"/>
      <c r="AP2220" s="292"/>
      <c r="AQ2220" s="292"/>
      <c r="AR2220" s="292"/>
      <c r="AS2220" s="292"/>
      <c r="AT2220" s="292"/>
      <c r="AU2220" s="292"/>
      <c r="AV2220" s="292"/>
      <c r="AW2220" s="292"/>
      <c r="AX2220" s="292"/>
      <c r="AY2220" s="292"/>
      <c r="AZ2220" s="292"/>
      <c r="BA2220" s="292"/>
      <c r="BB2220" s="292"/>
      <c r="BC2220" s="292"/>
      <c r="BD2220" s="292"/>
      <c r="BE2220" s="292"/>
      <c r="BF2220" s="292"/>
      <c r="BG2220" s="292"/>
      <c r="BH2220" s="292"/>
      <c r="BI2220" s="292"/>
      <c r="BJ2220" s="292"/>
      <c r="BK2220" s="292"/>
      <c r="BL2220" s="292"/>
      <c r="BM2220" s="292"/>
      <c r="BN2220" s="292"/>
    </row>
    <row r="2221" spans="1:66" s="293" customFormat="1" ht="50.1" customHeight="1">
      <c r="A2221" s="30" t="s">
        <v>7601</v>
      </c>
      <c r="B2221" s="31" t="s">
        <v>32</v>
      </c>
      <c r="C2221" s="44" t="s">
        <v>7602</v>
      </c>
      <c r="D2221" s="44" t="s">
        <v>7603</v>
      </c>
      <c r="E2221" s="155" t="s">
        <v>7604</v>
      </c>
      <c r="F2221" s="184"/>
      <c r="G2221" s="45" t="s">
        <v>36</v>
      </c>
      <c r="H2221" s="31">
        <v>0</v>
      </c>
      <c r="I2221" s="31">
        <v>590000000</v>
      </c>
      <c r="J2221" s="41" t="s">
        <v>37</v>
      </c>
      <c r="K2221" s="45" t="s">
        <v>6438</v>
      </c>
      <c r="L2221" s="41" t="s">
        <v>37</v>
      </c>
      <c r="M2221" s="41" t="s">
        <v>58</v>
      </c>
      <c r="N2221" s="45" t="s">
        <v>82</v>
      </c>
      <c r="O2221" s="43" t="s">
        <v>5123</v>
      </c>
      <c r="P2221" s="30">
        <v>796</v>
      </c>
      <c r="Q2221" s="30" t="s">
        <v>43</v>
      </c>
      <c r="R2221" s="64">
        <v>1</v>
      </c>
      <c r="S2221" s="64">
        <v>2000</v>
      </c>
      <c r="T2221" s="298">
        <f>R2221*S2221</f>
        <v>2000</v>
      </c>
      <c r="U2221" s="351">
        <f t="shared" si="218"/>
        <v>2240</v>
      </c>
      <c r="V2221" s="41"/>
      <c r="W2221" s="43">
        <v>2017</v>
      </c>
      <c r="X2221" s="31"/>
      <c r="Y2221" s="291"/>
      <c r="Z2221" s="290"/>
      <c r="AA2221" s="304"/>
      <c r="AB2221" s="290"/>
      <c r="AC2221" s="291"/>
      <c r="AD2221" s="291"/>
      <c r="AE2221" s="291"/>
      <c r="AF2221" s="291"/>
      <c r="AG2221" s="291"/>
      <c r="AH2221" s="291"/>
      <c r="AI2221" s="291"/>
      <c r="AJ2221" s="291"/>
      <c r="AK2221" s="291"/>
      <c r="AL2221" s="291"/>
      <c r="AM2221" s="291"/>
      <c r="AN2221" s="291"/>
      <c r="AO2221" s="291"/>
      <c r="AP2221" s="292"/>
      <c r="AQ2221" s="292"/>
      <c r="AR2221" s="292"/>
      <c r="AS2221" s="292"/>
      <c r="AT2221" s="292"/>
      <c r="AU2221" s="292"/>
      <c r="AV2221" s="292"/>
      <c r="AW2221" s="292"/>
      <c r="AX2221" s="292"/>
      <c r="AY2221" s="292"/>
      <c r="AZ2221" s="292"/>
      <c r="BA2221" s="292"/>
      <c r="BB2221" s="292"/>
      <c r="BC2221" s="292"/>
      <c r="BD2221" s="292"/>
      <c r="BE2221" s="292"/>
      <c r="BF2221" s="292"/>
      <c r="BG2221" s="292"/>
      <c r="BH2221" s="292"/>
      <c r="BI2221" s="292"/>
      <c r="BJ2221" s="292"/>
      <c r="BK2221" s="292"/>
      <c r="BL2221" s="292"/>
      <c r="BM2221" s="292"/>
      <c r="BN2221" s="292"/>
    </row>
    <row r="2222" spans="1:66" s="293" customFormat="1" ht="50.1" customHeight="1">
      <c r="A2222" s="30" t="s">
        <v>7611</v>
      </c>
      <c r="B2222" s="45" t="s">
        <v>32</v>
      </c>
      <c r="C2222" s="33" t="s">
        <v>6485</v>
      </c>
      <c r="D2222" s="33" t="s">
        <v>5764</v>
      </c>
      <c r="E2222" s="33" t="s">
        <v>6486</v>
      </c>
      <c r="F2222" s="425"/>
      <c r="G2222" s="45" t="s">
        <v>188</v>
      </c>
      <c r="H2222" s="45">
        <v>0</v>
      </c>
      <c r="I2222" s="100">
        <v>590000000</v>
      </c>
      <c r="J2222" s="45" t="s">
        <v>50</v>
      </c>
      <c r="K2222" s="43" t="s">
        <v>6438</v>
      </c>
      <c r="L2222" s="45" t="s">
        <v>50</v>
      </c>
      <c r="M2222" s="45" t="s">
        <v>58</v>
      </c>
      <c r="N2222" s="45" t="s">
        <v>140</v>
      </c>
      <c r="O2222" s="41" t="s">
        <v>2489</v>
      </c>
      <c r="P2222" s="31">
        <v>112</v>
      </c>
      <c r="Q2222" s="43" t="s">
        <v>126</v>
      </c>
      <c r="R2222" s="161">
        <v>220</v>
      </c>
      <c r="S2222" s="145">
        <v>4480</v>
      </c>
      <c r="T2222" s="145">
        <f>R2222*S2222</f>
        <v>985600</v>
      </c>
      <c r="U2222" s="145">
        <f t="shared" si="218"/>
        <v>1103872</v>
      </c>
      <c r="V2222" s="251"/>
      <c r="W2222" s="31">
        <v>2017</v>
      </c>
      <c r="X2222" s="117"/>
      <c r="Y2222" s="341"/>
      <c r="Z2222" s="290"/>
      <c r="AA2222" s="304"/>
      <c r="AB2222" s="290"/>
      <c r="AC2222" s="291"/>
      <c r="AD2222" s="291"/>
      <c r="AE2222" s="291"/>
      <c r="AF2222" s="291"/>
      <c r="AG2222" s="291"/>
      <c r="AH2222" s="291"/>
      <c r="AI2222" s="291"/>
      <c r="AJ2222" s="291"/>
      <c r="AK2222" s="291"/>
      <c r="AL2222" s="291"/>
      <c r="AM2222" s="291"/>
      <c r="AN2222" s="291"/>
      <c r="AO2222" s="291"/>
      <c r="AP2222" s="292"/>
      <c r="AQ2222" s="292"/>
      <c r="AR2222" s="292"/>
      <c r="AS2222" s="292"/>
      <c r="AT2222" s="292"/>
      <c r="AU2222" s="292"/>
      <c r="AV2222" s="292"/>
      <c r="AW2222" s="292"/>
      <c r="AX2222" s="292"/>
      <c r="AY2222" s="292"/>
      <c r="AZ2222" s="292"/>
      <c r="BA2222" s="292"/>
      <c r="BB2222" s="292"/>
      <c r="BC2222" s="292"/>
      <c r="BD2222" s="292"/>
      <c r="BE2222" s="292"/>
      <c r="BF2222" s="292"/>
      <c r="BG2222" s="292"/>
      <c r="BH2222" s="292"/>
      <c r="BI2222" s="292"/>
      <c r="BJ2222" s="292"/>
      <c r="BK2222" s="292"/>
      <c r="BL2222" s="292"/>
      <c r="BM2222" s="292"/>
      <c r="BN2222" s="292"/>
    </row>
    <row r="2223" spans="1:66" s="293" customFormat="1" ht="50.1" customHeight="1">
      <c r="A2223" s="30" t="s">
        <v>7612</v>
      </c>
      <c r="B2223" s="45" t="s">
        <v>32</v>
      </c>
      <c r="C2223" s="33" t="s">
        <v>6489</v>
      </c>
      <c r="D2223" s="33" t="s">
        <v>6112</v>
      </c>
      <c r="E2223" s="33" t="s">
        <v>6490</v>
      </c>
      <c r="F2223" s="425"/>
      <c r="G2223" s="45" t="s">
        <v>188</v>
      </c>
      <c r="H2223" s="45">
        <v>0</v>
      </c>
      <c r="I2223" s="100">
        <v>590000000</v>
      </c>
      <c r="J2223" s="45" t="s">
        <v>50</v>
      </c>
      <c r="K2223" s="43" t="s">
        <v>6438</v>
      </c>
      <c r="L2223" s="45" t="s">
        <v>50</v>
      </c>
      <c r="M2223" s="45" t="s">
        <v>58</v>
      </c>
      <c r="N2223" s="45" t="s">
        <v>140</v>
      </c>
      <c r="O2223" s="41" t="s">
        <v>2489</v>
      </c>
      <c r="P2223" s="31">
        <v>112</v>
      </c>
      <c r="Q2223" s="43" t="s">
        <v>126</v>
      </c>
      <c r="R2223" s="161">
        <v>90</v>
      </c>
      <c r="S2223" s="161">
        <v>3332</v>
      </c>
      <c r="T2223" s="145">
        <f t="shared" ref="T2223:T2224" si="220">R2223*S2223</f>
        <v>299880</v>
      </c>
      <c r="U2223" s="145">
        <f t="shared" si="218"/>
        <v>335865.60000000003</v>
      </c>
      <c r="V2223" s="251"/>
      <c r="W2223" s="31">
        <v>2017</v>
      </c>
      <c r="X2223" s="117"/>
      <c r="Y2223" s="341"/>
      <c r="Z2223" s="290"/>
      <c r="AA2223" s="304"/>
      <c r="AB2223" s="290"/>
      <c r="AC2223" s="291"/>
      <c r="AD2223" s="291"/>
      <c r="AE2223" s="291"/>
      <c r="AF2223" s="291"/>
      <c r="AG2223" s="291"/>
      <c r="AH2223" s="291"/>
      <c r="AI2223" s="291"/>
      <c r="AJ2223" s="291"/>
      <c r="AK2223" s="291"/>
      <c r="AL2223" s="291"/>
      <c r="AM2223" s="291"/>
      <c r="AN2223" s="291"/>
      <c r="AO2223" s="291"/>
      <c r="AP2223" s="292"/>
      <c r="AQ2223" s="292"/>
      <c r="AR2223" s="292"/>
      <c r="AS2223" s="292"/>
      <c r="AT2223" s="292"/>
      <c r="AU2223" s="292"/>
      <c r="AV2223" s="292"/>
      <c r="AW2223" s="292"/>
      <c r="AX2223" s="292"/>
      <c r="AY2223" s="292"/>
      <c r="AZ2223" s="292"/>
      <c r="BA2223" s="292"/>
      <c r="BB2223" s="292"/>
      <c r="BC2223" s="292"/>
      <c r="BD2223" s="292"/>
      <c r="BE2223" s="292"/>
      <c r="BF2223" s="292"/>
      <c r="BG2223" s="292"/>
      <c r="BH2223" s="292"/>
      <c r="BI2223" s="292"/>
      <c r="BJ2223" s="292"/>
      <c r="BK2223" s="292"/>
      <c r="BL2223" s="292"/>
      <c r="BM2223" s="292"/>
      <c r="BN2223" s="292"/>
    </row>
    <row r="2224" spans="1:66" s="293" customFormat="1" ht="50.1" customHeight="1">
      <c r="A2224" s="30" t="s">
        <v>7613</v>
      </c>
      <c r="B2224" s="45" t="s">
        <v>32</v>
      </c>
      <c r="C2224" s="33" t="s">
        <v>6493</v>
      </c>
      <c r="D2224" s="33" t="s">
        <v>2603</v>
      </c>
      <c r="E2224" s="33" t="s">
        <v>2608</v>
      </c>
      <c r="F2224" s="425"/>
      <c r="G2224" s="45" t="s">
        <v>188</v>
      </c>
      <c r="H2224" s="45">
        <v>0</v>
      </c>
      <c r="I2224" s="100">
        <v>590000000</v>
      </c>
      <c r="J2224" s="45" t="s">
        <v>50</v>
      </c>
      <c r="K2224" s="43" t="s">
        <v>6438</v>
      </c>
      <c r="L2224" s="45" t="s">
        <v>50</v>
      </c>
      <c r="M2224" s="45" t="s">
        <v>58</v>
      </c>
      <c r="N2224" s="45" t="s">
        <v>140</v>
      </c>
      <c r="O2224" s="41" t="s">
        <v>2489</v>
      </c>
      <c r="P2224" s="31">
        <v>112</v>
      </c>
      <c r="Q2224" s="43" t="s">
        <v>126</v>
      </c>
      <c r="R2224" s="161">
        <v>360</v>
      </c>
      <c r="S2224" s="145">
        <v>3892</v>
      </c>
      <c r="T2224" s="145">
        <f t="shared" si="220"/>
        <v>1401120</v>
      </c>
      <c r="U2224" s="145">
        <f t="shared" si="218"/>
        <v>1569254.4000000001</v>
      </c>
      <c r="V2224" s="251"/>
      <c r="W2224" s="31">
        <v>2017</v>
      </c>
      <c r="X2224" s="117"/>
      <c r="Y2224" s="341"/>
      <c r="Z2224" s="290"/>
      <c r="AA2224" s="304"/>
      <c r="AB2224" s="290"/>
      <c r="AC2224" s="291"/>
      <c r="AD2224" s="291"/>
      <c r="AE2224" s="291"/>
      <c r="AF2224" s="291"/>
      <c r="AG2224" s="291"/>
      <c r="AH2224" s="291"/>
      <c r="AI2224" s="291"/>
      <c r="AJ2224" s="291"/>
      <c r="AK2224" s="291"/>
      <c r="AL2224" s="291"/>
      <c r="AM2224" s="291"/>
      <c r="AN2224" s="291"/>
      <c r="AO2224" s="291"/>
      <c r="AP2224" s="292"/>
      <c r="AQ2224" s="292"/>
      <c r="AR2224" s="292"/>
      <c r="AS2224" s="292"/>
      <c r="AT2224" s="292"/>
      <c r="AU2224" s="292"/>
      <c r="AV2224" s="292"/>
      <c r="AW2224" s="292"/>
      <c r="AX2224" s="292"/>
      <c r="AY2224" s="292"/>
      <c r="AZ2224" s="292"/>
      <c r="BA2224" s="292"/>
      <c r="BB2224" s="292"/>
      <c r="BC2224" s="292"/>
      <c r="BD2224" s="292"/>
      <c r="BE2224" s="292"/>
      <c r="BF2224" s="292"/>
      <c r="BG2224" s="292"/>
      <c r="BH2224" s="292"/>
      <c r="BI2224" s="292"/>
      <c r="BJ2224" s="292"/>
      <c r="BK2224" s="292"/>
      <c r="BL2224" s="292"/>
      <c r="BM2224" s="292"/>
      <c r="BN2224" s="292"/>
    </row>
    <row r="2225" spans="1:66" s="293" customFormat="1" ht="50.1" customHeight="1">
      <c r="A2225" s="30" t="s">
        <v>7614</v>
      </c>
      <c r="B2225" s="71" t="s">
        <v>32</v>
      </c>
      <c r="C2225" s="56" t="s">
        <v>6072</v>
      </c>
      <c r="D2225" s="56" t="s">
        <v>3259</v>
      </c>
      <c r="E2225" s="56" t="s">
        <v>6073</v>
      </c>
      <c r="F2225" s="44" t="s">
        <v>7615</v>
      </c>
      <c r="G2225" s="43" t="s">
        <v>36</v>
      </c>
      <c r="H2225" s="31">
        <v>0</v>
      </c>
      <c r="I2225" s="46">
        <v>590000000</v>
      </c>
      <c r="J2225" s="45" t="s">
        <v>50</v>
      </c>
      <c r="K2225" s="45" t="s">
        <v>495</v>
      </c>
      <c r="L2225" s="45" t="s">
        <v>50</v>
      </c>
      <c r="M2225" s="45" t="s">
        <v>81</v>
      </c>
      <c r="N2225" s="43" t="s">
        <v>7616</v>
      </c>
      <c r="O2225" s="46" t="s">
        <v>5123</v>
      </c>
      <c r="P2225" s="43">
        <v>796</v>
      </c>
      <c r="Q2225" s="38" t="s">
        <v>43</v>
      </c>
      <c r="R2225" s="64">
        <v>6</v>
      </c>
      <c r="S2225" s="114">
        <v>112000</v>
      </c>
      <c r="T2225" s="64">
        <f>S2225*R2225</f>
        <v>672000</v>
      </c>
      <c r="U2225" s="64">
        <f>T2225*1.12</f>
        <v>752640.00000000012</v>
      </c>
      <c r="V2225" s="43"/>
      <c r="W2225" s="43">
        <v>2017</v>
      </c>
      <c r="X2225" s="43"/>
      <c r="Y2225" s="291"/>
      <c r="Z2225" s="290"/>
      <c r="AA2225" s="304"/>
      <c r="AB2225" s="290"/>
      <c r="AC2225" s="291"/>
      <c r="AD2225" s="291"/>
      <c r="AE2225" s="291"/>
      <c r="AF2225" s="291"/>
      <c r="AG2225" s="291"/>
      <c r="AH2225" s="291"/>
      <c r="AI2225" s="291"/>
      <c r="AJ2225" s="291"/>
      <c r="AK2225" s="291"/>
      <c r="AL2225" s="291"/>
      <c r="AM2225" s="291"/>
      <c r="AN2225" s="291"/>
      <c r="AO2225" s="291"/>
      <c r="AP2225" s="292"/>
      <c r="AQ2225" s="292"/>
      <c r="AR2225" s="292"/>
      <c r="AS2225" s="292"/>
      <c r="AT2225" s="292"/>
      <c r="AU2225" s="292"/>
      <c r="AV2225" s="292"/>
      <c r="AW2225" s="292"/>
      <c r="AX2225" s="292"/>
      <c r="AY2225" s="292"/>
      <c r="AZ2225" s="292"/>
      <c r="BA2225" s="292"/>
      <c r="BB2225" s="292"/>
      <c r="BC2225" s="292"/>
      <c r="BD2225" s="292"/>
      <c r="BE2225" s="292"/>
      <c r="BF2225" s="292"/>
      <c r="BG2225" s="292"/>
      <c r="BH2225" s="292"/>
      <c r="BI2225" s="292"/>
      <c r="BJ2225" s="292"/>
      <c r="BK2225" s="292"/>
      <c r="BL2225" s="292"/>
      <c r="BM2225" s="292"/>
      <c r="BN2225" s="292"/>
    </row>
    <row r="2226" spans="1:66" s="293" customFormat="1" ht="50.1" customHeight="1">
      <c r="A2226" s="30" t="s">
        <v>7619</v>
      </c>
      <c r="B2226" s="71" t="s">
        <v>32</v>
      </c>
      <c r="C2226" s="210" t="s">
        <v>7620</v>
      </c>
      <c r="D2226" s="210" t="s">
        <v>7621</v>
      </c>
      <c r="E2226" s="210" t="s">
        <v>7622</v>
      </c>
      <c r="F2226" s="210" t="s">
        <v>7623</v>
      </c>
      <c r="G2226" s="45" t="s">
        <v>36</v>
      </c>
      <c r="H2226" s="31">
        <v>0</v>
      </c>
      <c r="I2226" s="100">
        <v>590000000</v>
      </c>
      <c r="J2226" s="45" t="s">
        <v>50</v>
      </c>
      <c r="K2226" s="167" t="s">
        <v>2488</v>
      </c>
      <c r="L2226" s="45" t="s">
        <v>5186</v>
      </c>
      <c r="M2226" s="45" t="s">
        <v>58</v>
      </c>
      <c r="N2226" s="45" t="s">
        <v>5338</v>
      </c>
      <c r="O2226" s="125" t="s">
        <v>5123</v>
      </c>
      <c r="P2226" s="45">
        <v>796</v>
      </c>
      <c r="Q2226" s="71" t="s">
        <v>43</v>
      </c>
      <c r="R2226" s="426">
        <v>1</v>
      </c>
      <c r="S2226" s="426">
        <v>22000</v>
      </c>
      <c r="T2226" s="426">
        <f>R2226*S2226</f>
        <v>22000</v>
      </c>
      <c r="U2226" s="426">
        <f t="shared" ref="U2226:U2233" si="221">T2226*1.12</f>
        <v>24640.000000000004</v>
      </c>
      <c r="V2226" s="158"/>
      <c r="W2226" s="158">
        <v>2017</v>
      </c>
      <c r="X2226" s="214"/>
      <c r="Y2226" s="350"/>
      <c r="Z2226" s="290"/>
      <c r="AA2226" s="304"/>
      <c r="AB2226" s="290"/>
      <c r="AC2226" s="291"/>
      <c r="AD2226" s="291"/>
      <c r="AE2226" s="291"/>
      <c r="AF2226" s="291"/>
      <c r="AG2226" s="291"/>
      <c r="AH2226" s="291"/>
      <c r="AI2226" s="291"/>
      <c r="AJ2226" s="291"/>
      <c r="AK2226" s="291"/>
      <c r="AL2226" s="291"/>
      <c r="AM2226" s="291"/>
      <c r="AN2226" s="291"/>
      <c r="AO2226" s="291"/>
      <c r="AP2226" s="292"/>
      <c r="AQ2226" s="292"/>
      <c r="AR2226" s="292"/>
      <c r="AS2226" s="292"/>
      <c r="AT2226" s="292"/>
      <c r="AU2226" s="292"/>
      <c r="AV2226" s="292"/>
      <c r="AW2226" s="292"/>
      <c r="AX2226" s="292"/>
      <c r="AY2226" s="292"/>
      <c r="AZ2226" s="292"/>
      <c r="BA2226" s="292"/>
      <c r="BB2226" s="292"/>
      <c r="BC2226" s="292"/>
      <c r="BD2226" s="292"/>
      <c r="BE2226" s="292"/>
      <c r="BF2226" s="292"/>
      <c r="BG2226" s="292"/>
      <c r="BH2226" s="292"/>
      <c r="BI2226" s="292"/>
      <c r="BJ2226" s="292"/>
      <c r="BK2226" s="292"/>
      <c r="BL2226" s="292"/>
      <c r="BM2226" s="292"/>
      <c r="BN2226" s="292"/>
    </row>
    <row r="2227" spans="1:66" s="293" customFormat="1" ht="50.1" customHeight="1">
      <c r="A2227" s="30" t="s">
        <v>7624</v>
      </c>
      <c r="B2227" s="71" t="s">
        <v>32</v>
      </c>
      <c r="C2227" s="210" t="s">
        <v>6453</v>
      </c>
      <c r="D2227" s="210" t="s">
        <v>5966</v>
      </c>
      <c r="E2227" s="210" t="s">
        <v>6454</v>
      </c>
      <c r="F2227" s="210" t="s">
        <v>7625</v>
      </c>
      <c r="G2227" s="45" t="s">
        <v>36</v>
      </c>
      <c r="H2227" s="31">
        <v>0</v>
      </c>
      <c r="I2227" s="100">
        <v>590000000</v>
      </c>
      <c r="J2227" s="45" t="s">
        <v>50</v>
      </c>
      <c r="K2227" s="167" t="s">
        <v>495</v>
      </c>
      <c r="L2227" s="45" t="s">
        <v>5186</v>
      </c>
      <c r="M2227" s="45" t="s">
        <v>58</v>
      </c>
      <c r="N2227" s="45" t="s">
        <v>273</v>
      </c>
      <c r="O2227" s="125" t="s">
        <v>5123</v>
      </c>
      <c r="P2227" s="45">
        <v>796</v>
      </c>
      <c r="Q2227" s="71" t="s">
        <v>43</v>
      </c>
      <c r="R2227" s="426">
        <v>4</v>
      </c>
      <c r="S2227" s="426">
        <v>3200</v>
      </c>
      <c r="T2227" s="426">
        <f t="shared" ref="T2227:T2233" si="222">R2227*S2227</f>
        <v>12800</v>
      </c>
      <c r="U2227" s="426">
        <f t="shared" si="221"/>
        <v>14336.000000000002</v>
      </c>
      <c r="V2227" s="158"/>
      <c r="W2227" s="158">
        <v>2017</v>
      </c>
      <c r="X2227" s="214"/>
      <c r="Y2227" s="350"/>
      <c r="Z2227" s="290"/>
      <c r="AA2227" s="304"/>
      <c r="AB2227" s="290"/>
      <c r="AC2227" s="291"/>
      <c r="AD2227" s="291"/>
      <c r="AE2227" s="291"/>
      <c r="AF2227" s="291"/>
      <c r="AG2227" s="291"/>
      <c r="AH2227" s="291"/>
      <c r="AI2227" s="291"/>
      <c r="AJ2227" s="291"/>
      <c r="AK2227" s="291"/>
      <c r="AL2227" s="291"/>
      <c r="AM2227" s="291"/>
      <c r="AN2227" s="291"/>
      <c r="AO2227" s="291"/>
      <c r="AP2227" s="292"/>
      <c r="AQ2227" s="292"/>
      <c r="AR2227" s="292"/>
      <c r="AS2227" s="292"/>
      <c r="AT2227" s="292"/>
      <c r="AU2227" s="292"/>
      <c r="AV2227" s="292"/>
      <c r="AW2227" s="292"/>
      <c r="AX2227" s="292"/>
      <c r="AY2227" s="292"/>
      <c r="AZ2227" s="292"/>
      <c r="BA2227" s="292"/>
      <c r="BB2227" s="292"/>
      <c r="BC2227" s="292"/>
      <c r="BD2227" s="292"/>
      <c r="BE2227" s="292"/>
      <c r="BF2227" s="292"/>
      <c r="BG2227" s="292"/>
      <c r="BH2227" s="292"/>
      <c r="BI2227" s="292"/>
      <c r="BJ2227" s="292"/>
      <c r="BK2227" s="292"/>
      <c r="BL2227" s="292"/>
      <c r="BM2227" s="292"/>
      <c r="BN2227" s="292"/>
    </row>
    <row r="2228" spans="1:66" s="293" customFormat="1" ht="50.1" customHeight="1">
      <c r="A2228" s="30" t="s">
        <v>7626</v>
      </c>
      <c r="B2228" s="71" t="s">
        <v>32</v>
      </c>
      <c r="C2228" s="210" t="s">
        <v>7627</v>
      </c>
      <c r="D2228" s="210" t="s">
        <v>4887</v>
      </c>
      <c r="E2228" s="210" t="s">
        <v>7628</v>
      </c>
      <c r="F2228" s="210" t="s">
        <v>7625</v>
      </c>
      <c r="G2228" s="45" t="s">
        <v>36</v>
      </c>
      <c r="H2228" s="31">
        <v>0</v>
      </c>
      <c r="I2228" s="100">
        <v>590000000</v>
      </c>
      <c r="J2228" s="45" t="s">
        <v>50</v>
      </c>
      <c r="K2228" s="167" t="s">
        <v>495</v>
      </c>
      <c r="L2228" s="45" t="s">
        <v>5186</v>
      </c>
      <c r="M2228" s="45" t="s">
        <v>58</v>
      </c>
      <c r="N2228" s="45" t="s">
        <v>273</v>
      </c>
      <c r="O2228" s="125" t="s">
        <v>5123</v>
      </c>
      <c r="P2228" s="45">
        <v>796</v>
      </c>
      <c r="Q2228" s="71" t="s">
        <v>43</v>
      </c>
      <c r="R2228" s="426">
        <v>2</v>
      </c>
      <c r="S2228" s="426">
        <v>9500</v>
      </c>
      <c r="T2228" s="426">
        <f t="shared" si="222"/>
        <v>19000</v>
      </c>
      <c r="U2228" s="426">
        <f t="shared" si="221"/>
        <v>21280.000000000004</v>
      </c>
      <c r="V2228" s="158"/>
      <c r="W2228" s="158">
        <v>2017</v>
      </c>
      <c r="X2228" s="214"/>
      <c r="Y2228" s="350"/>
      <c r="Z2228" s="290"/>
      <c r="AA2228" s="304"/>
      <c r="AB2228" s="290"/>
      <c r="AC2228" s="291"/>
      <c r="AD2228" s="291"/>
      <c r="AE2228" s="291"/>
      <c r="AF2228" s="291"/>
      <c r="AG2228" s="291"/>
      <c r="AH2228" s="291"/>
      <c r="AI2228" s="291"/>
      <c r="AJ2228" s="291"/>
      <c r="AK2228" s="291"/>
      <c r="AL2228" s="291"/>
      <c r="AM2228" s="291"/>
      <c r="AN2228" s="291"/>
      <c r="AO2228" s="291"/>
      <c r="AP2228" s="292"/>
      <c r="AQ2228" s="292"/>
      <c r="AR2228" s="292"/>
      <c r="AS2228" s="292"/>
      <c r="AT2228" s="292"/>
      <c r="AU2228" s="292"/>
      <c r="AV2228" s="292"/>
      <c r="AW2228" s="292"/>
      <c r="AX2228" s="292"/>
      <c r="AY2228" s="292"/>
      <c r="AZ2228" s="292"/>
      <c r="BA2228" s="292"/>
      <c r="BB2228" s="292"/>
      <c r="BC2228" s="292"/>
      <c r="BD2228" s="292"/>
      <c r="BE2228" s="292"/>
      <c r="BF2228" s="292"/>
      <c r="BG2228" s="292"/>
      <c r="BH2228" s="292"/>
      <c r="BI2228" s="292"/>
      <c r="BJ2228" s="292"/>
      <c r="BK2228" s="292"/>
      <c r="BL2228" s="292"/>
      <c r="BM2228" s="292"/>
      <c r="BN2228" s="292"/>
    </row>
    <row r="2229" spans="1:66" s="293" customFormat="1" ht="50.1" customHeight="1">
      <c r="A2229" s="30" t="s">
        <v>7629</v>
      </c>
      <c r="B2229" s="71" t="s">
        <v>32</v>
      </c>
      <c r="C2229" s="210" t="s">
        <v>7630</v>
      </c>
      <c r="D2229" s="210" t="s">
        <v>7631</v>
      </c>
      <c r="E2229" s="210" t="s">
        <v>7632</v>
      </c>
      <c r="F2229" s="210" t="s">
        <v>7625</v>
      </c>
      <c r="G2229" s="45" t="s">
        <v>36</v>
      </c>
      <c r="H2229" s="31">
        <v>0</v>
      </c>
      <c r="I2229" s="100">
        <v>590000000</v>
      </c>
      <c r="J2229" s="45" t="s">
        <v>50</v>
      </c>
      <c r="K2229" s="167" t="s">
        <v>495</v>
      </c>
      <c r="L2229" s="45" t="s">
        <v>5186</v>
      </c>
      <c r="M2229" s="45" t="s">
        <v>58</v>
      </c>
      <c r="N2229" s="45" t="s">
        <v>273</v>
      </c>
      <c r="O2229" s="125" t="s">
        <v>5123</v>
      </c>
      <c r="P2229" s="45">
        <v>796</v>
      </c>
      <c r="Q2229" s="71" t="s">
        <v>43</v>
      </c>
      <c r="R2229" s="426">
        <v>1</v>
      </c>
      <c r="S2229" s="426">
        <v>16000</v>
      </c>
      <c r="T2229" s="426">
        <f t="shared" si="222"/>
        <v>16000</v>
      </c>
      <c r="U2229" s="426">
        <f t="shared" si="221"/>
        <v>17920</v>
      </c>
      <c r="V2229" s="158"/>
      <c r="W2229" s="158">
        <v>2017</v>
      </c>
      <c r="X2229" s="214"/>
      <c r="Y2229" s="350"/>
      <c r="Z2229" s="290"/>
      <c r="AA2229" s="304"/>
      <c r="AB2229" s="290"/>
      <c r="AC2229" s="291"/>
      <c r="AD2229" s="291"/>
      <c r="AE2229" s="291"/>
      <c r="AF2229" s="291"/>
      <c r="AG2229" s="291"/>
      <c r="AH2229" s="291"/>
      <c r="AI2229" s="291"/>
      <c r="AJ2229" s="291"/>
      <c r="AK2229" s="291"/>
      <c r="AL2229" s="291"/>
      <c r="AM2229" s="291"/>
      <c r="AN2229" s="291"/>
      <c r="AO2229" s="291"/>
      <c r="AP2229" s="292"/>
      <c r="AQ2229" s="292"/>
      <c r="AR2229" s="292"/>
      <c r="AS2229" s="292"/>
      <c r="AT2229" s="292"/>
      <c r="AU2229" s="292"/>
      <c r="AV2229" s="292"/>
      <c r="AW2229" s="292"/>
      <c r="AX2229" s="292"/>
      <c r="AY2229" s="292"/>
      <c r="AZ2229" s="292"/>
      <c r="BA2229" s="292"/>
      <c r="BB2229" s="292"/>
      <c r="BC2229" s="292"/>
      <c r="BD2229" s="292"/>
      <c r="BE2229" s="292"/>
      <c r="BF2229" s="292"/>
      <c r="BG2229" s="292"/>
      <c r="BH2229" s="292"/>
      <c r="BI2229" s="292"/>
      <c r="BJ2229" s="292"/>
      <c r="BK2229" s="292"/>
      <c r="BL2229" s="292"/>
      <c r="BM2229" s="292"/>
      <c r="BN2229" s="292"/>
    </row>
    <row r="2230" spans="1:66" s="293" customFormat="1" ht="50.1" customHeight="1">
      <c r="A2230" s="30" t="s">
        <v>7633</v>
      </c>
      <c r="B2230" s="71" t="s">
        <v>32</v>
      </c>
      <c r="C2230" s="210" t="s">
        <v>7634</v>
      </c>
      <c r="D2230" s="210" t="s">
        <v>7038</v>
      </c>
      <c r="E2230" s="210" t="s">
        <v>7635</v>
      </c>
      <c r="F2230" s="210" t="s">
        <v>7625</v>
      </c>
      <c r="G2230" s="45" t="s">
        <v>36</v>
      </c>
      <c r="H2230" s="31">
        <v>0</v>
      </c>
      <c r="I2230" s="100">
        <v>590000000</v>
      </c>
      <c r="J2230" s="45" t="s">
        <v>50</v>
      </c>
      <c r="K2230" s="167" t="s">
        <v>495</v>
      </c>
      <c r="L2230" s="45" t="s">
        <v>5186</v>
      </c>
      <c r="M2230" s="45" t="s">
        <v>58</v>
      </c>
      <c r="N2230" s="45" t="s">
        <v>273</v>
      </c>
      <c r="O2230" s="125" t="s">
        <v>5123</v>
      </c>
      <c r="P2230" s="45">
        <v>796</v>
      </c>
      <c r="Q2230" s="71" t="s">
        <v>43</v>
      </c>
      <c r="R2230" s="426">
        <v>2</v>
      </c>
      <c r="S2230" s="426">
        <v>9000</v>
      </c>
      <c r="T2230" s="426">
        <f t="shared" si="222"/>
        <v>18000</v>
      </c>
      <c r="U2230" s="426">
        <f t="shared" si="221"/>
        <v>20160.000000000004</v>
      </c>
      <c r="V2230" s="158"/>
      <c r="W2230" s="158">
        <v>2017</v>
      </c>
      <c r="X2230" s="214"/>
      <c r="Y2230" s="350"/>
      <c r="Z2230" s="290"/>
      <c r="AA2230" s="304"/>
      <c r="AB2230" s="290"/>
      <c r="AC2230" s="291"/>
      <c r="AD2230" s="291"/>
      <c r="AE2230" s="291"/>
      <c r="AF2230" s="291"/>
      <c r="AG2230" s="291"/>
      <c r="AH2230" s="291"/>
      <c r="AI2230" s="291"/>
      <c r="AJ2230" s="291"/>
      <c r="AK2230" s="291"/>
      <c r="AL2230" s="291"/>
      <c r="AM2230" s="291"/>
      <c r="AN2230" s="291"/>
      <c r="AO2230" s="291"/>
      <c r="AP2230" s="292"/>
      <c r="AQ2230" s="292"/>
      <c r="AR2230" s="292"/>
      <c r="AS2230" s="292"/>
      <c r="AT2230" s="292"/>
      <c r="AU2230" s="292"/>
      <c r="AV2230" s="292"/>
      <c r="AW2230" s="292"/>
      <c r="AX2230" s="292"/>
      <c r="AY2230" s="292"/>
      <c r="AZ2230" s="292"/>
      <c r="BA2230" s="292"/>
      <c r="BB2230" s="292"/>
      <c r="BC2230" s="292"/>
      <c r="BD2230" s="292"/>
      <c r="BE2230" s="292"/>
      <c r="BF2230" s="292"/>
      <c r="BG2230" s="292"/>
      <c r="BH2230" s="292"/>
      <c r="BI2230" s="292"/>
      <c r="BJ2230" s="292"/>
      <c r="BK2230" s="292"/>
      <c r="BL2230" s="292"/>
      <c r="BM2230" s="292"/>
      <c r="BN2230" s="292"/>
    </row>
    <row r="2231" spans="1:66" s="293" customFormat="1" ht="50.1" customHeight="1">
      <c r="A2231" s="30" t="s">
        <v>7636</v>
      </c>
      <c r="B2231" s="71" t="s">
        <v>32</v>
      </c>
      <c r="C2231" s="240" t="s">
        <v>7637</v>
      </c>
      <c r="D2231" s="240" t="s">
        <v>4123</v>
      </c>
      <c r="E2231" s="240" t="s">
        <v>7638</v>
      </c>
      <c r="F2231" s="240" t="s">
        <v>6433</v>
      </c>
      <c r="G2231" s="45" t="s">
        <v>36</v>
      </c>
      <c r="H2231" s="31">
        <v>0</v>
      </c>
      <c r="I2231" s="100">
        <v>590000000</v>
      </c>
      <c r="J2231" s="45" t="s">
        <v>50</v>
      </c>
      <c r="K2231" s="167" t="s">
        <v>495</v>
      </c>
      <c r="L2231" s="45" t="s">
        <v>5186</v>
      </c>
      <c r="M2231" s="45" t="s">
        <v>58</v>
      </c>
      <c r="N2231" s="45" t="s">
        <v>273</v>
      </c>
      <c r="O2231" s="125" t="s">
        <v>5123</v>
      </c>
      <c r="P2231" s="45">
        <v>796</v>
      </c>
      <c r="Q2231" s="71" t="s">
        <v>43</v>
      </c>
      <c r="R2231" s="426">
        <v>1</v>
      </c>
      <c r="S2231" s="426">
        <v>66000</v>
      </c>
      <c r="T2231" s="426">
        <f t="shared" si="222"/>
        <v>66000</v>
      </c>
      <c r="U2231" s="426">
        <f t="shared" si="221"/>
        <v>73920</v>
      </c>
      <c r="V2231" s="158"/>
      <c r="W2231" s="158">
        <v>2017</v>
      </c>
      <c r="X2231" s="214"/>
      <c r="Y2231" s="350"/>
      <c r="Z2231" s="290"/>
      <c r="AA2231" s="304"/>
      <c r="AB2231" s="290"/>
      <c r="AC2231" s="291"/>
      <c r="AD2231" s="291"/>
      <c r="AE2231" s="291"/>
      <c r="AF2231" s="291"/>
      <c r="AG2231" s="291"/>
      <c r="AH2231" s="291"/>
      <c r="AI2231" s="291"/>
      <c r="AJ2231" s="291"/>
      <c r="AK2231" s="291"/>
      <c r="AL2231" s="291"/>
      <c r="AM2231" s="291"/>
      <c r="AN2231" s="291"/>
      <c r="AO2231" s="291"/>
      <c r="AP2231" s="292"/>
      <c r="AQ2231" s="292"/>
      <c r="AR2231" s="292"/>
      <c r="AS2231" s="292"/>
      <c r="AT2231" s="292"/>
      <c r="AU2231" s="292"/>
      <c r="AV2231" s="292"/>
      <c r="AW2231" s="292"/>
      <c r="AX2231" s="292"/>
      <c r="AY2231" s="292"/>
      <c r="AZ2231" s="292"/>
      <c r="BA2231" s="292"/>
      <c r="BB2231" s="292"/>
      <c r="BC2231" s="292"/>
      <c r="BD2231" s="292"/>
      <c r="BE2231" s="292"/>
      <c r="BF2231" s="292"/>
      <c r="BG2231" s="292"/>
      <c r="BH2231" s="292"/>
      <c r="BI2231" s="292"/>
      <c r="BJ2231" s="292"/>
      <c r="BK2231" s="292"/>
      <c r="BL2231" s="292"/>
      <c r="BM2231" s="292"/>
      <c r="BN2231" s="292"/>
    </row>
    <row r="2232" spans="1:66" s="293" customFormat="1" ht="50.1" customHeight="1">
      <c r="A2232" s="30" t="s">
        <v>7639</v>
      </c>
      <c r="B2232" s="71" t="s">
        <v>32</v>
      </c>
      <c r="C2232" s="210" t="s">
        <v>6466</v>
      </c>
      <c r="D2232" s="210" t="s">
        <v>6467</v>
      </c>
      <c r="E2232" s="210" t="s">
        <v>6468</v>
      </c>
      <c r="F2232" s="240" t="s">
        <v>6433</v>
      </c>
      <c r="G2232" s="45" t="s">
        <v>36</v>
      </c>
      <c r="H2232" s="31">
        <v>0</v>
      </c>
      <c r="I2232" s="100">
        <v>590000000</v>
      </c>
      <c r="J2232" s="45" t="s">
        <v>50</v>
      </c>
      <c r="K2232" s="167" t="s">
        <v>495</v>
      </c>
      <c r="L2232" s="45" t="s">
        <v>5186</v>
      </c>
      <c r="M2232" s="45" t="s">
        <v>58</v>
      </c>
      <c r="N2232" s="45" t="s">
        <v>273</v>
      </c>
      <c r="O2232" s="125" t="s">
        <v>5123</v>
      </c>
      <c r="P2232" s="45">
        <v>796</v>
      </c>
      <c r="Q2232" s="71" t="s">
        <v>43</v>
      </c>
      <c r="R2232" s="426">
        <v>2</v>
      </c>
      <c r="S2232" s="426">
        <v>10000</v>
      </c>
      <c r="T2232" s="426">
        <f t="shared" si="222"/>
        <v>20000</v>
      </c>
      <c r="U2232" s="426">
        <f t="shared" si="221"/>
        <v>22400.000000000004</v>
      </c>
      <c r="V2232" s="158"/>
      <c r="W2232" s="158">
        <v>2017</v>
      </c>
      <c r="X2232" s="214"/>
      <c r="Y2232" s="350"/>
      <c r="Z2232" s="290"/>
      <c r="AA2232" s="304"/>
      <c r="AB2232" s="290"/>
      <c r="AC2232" s="291"/>
      <c r="AD2232" s="291"/>
      <c r="AE2232" s="291"/>
      <c r="AF2232" s="291"/>
      <c r="AG2232" s="291"/>
      <c r="AH2232" s="291"/>
      <c r="AI2232" s="291"/>
      <c r="AJ2232" s="291"/>
      <c r="AK2232" s="291"/>
      <c r="AL2232" s="291"/>
      <c r="AM2232" s="291"/>
      <c r="AN2232" s="291"/>
      <c r="AO2232" s="291"/>
      <c r="AP2232" s="292"/>
      <c r="AQ2232" s="292"/>
      <c r="AR2232" s="292"/>
      <c r="AS2232" s="292"/>
      <c r="AT2232" s="292"/>
      <c r="AU2232" s="292"/>
      <c r="AV2232" s="292"/>
      <c r="AW2232" s="292"/>
      <c r="AX2232" s="292"/>
      <c r="AY2232" s="292"/>
      <c r="AZ2232" s="292"/>
      <c r="BA2232" s="292"/>
      <c r="BB2232" s="292"/>
      <c r="BC2232" s="292"/>
      <c r="BD2232" s="292"/>
      <c r="BE2232" s="292"/>
      <c r="BF2232" s="292"/>
      <c r="BG2232" s="292"/>
      <c r="BH2232" s="292"/>
      <c r="BI2232" s="292"/>
      <c r="BJ2232" s="292"/>
      <c r="BK2232" s="292"/>
      <c r="BL2232" s="292"/>
      <c r="BM2232" s="292"/>
      <c r="BN2232" s="292"/>
    </row>
    <row r="2233" spans="1:66" s="293" customFormat="1" ht="50.1" customHeight="1">
      <c r="A2233" s="30" t="s">
        <v>7640</v>
      </c>
      <c r="B2233" s="71" t="s">
        <v>32</v>
      </c>
      <c r="C2233" s="240" t="s">
        <v>5654</v>
      </c>
      <c r="D2233" s="240" t="s">
        <v>3698</v>
      </c>
      <c r="E2233" s="240" t="s">
        <v>5655</v>
      </c>
      <c r="F2233" s="240" t="s">
        <v>6433</v>
      </c>
      <c r="G2233" s="45" t="s">
        <v>36</v>
      </c>
      <c r="H2233" s="31">
        <v>0</v>
      </c>
      <c r="I2233" s="100">
        <v>590000000</v>
      </c>
      <c r="J2233" s="45" t="s">
        <v>50</v>
      </c>
      <c r="K2233" s="167" t="s">
        <v>495</v>
      </c>
      <c r="L2233" s="45" t="s">
        <v>5186</v>
      </c>
      <c r="M2233" s="45" t="s">
        <v>58</v>
      </c>
      <c r="N2233" s="45" t="s">
        <v>273</v>
      </c>
      <c r="O2233" s="125" t="s">
        <v>5123</v>
      </c>
      <c r="P2233" s="45">
        <v>796</v>
      </c>
      <c r="Q2233" s="71" t="s">
        <v>43</v>
      </c>
      <c r="R2233" s="426">
        <v>1</v>
      </c>
      <c r="S2233" s="426">
        <v>14000</v>
      </c>
      <c r="T2233" s="426">
        <f t="shared" si="222"/>
        <v>14000</v>
      </c>
      <c r="U2233" s="426">
        <f t="shared" si="221"/>
        <v>15680.000000000002</v>
      </c>
      <c r="V2233" s="158"/>
      <c r="W2233" s="158">
        <v>2017</v>
      </c>
      <c r="X2233" s="214"/>
      <c r="Y2233" s="350"/>
      <c r="Z2233" s="290"/>
      <c r="AA2233" s="304"/>
      <c r="AB2233" s="290"/>
      <c r="AC2233" s="291"/>
      <c r="AD2233" s="291"/>
      <c r="AE2233" s="291"/>
      <c r="AF2233" s="291"/>
      <c r="AG2233" s="291"/>
      <c r="AH2233" s="291"/>
      <c r="AI2233" s="291"/>
      <c r="AJ2233" s="291"/>
      <c r="AK2233" s="291"/>
      <c r="AL2233" s="291"/>
      <c r="AM2233" s="291"/>
      <c r="AN2233" s="291"/>
      <c r="AO2233" s="291"/>
      <c r="AP2233" s="292"/>
      <c r="AQ2233" s="292"/>
      <c r="AR2233" s="292"/>
      <c r="AS2233" s="292"/>
      <c r="AT2233" s="292"/>
      <c r="AU2233" s="292"/>
      <c r="AV2233" s="292"/>
      <c r="AW2233" s="292"/>
      <c r="AX2233" s="292"/>
      <c r="AY2233" s="292"/>
      <c r="AZ2233" s="292"/>
      <c r="BA2233" s="292"/>
      <c r="BB2233" s="292"/>
      <c r="BC2233" s="292"/>
      <c r="BD2233" s="292"/>
      <c r="BE2233" s="292"/>
      <c r="BF2233" s="292"/>
      <c r="BG2233" s="292"/>
      <c r="BH2233" s="292"/>
      <c r="BI2233" s="292"/>
      <c r="BJ2233" s="292"/>
      <c r="BK2233" s="292"/>
      <c r="BL2233" s="292"/>
      <c r="BM2233" s="292"/>
      <c r="BN2233" s="292"/>
    </row>
    <row r="2234" spans="1:66" s="293" customFormat="1" ht="50.1" customHeight="1">
      <c r="A2234" s="30" t="s">
        <v>7646</v>
      </c>
      <c r="B2234" s="67" t="s">
        <v>32</v>
      </c>
      <c r="C2234" s="44" t="s">
        <v>7647</v>
      </c>
      <c r="D2234" s="44" t="s">
        <v>5777</v>
      </c>
      <c r="E2234" s="44" t="s">
        <v>7648</v>
      </c>
      <c r="F2234" s="391"/>
      <c r="G2234" s="41" t="s">
        <v>36</v>
      </c>
      <c r="H2234" s="31">
        <v>0</v>
      </c>
      <c r="I2234" s="31">
        <v>590000000</v>
      </c>
      <c r="J2234" s="41" t="s">
        <v>1547</v>
      </c>
      <c r="K2234" s="41" t="s">
        <v>495</v>
      </c>
      <c r="L2234" s="41" t="s">
        <v>1547</v>
      </c>
      <c r="M2234" s="41" t="s">
        <v>58</v>
      </c>
      <c r="N2234" s="43" t="s">
        <v>5338</v>
      </c>
      <c r="O2234" s="41" t="s">
        <v>107</v>
      </c>
      <c r="P2234" s="43">
        <v>796</v>
      </c>
      <c r="Q2234" s="63" t="s">
        <v>43</v>
      </c>
      <c r="R2234" s="114">
        <v>1500</v>
      </c>
      <c r="S2234" s="114">
        <v>3</v>
      </c>
      <c r="T2234" s="427">
        <f>R2234*S2234</f>
        <v>4500</v>
      </c>
      <c r="U2234" s="427">
        <f>T2234*1.12</f>
        <v>5040.0000000000009</v>
      </c>
      <c r="V2234" s="41"/>
      <c r="W2234" s="31">
        <v>2017</v>
      </c>
      <c r="X2234" s="428"/>
      <c r="Y2234" s="345"/>
      <c r="Z2234" s="290"/>
      <c r="AA2234" s="304"/>
      <c r="AB2234" s="290"/>
      <c r="AC2234" s="291"/>
      <c r="AD2234" s="291"/>
      <c r="AE2234" s="291"/>
      <c r="AF2234" s="291"/>
      <c r="AG2234" s="291"/>
      <c r="AH2234" s="291"/>
      <c r="AI2234" s="291"/>
      <c r="AJ2234" s="291"/>
      <c r="AK2234" s="291"/>
      <c r="AL2234" s="291"/>
      <c r="AM2234" s="291"/>
      <c r="AN2234" s="291"/>
      <c r="AO2234" s="291"/>
      <c r="AP2234" s="292"/>
      <c r="AQ2234" s="292"/>
      <c r="AR2234" s="292"/>
      <c r="AS2234" s="292"/>
      <c r="AT2234" s="292"/>
      <c r="AU2234" s="292"/>
      <c r="AV2234" s="292"/>
      <c r="AW2234" s="292"/>
      <c r="AX2234" s="292"/>
      <c r="AY2234" s="292"/>
      <c r="AZ2234" s="292"/>
      <c r="BA2234" s="292"/>
      <c r="BB2234" s="292"/>
      <c r="BC2234" s="292"/>
      <c r="BD2234" s="292"/>
      <c r="BE2234" s="292"/>
      <c r="BF2234" s="292"/>
      <c r="BG2234" s="292"/>
      <c r="BH2234" s="292"/>
      <c r="BI2234" s="292"/>
      <c r="BJ2234" s="292"/>
      <c r="BK2234" s="292"/>
      <c r="BL2234" s="292"/>
      <c r="BM2234" s="292"/>
      <c r="BN2234" s="292"/>
    </row>
    <row r="2235" spans="1:66" s="293" customFormat="1" ht="50.1" customHeight="1">
      <c r="A2235" s="30" t="s">
        <v>7649</v>
      </c>
      <c r="B2235" s="67" t="s">
        <v>32</v>
      </c>
      <c r="C2235" s="44" t="s">
        <v>7650</v>
      </c>
      <c r="D2235" s="44" t="s">
        <v>5777</v>
      </c>
      <c r="E2235" s="44" t="s">
        <v>7651</v>
      </c>
      <c r="F2235" s="391"/>
      <c r="G2235" s="41" t="s">
        <v>36</v>
      </c>
      <c r="H2235" s="31">
        <v>0</v>
      </c>
      <c r="I2235" s="31">
        <v>590000000</v>
      </c>
      <c r="J2235" s="41" t="s">
        <v>1547</v>
      </c>
      <c r="K2235" s="41" t="s">
        <v>495</v>
      </c>
      <c r="L2235" s="41" t="s">
        <v>1547</v>
      </c>
      <c r="M2235" s="41" t="s">
        <v>58</v>
      </c>
      <c r="N2235" s="43" t="s">
        <v>5338</v>
      </c>
      <c r="O2235" s="41" t="s">
        <v>107</v>
      </c>
      <c r="P2235" s="43">
        <v>796</v>
      </c>
      <c r="Q2235" s="63" t="s">
        <v>43</v>
      </c>
      <c r="R2235" s="114">
        <v>2430</v>
      </c>
      <c r="S2235" s="114">
        <v>3</v>
      </c>
      <c r="T2235" s="427">
        <f t="shared" ref="T2235:T2245" si="223">R2235*S2235</f>
        <v>7290</v>
      </c>
      <c r="U2235" s="427">
        <f t="shared" ref="U2235:U2245" si="224">T2235*1.12</f>
        <v>8164.8000000000011</v>
      </c>
      <c r="V2235" s="41"/>
      <c r="W2235" s="31">
        <v>2017</v>
      </c>
      <c r="X2235" s="428"/>
      <c r="Y2235" s="345"/>
      <c r="Z2235" s="290"/>
      <c r="AA2235" s="304"/>
      <c r="AB2235" s="290"/>
      <c r="AC2235" s="291"/>
      <c r="AD2235" s="291"/>
      <c r="AE2235" s="291"/>
      <c r="AF2235" s="291"/>
      <c r="AG2235" s="291"/>
      <c r="AH2235" s="291"/>
      <c r="AI2235" s="291"/>
      <c r="AJ2235" s="291"/>
      <c r="AK2235" s="291"/>
      <c r="AL2235" s="291"/>
      <c r="AM2235" s="291"/>
      <c r="AN2235" s="291"/>
      <c r="AO2235" s="291"/>
      <c r="AP2235" s="292"/>
      <c r="AQ2235" s="292"/>
      <c r="AR2235" s="292"/>
      <c r="AS2235" s="292"/>
      <c r="AT2235" s="292"/>
      <c r="AU2235" s="292"/>
      <c r="AV2235" s="292"/>
      <c r="AW2235" s="292"/>
      <c r="AX2235" s="292"/>
      <c r="AY2235" s="292"/>
      <c r="AZ2235" s="292"/>
      <c r="BA2235" s="292"/>
      <c r="BB2235" s="292"/>
      <c r="BC2235" s="292"/>
      <c r="BD2235" s="292"/>
      <c r="BE2235" s="292"/>
      <c r="BF2235" s="292"/>
      <c r="BG2235" s="292"/>
      <c r="BH2235" s="292"/>
      <c r="BI2235" s="292"/>
      <c r="BJ2235" s="292"/>
      <c r="BK2235" s="292"/>
      <c r="BL2235" s="292"/>
      <c r="BM2235" s="292"/>
      <c r="BN2235" s="292"/>
    </row>
    <row r="2236" spans="1:66" s="293" customFormat="1" ht="50.1" customHeight="1">
      <c r="A2236" s="30" t="s">
        <v>7652</v>
      </c>
      <c r="B2236" s="67" t="s">
        <v>32</v>
      </c>
      <c r="C2236" s="44" t="s">
        <v>7653</v>
      </c>
      <c r="D2236" s="44" t="s">
        <v>5777</v>
      </c>
      <c r="E2236" s="44" t="s">
        <v>7654</v>
      </c>
      <c r="F2236" s="391"/>
      <c r="G2236" s="41" t="s">
        <v>36</v>
      </c>
      <c r="H2236" s="31">
        <v>0</v>
      </c>
      <c r="I2236" s="31">
        <v>590000000</v>
      </c>
      <c r="J2236" s="41" t="s">
        <v>1547</v>
      </c>
      <c r="K2236" s="41" t="s">
        <v>495</v>
      </c>
      <c r="L2236" s="41" t="s">
        <v>1547</v>
      </c>
      <c r="M2236" s="41" t="s">
        <v>58</v>
      </c>
      <c r="N2236" s="43" t="s">
        <v>5338</v>
      </c>
      <c r="O2236" s="41" t="s">
        <v>107</v>
      </c>
      <c r="P2236" s="43">
        <v>796</v>
      </c>
      <c r="Q2236" s="63" t="s">
        <v>43</v>
      </c>
      <c r="R2236" s="114">
        <v>700</v>
      </c>
      <c r="S2236" s="114">
        <v>3</v>
      </c>
      <c r="T2236" s="427">
        <f t="shared" si="223"/>
        <v>2100</v>
      </c>
      <c r="U2236" s="427">
        <f t="shared" si="224"/>
        <v>2352</v>
      </c>
      <c r="V2236" s="41"/>
      <c r="W2236" s="31">
        <v>2017</v>
      </c>
      <c r="X2236" s="428"/>
      <c r="Y2236" s="345"/>
      <c r="Z2236" s="290"/>
      <c r="AA2236" s="304"/>
      <c r="AB2236" s="290"/>
      <c r="AC2236" s="291"/>
      <c r="AD2236" s="291"/>
      <c r="AE2236" s="291"/>
      <c r="AF2236" s="291"/>
      <c r="AG2236" s="291"/>
      <c r="AH2236" s="291"/>
      <c r="AI2236" s="291"/>
      <c r="AJ2236" s="291"/>
      <c r="AK2236" s="291"/>
      <c r="AL2236" s="291"/>
      <c r="AM2236" s="291"/>
      <c r="AN2236" s="291"/>
      <c r="AO2236" s="291"/>
      <c r="AP2236" s="292"/>
      <c r="AQ2236" s="292"/>
      <c r="AR2236" s="292"/>
      <c r="AS2236" s="292"/>
      <c r="AT2236" s="292"/>
      <c r="AU2236" s="292"/>
      <c r="AV2236" s="292"/>
      <c r="AW2236" s="292"/>
      <c r="AX2236" s="292"/>
      <c r="AY2236" s="292"/>
      <c r="AZ2236" s="292"/>
      <c r="BA2236" s="292"/>
      <c r="BB2236" s="292"/>
      <c r="BC2236" s="292"/>
      <c r="BD2236" s="292"/>
      <c r="BE2236" s="292"/>
      <c r="BF2236" s="292"/>
      <c r="BG2236" s="292"/>
      <c r="BH2236" s="292"/>
      <c r="BI2236" s="292"/>
      <c r="BJ2236" s="292"/>
      <c r="BK2236" s="292"/>
      <c r="BL2236" s="292"/>
      <c r="BM2236" s="292"/>
      <c r="BN2236" s="292"/>
    </row>
    <row r="2237" spans="1:66" s="293" customFormat="1" ht="50.1" customHeight="1">
      <c r="A2237" s="30" t="s">
        <v>7655</v>
      </c>
      <c r="B2237" s="67" t="s">
        <v>32</v>
      </c>
      <c r="C2237" s="44" t="s">
        <v>7647</v>
      </c>
      <c r="D2237" s="44" t="s">
        <v>5777</v>
      </c>
      <c r="E2237" s="44" t="s">
        <v>7648</v>
      </c>
      <c r="F2237" s="391"/>
      <c r="G2237" s="41" t="s">
        <v>36</v>
      </c>
      <c r="H2237" s="31">
        <v>0</v>
      </c>
      <c r="I2237" s="31">
        <v>590000000</v>
      </c>
      <c r="J2237" s="41" t="s">
        <v>1547</v>
      </c>
      <c r="K2237" s="41" t="s">
        <v>495</v>
      </c>
      <c r="L2237" s="41" t="s">
        <v>1547</v>
      </c>
      <c r="M2237" s="41" t="s">
        <v>58</v>
      </c>
      <c r="N2237" s="43" t="s">
        <v>5338</v>
      </c>
      <c r="O2237" s="41" t="s">
        <v>107</v>
      </c>
      <c r="P2237" s="43">
        <v>796</v>
      </c>
      <c r="Q2237" s="63" t="s">
        <v>43</v>
      </c>
      <c r="R2237" s="114">
        <v>300</v>
      </c>
      <c r="S2237" s="114">
        <v>3</v>
      </c>
      <c r="T2237" s="427">
        <f t="shared" si="223"/>
        <v>900</v>
      </c>
      <c r="U2237" s="427">
        <f t="shared" si="224"/>
        <v>1008.0000000000001</v>
      </c>
      <c r="V2237" s="41"/>
      <c r="W2237" s="31">
        <v>2017</v>
      </c>
      <c r="X2237" s="428"/>
      <c r="Y2237" s="345"/>
      <c r="Z2237" s="290"/>
      <c r="AA2237" s="304"/>
      <c r="AB2237" s="290"/>
      <c r="AC2237" s="291"/>
      <c r="AD2237" s="291"/>
      <c r="AE2237" s="291"/>
      <c r="AF2237" s="291"/>
      <c r="AG2237" s="291"/>
      <c r="AH2237" s="291"/>
      <c r="AI2237" s="291"/>
      <c r="AJ2237" s="291"/>
      <c r="AK2237" s="291"/>
      <c r="AL2237" s="291"/>
      <c r="AM2237" s="291"/>
      <c r="AN2237" s="291"/>
      <c r="AO2237" s="291"/>
      <c r="AP2237" s="292"/>
      <c r="AQ2237" s="292"/>
      <c r="AR2237" s="292"/>
      <c r="AS2237" s="292"/>
      <c r="AT2237" s="292"/>
      <c r="AU2237" s="292"/>
      <c r="AV2237" s="292"/>
      <c r="AW2237" s="292"/>
      <c r="AX2237" s="292"/>
      <c r="AY2237" s="292"/>
      <c r="AZ2237" s="292"/>
      <c r="BA2237" s="292"/>
      <c r="BB2237" s="292"/>
      <c r="BC2237" s="292"/>
      <c r="BD2237" s="292"/>
      <c r="BE2237" s="292"/>
      <c r="BF2237" s="292"/>
      <c r="BG2237" s="292"/>
      <c r="BH2237" s="292"/>
      <c r="BI2237" s="292"/>
      <c r="BJ2237" s="292"/>
      <c r="BK2237" s="292"/>
      <c r="BL2237" s="292"/>
      <c r="BM2237" s="292"/>
      <c r="BN2237" s="292"/>
    </row>
    <row r="2238" spans="1:66" s="293" customFormat="1" ht="50.1" customHeight="1">
      <c r="A2238" s="30" t="s">
        <v>7656</v>
      </c>
      <c r="B2238" s="67" t="s">
        <v>32</v>
      </c>
      <c r="C2238" s="44" t="s">
        <v>7647</v>
      </c>
      <c r="D2238" s="44" t="s">
        <v>5777</v>
      </c>
      <c r="E2238" s="44" t="s">
        <v>7648</v>
      </c>
      <c r="F2238" s="391"/>
      <c r="G2238" s="41" t="s">
        <v>36</v>
      </c>
      <c r="H2238" s="31">
        <v>0</v>
      </c>
      <c r="I2238" s="31">
        <v>590000000</v>
      </c>
      <c r="J2238" s="41" t="s">
        <v>1547</v>
      </c>
      <c r="K2238" s="41" t="s">
        <v>495</v>
      </c>
      <c r="L2238" s="41" t="s">
        <v>1547</v>
      </c>
      <c r="M2238" s="41" t="s">
        <v>58</v>
      </c>
      <c r="N2238" s="43" t="s">
        <v>5338</v>
      </c>
      <c r="O2238" s="41" t="s">
        <v>107</v>
      </c>
      <c r="P2238" s="43">
        <v>796</v>
      </c>
      <c r="Q2238" s="63" t="s">
        <v>43</v>
      </c>
      <c r="R2238" s="114">
        <v>800</v>
      </c>
      <c r="S2238" s="114">
        <v>3</v>
      </c>
      <c r="T2238" s="427">
        <f t="shared" si="223"/>
        <v>2400</v>
      </c>
      <c r="U2238" s="427">
        <f t="shared" si="224"/>
        <v>2688.0000000000005</v>
      </c>
      <c r="V2238" s="41"/>
      <c r="W2238" s="31">
        <v>2017</v>
      </c>
      <c r="X2238" s="428"/>
      <c r="Y2238" s="345"/>
      <c r="Z2238" s="290"/>
      <c r="AA2238" s="304"/>
      <c r="AB2238" s="290"/>
      <c r="AC2238" s="291"/>
      <c r="AD2238" s="291"/>
      <c r="AE2238" s="291"/>
      <c r="AF2238" s="291"/>
      <c r="AG2238" s="291"/>
      <c r="AH2238" s="291"/>
      <c r="AI2238" s="291"/>
      <c r="AJ2238" s="291"/>
      <c r="AK2238" s="291"/>
      <c r="AL2238" s="291"/>
      <c r="AM2238" s="291"/>
      <c r="AN2238" s="291"/>
      <c r="AO2238" s="291"/>
      <c r="AP2238" s="292"/>
      <c r="AQ2238" s="292"/>
      <c r="AR2238" s="292"/>
      <c r="AS2238" s="292"/>
      <c r="AT2238" s="292"/>
      <c r="AU2238" s="292"/>
      <c r="AV2238" s="292"/>
      <c r="AW2238" s="292"/>
      <c r="AX2238" s="292"/>
      <c r="AY2238" s="292"/>
      <c r="AZ2238" s="292"/>
      <c r="BA2238" s="292"/>
      <c r="BB2238" s="292"/>
      <c r="BC2238" s="292"/>
      <c r="BD2238" s="292"/>
      <c r="BE2238" s="292"/>
      <c r="BF2238" s="292"/>
      <c r="BG2238" s="292"/>
      <c r="BH2238" s="292"/>
      <c r="BI2238" s="292"/>
      <c r="BJ2238" s="292"/>
      <c r="BK2238" s="292"/>
      <c r="BL2238" s="292"/>
      <c r="BM2238" s="292"/>
      <c r="BN2238" s="292"/>
    </row>
    <row r="2239" spans="1:66" s="293" customFormat="1" ht="50.1" customHeight="1">
      <c r="A2239" s="30" t="s">
        <v>7657</v>
      </c>
      <c r="B2239" s="67" t="s">
        <v>32</v>
      </c>
      <c r="C2239" s="44" t="s">
        <v>7658</v>
      </c>
      <c r="D2239" s="44" t="s">
        <v>4731</v>
      </c>
      <c r="E2239" s="44" t="s">
        <v>7659</v>
      </c>
      <c r="F2239" s="391"/>
      <c r="G2239" s="41" t="s">
        <v>36</v>
      </c>
      <c r="H2239" s="31">
        <v>0</v>
      </c>
      <c r="I2239" s="31">
        <v>590000000</v>
      </c>
      <c r="J2239" s="41" t="s">
        <v>1547</v>
      </c>
      <c r="K2239" s="41" t="s">
        <v>495</v>
      </c>
      <c r="L2239" s="41" t="s">
        <v>1547</v>
      </c>
      <c r="M2239" s="41" t="s">
        <v>58</v>
      </c>
      <c r="N2239" s="43" t="s">
        <v>5338</v>
      </c>
      <c r="O2239" s="41" t="s">
        <v>107</v>
      </c>
      <c r="P2239" s="43">
        <v>166</v>
      </c>
      <c r="Q2239" s="63" t="s">
        <v>100</v>
      </c>
      <c r="R2239" s="114">
        <v>10</v>
      </c>
      <c r="S2239" s="114">
        <v>1700</v>
      </c>
      <c r="T2239" s="427">
        <f t="shared" si="223"/>
        <v>17000</v>
      </c>
      <c r="U2239" s="427">
        <f t="shared" si="224"/>
        <v>19040</v>
      </c>
      <c r="V2239" s="41"/>
      <c r="W2239" s="31">
        <v>2017</v>
      </c>
      <c r="X2239" s="428"/>
      <c r="Y2239" s="345"/>
      <c r="Z2239" s="290"/>
      <c r="AA2239" s="304"/>
      <c r="AB2239" s="290"/>
      <c r="AC2239" s="291"/>
      <c r="AD2239" s="291"/>
      <c r="AE2239" s="291"/>
      <c r="AF2239" s="291"/>
      <c r="AG2239" s="291"/>
      <c r="AH2239" s="291"/>
      <c r="AI2239" s="291"/>
      <c r="AJ2239" s="291"/>
      <c r="AK2239" s="291"/>
      <c r="AL2239" s="291"/>
      <c r="AM2239" s="291"/>
      <c r="AN2239" s="291"/>
      <c r="AO2239" s="291"/>
      <c r="AP2239" s="292"/>
      <c r="AQ2239" s="292"/>
      <c r="AR2239" s="292"/>
      <c r="AS2239" s="292"/>
      <c r="AT2239" s="292"/>
      <c r="AU2239" s="292"/>
      <c r="AV2239" s="292"/>
      <c r="AW2239" s="292"/>
      <c r="AX2239" s="292"/>
      <c r="AY2239" s="292"/>
      <c r="AZ2239" s="292"/>
      <c r="BA2239" s="292"/>
      <c r="BB2239" s="292"/>
      <c r="BC2239" s="292"/>
      <c r="BD2239" s="292"/>
      <c r="BE2239" s="292"/>
      <c r="BF2239" s="292"/>
      <c r="BG2239" s="292"/>
      <c r="BH2239" s="292"/>
      <c r="BI2239" s="292"/>
      <c r="BJ2239" s="292"/>
      <c r="BK2239" s="292"/>
      <c r="BL2239" s="292"/>
      <c r="BM2239" s="292"/>
      <c r="BN2239" s="292"/>
    </row>
    <row r="2240" spans="1:66" s="293" customFormat="1" ht="50.1" customHeight="1">
      <c r="A2240" s="30" t="s">
        <v>7660</v>
      </c>
      <c r="B2240" s="67" t="s">
        <v>32</v>
      </c>
      <c r="C2240" s="44" t="s">
        <v>7661</v>
      </c>
      <c r="D2240" s="44" t="s">
        <v>4731</v>
      </c>
      <c r="E2240" s="44" t="s">
        <v>7662</v>
      </c>
      <c r="F2240" s="391"/>
      <c r="G2240" s="41" t="s">
        <v>36</v>
      </c>
      <c r="H2240" s="31">
        <v>0</v>
      </c>
      <c r="I2240" s="31">
        <v>590000000</v>
      </c>
      <c r="J2240" s="41" t="s">
        <v>1547</v>
      </c>
      <c r="K2240" s="41" t="s">
        <v>495</v>
      </c>
      <c r="L2240" s="41" t="s">
        <v>1547</v>
      </c>
      <c r="M2240" s="41" t="s">
        <v>58</v>
      </c>
      <c r="N2240" s="43" t="s">
        <v>5338</v>
      </c>
      <c r="O2240" s="41" t="s">
        <v>107</v>
      </c>
      <c r="P2240" s="43">
        <v>166</v>
      </c>
      <c r="Q2240" s="63" t="s">
        <v>100</v>
      </c>
      <c r="R2240" s="114">
        <v>12</v>
      </c>
      <c r="S2240" s="114">
        <v>1700</v>
      </c>
      <c r="T2240" s="427">
        <f t="shared" si="223"/>
        <v>20400</v>
      </c>
      <c r="U2240" s="427">
        <f t="shared" si="224"/>
        <v>22848.000000000004</v>
      </c>
      <c r="V2240" s="41"/>
      <c r="W2240" s="31">
        <v>2017</v>
      </c>
      <c r="X2240" s="428"/>
      <c r="Y2240" s="345"/>
      <c r="Z2240" s="290"/>
      <c r="AA2240" s="304"/>
      <c r="AB2240" s="290"/>
      <c r="AC2240" s="291"/>
      <c r="AD2240" s="291"/>
      <c r="AE2240" s="291"/>
      <c r="AF2240" s="291"/>
      <c r="AG2240" s="291"/>
      <c r="AH2240" s="291"/>
      <c r="AI2240" s="291"/>
      <c r="AJ2240" s="291"/>
      <c r="AK2240" s="291"/>
      <c r="AL2240" s="291"/>
      <c r="AM2240" s="291"/>
      <c r="AN2240" s="291"/>
      <c r="AO2240" s="291"/>
      <c r="AP2240" s="292"/>
      <c r="AQ2240" s="292"/>
      <c r="AR2240" s="292"/>
      <c r="AS2240" s="292"/>
      <c r="AT2240" s="292"/>
      <c r="AU2240" s="292"/>
      <c r="AV2240" s="292"/>
      <c r="AW2240" s="292"/>
      <c r="AX2240" s="292"/>
      <c r="AY2240" s="292"/>
      <c r="AZ2240" s="292"/>
      <c r="BA2240" s="292"/>
      <c r="BB2240" s="292"/>
      <c r="BC2240" s="292"/>
      <c r="BD2240" s="292"/>
      <c r="BE2240" s="292"/>
      <c r="BF2240" s="292"/>
      <c r="BG2240" s="292"/>
      <c r="BH2240" s="292"/>
      <c r="BI2240" s="292"/>
      <c r="BJ2240" s="292"/>
      <c r="BK2240" s="292"/>
      <c r="BL2240" s="292"/>
      <c r="BM2240" s="292"/>
      <c r="BN2240" s="292"/>
    </row>
    <row r="2241" spans="1:66" s="293" customFormat="1" ht="50.1" customHeight="1">
      <c r="A2241" s="30" t="s">
        <v>7663</v>
      </c>
      <c r="B2241" s="67" t="s">
        <v>32</v>
      </c>
      <c r="C2241" s="44" t="s">
        <v>7664</v>
      </c>
      <c r="D2241" s="44" t="s">
        <v>7665</v>
      </c>
      <c r="E2241" s="44" t="s">
        <v>7666</v>
      </c>
      <c r="F2241" s="391"/>
      <c r="G2241" s="41" t="s">
        <v>36</v>
      </c>
      <c r="H2241" s="31">
        <v>0</v>
      </c>
      <c r="I2241" s="31">
        <v>590000000</v>
      </c>
      <c r="J2241" s="41" t="s">
        <v>1547</v>
      </c>
      <c r="K2241" s="41" t="s">
        <v>495</v>
      </c>
      <c r="L2241" s="41" t="s">
        <v>1547</v>
      </c>
      <c r="M2241" s="41" t="s">
        <v>58</v>
      </c>
      <c r="N2241" s="43" t="s">
        <v>5338</v>
      </c>
      <c r="O2241" s="41" t="s">
        <v>107</v>
      </c>
      <c r="P2241" s="43">
        <v>166</v>
      </c>
      <c r="Q2241" s="63" t="s">
        <v>100</v>
      </c>
      <c r="R2241" s="114">
        <v>10</v>
      </c>
      <c r="S2241" s="114">
        <v>900</v>
      </c>
      <c r="T2241" s="427">
        <f t="shared" si="223"/>
        <v>9000</v>
      </c>
      <c r="U2241" s="427">
        <f t="shared" si="224"/>
        <v>10080.000000000002</v>
      </c>
      <c r="V2241" s="41"/>
      <c r="W2241" s="31">
        <v>2017</v>
      </c>
      <c r="X2241" s="428"/>
      <c r="Y2241" s="345"/>
      <c r="Z2241" s="290"/>
      <c r="AA2241" s="304"/>
      <c r="AB2241" s="290"/>
      <c r="AC2241" s="291"/>
      <c r="AD2241" s="291"/>
      <c r="AE2241" s="291"/>
      <c r="AF2241" s="291"/>
      <c r="AG2241" s="291"/>
      <c r="AH2241" s="291"/>
      <c r="AI2241" s="291"/>
      <c r="AJ2241" s="291"/>
      <c r="AK2241" s="291"/>
      <c r="AL2241" s="291"/>
      <c r="AM2241" s="291"/>
      <c r="AN2241" s="291"/>
      <c r="AO2241" s="291"/>
      <c r="AP2241" s="292"/>
      <c r="AQ2241" s="292"/>
      <c r="AR2241" s="292"/>
      <c r="AS2241" s="292"/>
      <c r="AT2241" s="292"/>
      <c r="AU2241" s="292"/>
      <c r="AV2241" s="292"/>
      <c r="AW2241" s="292"/>
      <c r="AX2241" s="292"/>
      <c r="AY2241" s="292"/>
      <c r="AZ2241" s="292"/>
      <c r="BA2241" s="292"/>
      <c r="BB2241" s="292"/>
      <c r="BC2241" s="292"/>
      <c r="BD2241" s="292"/>
      <c r="BE2241" s="292"/>
      <c r="BF2241" s="292"/>
      <c r="BG2241" s="292"/>
      <c r="BH2241" s="292"/>
      <c r="BI2241" s="292"/>
      <c r="BJ2241" s="292"/>
      <c r="BK2241" s="292"/>
      <c r="BL2241" s="292"/>
      <c r="BM2241" s="292"/>
      <c r="BN2241" s="292"/>
    </row>
    <row r="2242" spans="1:66" s="293" customFormat="1" ht="50.1" customHeight="1">
      <c r="A2242" s="30" t="s">
        <v>7667</v>
      </c>
      <c r="B2242" s="67" t="s">
        <v>32</v>
      </c>
      <c r="C2242" s="44" t="s">
        <v>7668</v>
      </c>
      <c r="D2242" s="44" t="s">
        <v>7665</v>
      </c>
      <c r="E2242" s="44" t="s">
        <v>7669</v>
      </c>
      <c r="F2242" s="391"/>
      <c r="G2242" s="41" t="s">
        <v>36</v>
      </c>
      <c r="H2242" s="31">
        <v>0</v>
      </c>
      <c r="I2242" s="31">
        <v>590000000</v>
      </c>
      <c r="J2242" s="41" t="s">
        <v>1547</v>
      </c>
      <c r="K2242" s="41" t="s">
        <v>495</v>
      </c>
      <c r="L2242" s="41" t="s">
        <v>1547</v>
      </c>
      <c r="M2242" s="41" t="s">
        <v>58</v>
      </c>
      <c r="N2242" s="43" t="s">
        <v>5338</v>
      </c>
      <c r="O2242" s="41" t="s">
        <v>107</v>
      </c>
      <c r="P2242" s="43">
        <v>166</v>
      </c>
      <c r="Q2242" s="63" t="s">
        <v>100</v>
      </c>
      <c r="R2242" s="114">
        <v>0.5</v>
      </c>
      <c r="S2242" s="114">
        <v>950</v>
      </c>
      <c r="T2242" s="427">
        <f t="shared" si="223"/>
        <v>475</v>
      </c>
      <c r="U2242" s="427">
        <f t="shared" si="224"/>
        <v>532</v>
      </c>
      <c r="V2242" s="41"/>
      <c r="W2242" s="31">
        <v>2017</v>
      </c>
      <c r="X2242" s="428"/>
      <c r="Y2242" s="345"/>
      <c r="Z2242" s="290"/>
      <c r="AA2242" s="304"/>
      <c r="AB2242" s="290"/>
      <c r="AC2242" s="291"/>
      <c r="AD2242" s="291"/>
      <c r="AE2242" s="291"/>
      <c r="AF2242" s="291"/>
      <c r="AG2242" s="291"/>
      <c r="AH2242" s="291"/>
      <c r="AI2242" s="291"/>
      <c r="AJ2242" s="291"/>
      <c r="AK2242" s="291"/>
      <c r="AL2242" s="291"/>
      <c r="AM2242" s="291"/>
      <c r="AN2242" s="291"/>
      <c r="AO2242" s="291"/>
      <c r="AP2242" s="292"/>
      <c r="AQ2242" s="292"/>
      <c r="AR2242" s="292"/>
      <c r="AS2242" s="292"/>
      <c r="AT2242" s="292"/>
      <c r="AU2242" s="292"/>
      <c r="AV2242" s="292"/>
      <c r="AW2242" s="292"/>
      <c r="AX2242" s="292"/>
      <c r="AY2242" s="292"/>
      <c r="AZ2242" s="292"/>
      <c r="BA2242" s="292"/>
      <c r="BB2242" s="292"/>
      <c r="BC2242" s="292"/>
      <c r="BD2242" s="292"/>
      <c r="BE2242" s="292"/>
      <c r="BF2242" s="292"/>
      <c r="BG2242" s="292"/>
      <c r="BH2242" s="292"/>
      <c r="BI2242" s="292"/>
      <c r="BJ2242" s="292"/>
      <c r="BK2242" s="292"/>
      <c r="BL2242" s="292"/>
      <c r="BM2242" s="292"/>
      <c r="BN2242" s="292"/>
    </row>
    <row r="2243" spans="1:66" s="293" customFormat="1" ht="50.1" customHeight="1">
      <c r="A2243" s="30" t="s">
        <v>7670</v>
      </c>
      <c r="B2243" s="67" t="s">
        <v>32</v>
      </c>
      <c r="C2243" s="44" t="s">
        <v>7671</v>
      </c>
      <c r="D2243" s="44" t="s">
        <v>3453</v>
      </c>
      <c r="E2243" s="44" t="s">
        <v>7672</v>
      </c>
      <c r="F2243" s="391"/>
      <c r="G2243" s="41" t="s">
        <v>36</v>
      </c>
      <c r="H2243" s="31">
        <v>0</v>
      </c>
      <c r="I2243" s="31">
        <v>590000000</v>
      </c>
      <c r="J2243" s="41" t="s">
        <v>1547</v>
      </c>
      <c r="K2243" s="41" t="s">
        <v>495</v>
      </c>
      <c r="L2243" s="41" t="s">
        <v>1547</v>
      </c>
      <c r="M2243" s="41" t="s">
        <v>58</v>
      </c>
      <c r="N2243" s="43" t="s">
        <v>5338</v>
      </c>
      <c r="O2243" s="41" t="s">
        <v>107</v>
      </c>
      <c r="P2243" s="43">
        <v>166</v>
      </c>
      <c r="Q2243" s="63" t="s">
        <v>100</v>
      </c>
      <c r="R2243" s="114">
        <v>11.6</v>
      </c>
      <c r="S2243" s="114">
        <v>490</v>
      </c>
      <c r="T2243" s="427">
        <f t="shared" si="223"/>
        <v>5684</v>
      </c>
      <c r="U2243" s="427">
        <f t="shared" si="224"/>
        <v>6366.0800000000008</v>
      </c>
      <c r="V2243" s="41"/>
      <c r="W2243" s="31">
        <v>2017</v>
      </c>
      <c r="X2243" s="428"/>
      <c r="Y2243" s="345"/>
      <c r="Z2243" s="290"/>
      <c r="AA2243" s="304"/>
      <c r="AB2243" s="290"/>
      <c r="AC2243" s="291"/>
      <c r="AD2243" s="291"/>
      <c r="AE2243" s="291"/>
      <c r="AF2243" s="291"/>
      <c r="AG2243" s="291"/>
      <c r="AH2243" s="291"/>
      <c r="AI2243" s="291"/>
      <c r="AJ2243" s="291"/>
      <c r="AK2243" s="291"/>
      <c r="AL2243" s="291"/>
      <c r="AM2243" s="291"/>
      <c r="AN2243" s="291"/>
      <c r="AO2243" s="291"/>
      <c r="AP2243" s="292"/>
      <c r="AQ2243" s="292"/>
      <c r="AR2243" s="292"/>
      <c r="AS2243" s="292"/>
      <c r="AT2243" s="292"/>
      <c r="AU2243" s="292"/>
      <c r="AV2243" s="292"/>
      <c r="AW2243" s="292"/>
      <c r="AX2243" s="292"/>
      <c r="AY2243" s="292"/>
      <c r="AZ2243" s="292"/>
      <c r="BA2243" s="292"/>
      <c r="BB2243" s="292"/>
      <c r="BC2243" s="292"/>
      <c r="BD2243" s="292"/>
      <c r="BE2243" s="292"/>
      <c r="BF2243" s="292"/>
      <c r="BG2243" s="292"/>
      <c r="BH2243" s="292"/>
      <c r="BI2243" s="292"/>
      <c r="BJ2243" s="292"/>
      <c r="BK2243" s="292"/>
      <c r="BL2243" s="292"/>
      <c r="BM2243" s="292"/>
      <c r="BN2243" s="292"/>
    </row>
    <row r="2244" spans="1:66" s="293" customFormat="1" ht="50.1" customHeight="1">
      <c r="A2244" s="30" t="s">
        <v>7673</v>
      </c>
      <c r="B2244" s="31" t="s">
        <v>32</v>
      </c>
      <c r="C2244" s="79" t="s">
        <v>7674</v>
      </c>
      <c r="D2244" s="79" t="s">
        <v>7675</v>
      </c>
      <c r="E2244" s="79" t="s">
        <v>7676</v>
      </c>
      <c r="F2244" s="79" t="s">
        <v>7677</v>
      </c>
      <c r="G2244" s="30" t="s">
        <v>36</v>
      </c>
      <c r="H2244" s="30">
        <v>0</v>
      </c>
      <c r="I2244" s="66">
        <v>590000000</v>
      </c>
      <c r="J2244" s="31" t="s">
        <v>37</v>
      </c>
      <c r="K2244" s="41" t="s">
        <v>495</v>
      </c>
      <c r="L2244" s="31" t="s">
        <v>39</v>
      </c>
      <c r="M2244" s="30" t="s">
        <v>40</v>
      </c>
      <c r="N2244" s="31" t="s">
        <v>219</v>
      </c>
      <c r="O2244" s="31" t="s">
        <v>685</v>
      </c>
      <c r="P2244" s="31">
        <v>796</v>
      </c>
      <c r="Q2244" s="31" t="s">
        <v>43</v>
      </c>
      <c r="R2244" s="376">
        <v>2</v>
      </c>
      <c r="S2244" s="114">
        <v>11500</v>
      </c>
      <c r="T2244" s="114">
        <f t="shared" si="223"/>
        <v>23000</v>
      </c>
      <c r="U2244" s="114">
        <f t="shared" si="224"/>
        <v>25760.000000000004</v>
      </c>
      <c r="V2244" s="30"/>
      <c r="W2244" s="30">
        <v>2017</v>
      </c>
      <c r="X2244" s="396"/>
      <c r="Y2244" s="291"/>
      <c r="Z2244" s="290"/>
      <c r="AA2244" s="304"/>
      <c r="AB2244" s="290"/>
      <c r="AC2244" s="291"/>
      <c r="AD2244" s="291"/>
      <c r="AE2244" s="291"/>
      <c r="AF2244" s="291"/>
      <c r="AG2244" s="291"/>
      <c r="AH2244" s="291"/>
      <c r="AI2244" s="291"/>
      <c r="AJ2244" s="291"/>
      <c r="AK2244" s="291"/>
      <c r="AL2244" s="291"/>
      <c r="AM2244" s="291"/>
      <c r="AN2244" s="291"/>
      <c r="AO2244" s="291"/>
      <c r="AP2244" s="292"/>
      <c r="AQ2244" s="292"/>
      <c r="AR2244" s="292"/>
      <c r="AS2244" s="292"/>
      <c r="AT2244" s="292"/>
      <c r="AU2244" s="292"/>
      <c r="AV2244" s="292"/>
      <c r="AW2244" s="292"/>
      <c r="AX2244" s="292"/>
      <c r="AY2244" s="292"/>
      <c r="AZ2244" s="292"/>
      <c r="BA2244" s="292"/>
      <c r="BB2244" s="292"/>
      <c r="BC2244" s="292"/>
      <c r="BD2244" s="292"/>
      <c r="BE2244" s="292"/>
      <c r="BF2244" s="292"/>
      <c r="BG2244" s="292"/>
      <c r="BH2244" s="292"/>
      <c r="BI2244" s="292"/>
      <c r="BJ2244" s="292"/>
      <c r="BK2244" s="292"/>
      <c r="BL2244" s="292"/>
      <c r="BM2244" s="292"/>
      <c r="BN2244" s="292"/>
    </row>
    <row r="2245" spans="1:66" s="293" customFormat="1" ht="50.1" customHeight="1">
      <c r="A2245" s="30" t="s">
        <v>7678</v>
      </c>
      <c r="B2245" s="31" t="s">
        <v>32</v>
      </c>
      <c r="C2245" s="79" t="s">
        <v>7674</v>
      </c>
      <c r="D2245" s="79" t="s">
        <v>7675</v>
      </c>
      <c r="E2245" s="79" t="s">
        <v>7676</v>
      </c>
      <c r="F2245" s="79" t="s">
        <v>7679</v>
      </c>
      <c r="G2245" s="30" t="s">
        <v>36</v>
      </c>
      <c r="H2245" s="30">
        <v>0</v>
      </c>
      <c r="I2245" s="66">
        <v>590000000</v>
      </c>
      <c r="J2245" s="31" t="s">
        <v>37</v>
      </c>
      <c r="K2245" s="41" t="s">
        <v>495</v>
      </c>
      <c r="L2245" s="31" t="s">
        <v>39</v>
      </c>
      <c r="M2245" s="30" t="s">
        <v>40</v>
      </c>
      <c r="N2245" s="31" t="s">
        <v>219</v>
      </c>
      <c r="O2245" s="31" t="s">
        <v>685</v>
      </c>
      <c r="P2245" s="31">
        <v>796</v>
      </c>
      <c r="Q2245" s="31" t="s">
        <v>43</v>
      </c>
      <c r="R2245" s="376">
        <v>1</v>
      </c>
      <c r="S2245" s="114">
        <v>11000</v>
      </c>
      <c r="T2245" s="114">
        <f t="shared" si="223"/>
        <v>11000</v>
      </c>
      <c r="U2245" s="114">
        <f t="shared" si="224"/>
        <v>12320.000000000002</v>
      </c>
      <c r="V2245" s="30"/>
      <c r="W2245" s="30">
        <v>2017</v>
      </c>
      <c r="X2245" s="396"/>
      <c r="Y2245" s="291"/>
      <c r="Z2245" s="290"/>
      <c r="AA2245" s="304"/>
      <c r="AB2245" s="290"/>
      <c r="AC2245" s="291"/>
      <c r="AD2245" s="291"/>
      <c r="AE2245" s="291"/>
      <c r="AF2245" s="291"/>
      <c r="AG2245" s="291"/>
      <c r="AH2245" s="291"/>
      <c r="AI2245" s="291"/>
      <c r="AJ2245" s="291"/>
      <c r="AK2245" s="291"/>
      <c r="AL2245" s="291"/>
      <c r="AM2245" s="291"/>
      <c r="AN2245" s="291"/>
      <c r="AO2245" s="291"/>
      <c r="AP2245" s="292"/>
      <c r="AQ2245" s="292"/>
      <c r="AR2245" s="292"/>
      <c r="AS2245" s="292"/>
      <c r="AT2245" s="292"/>
      <c r="AU2245" s="292"/>
      <c r="AV2245" s="292"/>
      <c r="AW2245" s="292"/>
      <c r="AX2245" s="292"/>
      <c r="AY2245" s="292"/>
      <c r="AZ2245" s="292"/>
      <c r="BA2245" s="292"/>
      <c r="BB2245" s="292"/>
      <c r="BC2245" s="292"/>
      <c r="BD2245" s="292"/>
      <c r="BE2245" s="292"/>
      <c r="BF2245" s="292"/>
      <c r="BG2245" s="292"/>
      <c r="BH2245" s="292"/>
      <c r="BI2245" s="292"/>
      <c r="BJ2245" s="292"/>
      <c r="BK2245" s="292"/>
      <c r="BL2245" s="292"/>
      <c r="BM2245" s="292"/>
      <c r="BN2245" s="292"/>
    </row>
    <row r="2246" spans="1:66" s="293" customFormat="1" ht="50.1" customHeight="1">
      <c r="A2246" s="30" t="s">
        <v>7683</v>
      </c>
      <c r="B2246" s="71" t="s">
        <v>32</v>
      </c>
      <c r="C2246" s="44" t="s">
        <v>7684</v>
      </c>
      <c r="D2246" s="44" t="s">
        <v>7685</v>
      </c>
      <c r="E2246" s="44" t="s">
        <v>7686</v>
      </c>
      <c r="F2246" s="424" t="s">
        <v>7687</v>
      </c>
      <c r="G2246" s="43" t="s">
        <v>36</v>
      </c>
      <c r="H2246" s="162">
        <v>0</v>
      </c>
      <c r="I2246" s="81">
        <v>590000000</v>
      </c>
      <c r="J2246" s="45" t="s">
        <v>300</v>
      </c>
      <c r="K2246" s="43" t="s">
        <v>495</v>
      </c>
      <c r="L2246" s="43" t="s">
        <v>5186</v>
      </c>
      <c r="M2246" s="43" t="s">
        <v>81</v>
      </c>
      <c r="N2246" s="43" t="s">
        <v>1522</v>
      </c>
      <c r="O2246" s="43" t="s">
        <v>6064</v>
      </c>
      <c r="P2246" s="38">
        <v>796</v>
      </c>
      <c r="Q2246" s="43" t="s">
        <v>43</v>
      </c>
      <c r="R2246" s="116">
        <v>2</v>
      </c>
      <c r="S2246" s="116">
        <v>80500</v>
      </c>
      <c r="T2246" s="429">
        <f>R2246*S2246</f>
        <v>161000</v>
      </c>
      <c r="U2246" s="430">
        <f>T2246*1.12</f>
        <v>180320.00000000003</v>
      </c>
      <c r="V2246" s="126"/>
      <c r="W2246" s="45">
        <v>2017</v>
      </c>
      <c r="X2246" s="43"/>
      <c r="Y2246" s="336"/>
      <c r="Z2246" s="290"/>
      <c r="AA2246" s="304"/>
      <c r="AB2246" s="290"/>
      <c r="AC2246" s="291"/>
      <c r="AD2246" s="291"/>
      <c r="AE2246" s="291"/>
      <c r="AF2246" s="291"/>
      <c r="AG2246" s="291"/>
      <c r="AH2246" s="291"/>
      <c r="AI2246" s="291"/>
      <c r="AJ2246" s="291"/>
      <c r="AK2246" s="291"/>
      <c r="AL2246" s="291"/>
      <c r="AM2246" s="291"/>
      <c r="AN2246" s="291"/>
      <c r="AO2246" s="291"/>
      <c r="AP2246" s="292"/>
      <c r="AQ2246" s="292"/>
      <c r="AR2246" s="292"/>
      <c r="AS2246" s="292"/>
      <c r="AT2246" s="292"/>
      <c r="AU2246" s="292"/>
      <c r="AV2246" s="292"/>
      <c r="AW2246" s="292"/>
      <c r="AX2246" s="292"/>
      <c r="AY2246" s="292"/>
      <c r="AZ2246" s="292"/>
      <c r="BA2246" s="292"/>
      <c r="BB2246" s="292"/>
      <c r="BC2246" s="292"/>
      <c r="BD2246" s="292"/>
      <c r="BE2246" s="292"/>
      <c r="BF2246" s="292"/>
      <c r="BG2246" s="292"/>
      <c r="BH2246" s="292"/>
      <c r="BI2246" s="292"/>
      <c r="BJ2246" s="292"/>
      <c r="BK2246" s="292"/>
      <c r="BL2246" s="292"/>
      <c r="BM2246" s="292"/>
      <c r="BN2246" s="292"/>
    </row>
    <row r="2247" spans="1:66" s="293" customFormat="1" ht="50.1" customHeight="1">
      <c r="A2247" s="30" t="s">
        <v>7688</v>
      </c>
      <c r="B2247" s="71" t="s">
        <v>32</v>
      </c>
      <c r="C2247" s="44" t="s">
        <v>7689</v>
      </c>
      <c r="D2247" s="44" t="s">
        <v>6148</v>
      </c>
      <c r="E2247" s="44" t="s">
        <v>7690</v>
      </c>
      <c r="F2247" s="56" t="s">
        <v>7691</v>
      </c>
      <c r="G2247" s="43" t="s">
        <v>36</v>
      </c>
      <c r="H2247" s="162">
        <v>0</v>
      </c>
      <c r="I2247" s="81">
        <v>590000000</v>
      </c>
      <c r="J2247" s="45" t="s">
        <v>300</v>
      </c>
      <c r="K2247" s="43" t="s">
        <v>495</v>
      </c>
      <c r="L2247" s="43" t="s">
        <v>5186</v>
      </c>
      <c r="M2247" s="43" t="s">
        <v>81</v>
      </c>
      <c r="N2247" s="43" t="s">
        <v>140</v>
      </c>
      <c r="O2247" s="43" t="s">
        <v>2489</v>
      </c>
      <c r="P2247" s="38">
        <v>796</v>
      </c>
      <c r="Q2247" s="43" t="s">
        <v>43</v>
      </c>
      <c r="R2247" s="116">
        <v>2</v>
      </c>
      <c r="S2247" s="116">
        <v>8000</v>
      </c>
      <c r="T2247" s="429">
        <f>R2247*S2247</f>
        <v>16000</v>
      </c>
      <c r="U2247" s="429">
        <f>T2247*1.12</f>
        <v>17920</v>
      </c>
      <c r="V2247" s="126"/>
      <c r="W2247" s="45">
        <v>2017</v>
      </c>
      <c r="X2247" s="43"/>
      <c r="Y2247" s="336"/>
      <c r="Z2247" s="290"/>
      <c r="AA2247" s="304"/>
      <c r="AB2247" s="290"/>
      <c r="AC2247" s="291"/>
      <c r="AD2247" s="291"/>
      <c r="AE2247" s="291"/>
      <c r="AF2247" s="291"/>
      <c r="AG2247" s="291"/>
      <c r="AH2247" s="291"/>
      <c r="AI2247" s="291"/>
      <c r="AJ2247" s="291"/>
      <c r="AK2247" s="291"/>
      <c r="AL2247" s="291"/>
      <c r="AM2247" s="291"/>
      <c r="AN2247" s="291"/>
      <c r="AO2247" s="291"/>
      <c r="AP2247" s="292"/>
      <c r="AQ2247" s="292"/>
      <c r="AR2247" s="292"/>
      <c r="AS2247" s="292"/>
      <c r="AT2247" s="292"/>
      <c r="AU2247" s="292"/>
      <c r="AV2247" s="292"/>
      <c r="AW2247" s="292"/>
      <c r="AX2247" s="292"/>
      <c r="AY2247" s="292"/>
      <c r="AZ2247" s="292"/>
      <c r="BA2247" s="292"/>
      <c r="BB2247" s="292"/>
      <c r="BC2247" s="292"/>
      <c r="BD2247" s="292"/>
      <c r="BE2247" s="292"/>
      <c r="BF2247" s="292"/>
      <c r="BG2247" s="292"/>
      <c r="BH2247" s="292"/>
      <c r="BI2247" s="292"/>
      <c r="BJ2247" s="292"/>
      <c r="BK2247" s="292"/>
      <c r="BL2247" s="292"/>
      <c r="BM2247" s="292"/>
      <c r="BN2247" s="292"/>
    </row>
    <row r="2248" spans="1:66" s="293" customFormat="1" ht="50.1" customHeight="1">
      <c r="A2248" s="30" t="s">
        <v>7692</v>
      </c>
      <c r="B2248" s="71" t="s">
        <v>32</v>
      </c>
      <c r="C2248" s="44" t="s">
        <v>7693</v>
      </c>
      <c r="D2248" s="44" t="s">
        <v>1823</v>
      </c>
      <c r="E2248" s="44" t="s">
        <v>7694</v>
      </c>
      <c r="F2248" s="424" t="s">
        <v>7695</v>
      </c>
      <c r="G2248" s="38" t="s">
        <v>36</v>
      </c>
      <c r="H2248" s="162">
        <v>0</v>
      </c>
      <c r="I2248" s="81">
        <v>590000000</v>
      </c>
      <c r="J2248" s="45" t="s">
        <v>300</v>
      </c>
      <c r="K2248" s="38" t="s">
        <v>495</v>
      </c>
      <c r="L2248" s="43" t="s">
        <v>5186</v>
      </c>
      <c r="M2248" s="43" t="s">
        <v>81</v>
      </c>
      <c r="N2248" s="43" t="s">
        <v>140</v>
      </c>
      <c r="O2248" s="43" t="s">
        <v>2489</v>
      </c>
      <c r="P2248" s="38">
        <v>796</v>
      </c>
      <c r="Q2248" s="43" t="s">
        <v>43</v>
      </c>
      <c r="R2248" s="116">
        <v>2</v>
      </c>
      <c r="S2248" s="116">
        <v>200</v>
      </c>
      <c r="T2248" s="429">
        <f>R2248*S2248</f>
        <v>400</v>
      </c>
      <c r="U2248" s="429">
        <f>T2248*1.12</f>
        <v>448.00000000000006</v>
      </c>
      <c r="V2248" s="126"/>
      <c r="W2248" s="45">
        <v>2017</v>
      </c>
      <c r="X2248" s="126"/>
      <c r="Y2248" s="336"/>
      <c r="Z2248" s="290"/>
      <c r="AA2248" s="304"/>
      <c r="AB2248" s="290"/>
      <c r="AC2248" s="291"/>
      <c r="AD2248" s="291"/>
      <c r="AE2248" s="291"/>
      <c r="AF2248" s="291"/>
      <c r="AG2248" s="291"/>
      <c r="AH2248" s="291"/>
      <c r="AI2248" s="291"/>
      <c r="AJ2248" s="291"/>
      <c r="AK2248" s="291"/>
      <c r="AL2248" s="291"/>
      <c r="AM2248" s="291"/>
      <c r="AN2248" s="291"/>
      <c r="AO2248" s="291"/>
      <c r="AP2248" s="292"/>
      <c r="AQ2248" s="292"/>
      <c r="AR2248" s="292"/>
      <c r="AS2248" s="292"/>
      <c r="AT2248" s="292"/>
      <c r="AU2248" s="292"/>
      <c r="AV2248" s="292"/>
      <c r="AW2248" s="292"/>
      <c r="AX2248" s="292"/>
      <c r="AY2248" s="292"/>
      <c r="AZ2248" s="292"/>
      <c r="BA2248" s="292"/>
      <c r="BB2248" s="292"/>
      <c r="BC2248" s="292"/>
      <c r="BD2248" s="292"/>
      <c r="BE2248" s="292"/>
      <c r="BF2248" s="292"/>
      <c r="BG2248" s="292"/>
      <c r="BH2248" s="292"/>
      <c r="BI2248" s="292"/>
      <c r="BJ2248" s="292"/>
      <c r="BK2248" s="292"/>
      <c r="BL2248" s="292"/>
      <c r="BM2248" s="292"/>
      <c r="BN2248" s="292"/>
    </row>
    <row r="2249" spans="1:66" s="293" customFormat="1" ht="50.1" customHeight="1">
      <c r="A2249" s="30" t="s">
        <v>7696</v>
      </c>
      <c r="B2249" s="43" t="s">
        <v>32</v>
      </c>
      <c r="C2249" s="33" t="s">
        <v>7697</v>
      </c>
      <c r="D2249" s="33" t="s">
        <v>7698</v>
      </c>
      <c r="E2249" s="33" t="s">
        <v>7699</v>
      </c>
      <c r="F2249" s="144"/>
      <c r="G2249" s="31" t="s">
        <v>36</v>
      </c>
      <c r="H2249" s="31">
        <v>0</v>
      </c>
      <c r="I2249" s="31">
        <v>590000000</v>
      </c>
      <c r="J2249" s="31" t="s">
        <v>37</v>
      </c>
      <c r="K2249" s="38" t="s">
        <v>495</v>
      </c>
      <c r="L2249" s="45" t="s">
        <v>6278</v>
      </c>
      <c r="M2249" s="38" t="s">
        <v>40</v>
      </c>
      <c r="N2249" s="31" t="s">
        <v>2576</v>
      </c>
      <c r="O2249" s="31" t="s">
        <v>107</v>
      </c>
      <c r="P2249" s="31">
        <v>736</v>
      </c>
      <c r="Q2249" s="31" t="s">
        <v>485</v>
      </c>
      <c r="R2249" s="64">
        <v>2</v>
      </c>
      <c r="S2249" s="64">
        <v>92000</v>
      </c>
      <c r="T2249" s="64">
        <f>S2249*R2249</f>
        <v>184000</v>
      </c>
      <c r="U2249" s="64">
        <f>T2249*1.12</f>
        <v>206080.00000000003</v>
      </c>
      <c r="V2249" s="126"/>
      <c r="W2249" s="38">
        <v>2017</v>
      </c>
      <c r="X2249" s="126"/>
      <c r="Y2249" s="291"/>
      <c r="Z2249" s="290"/>
      <c r="AA2249" s="304"/>
      <c r="AB2249" s="290"/>
      <c r="AC2249" s="291"/>
      <c r="AD2249" s="291"/>
      <c r="AE2249" s="291"/>
      <c r="AF2249" s="291"/>
      <c r="AG2249" s="291"/>
      <c r="AH2249" s="291"/>
      <c r="AI2249" s="291"/>
      <c r="AJ2249" s="291"/>
      <c r="AK2249" s="291"/>
      <c r="AL2249" s="291"/>
      <c r="AM2249" s="291"/>
      <c r="AN2249" s="291"/>
      <c r="AO2249" s="291"/>
      <c r="AP2249" s="292"/>
      <c r="AQ2249" s="292"/>
      <c r="AR2249" s="292"/>
      <c r="AS2249" s="292"/>
      <c r="AT2249" s="292"/>
      <c r="AU2249" s="292"/>
      <c r="AV2249" s="292"/>
      <c r="AW2249" s="292"/>
      <c r="AX2249" s="292"/>
      <c r="AY2249" s="292"/>
      <c r="AZ2249" s="292"/>
      <c r="BA2249" s="292"/>
      <c r="BB2249" s="292"/>
      <c r="BC2249" s="292"/>
      <c r="BD2249" s="292"/>
      <c r="BE2249" s="292"/>
      <c r="BF2249" s="292"/>
      <c r="BG2249" s="292"/>
      <c r="BH2249" s="292"/>
      <c r="BI2249" s="292"/>
      <c r="BJ2249" s="292"/>
      <c r="BK2249" s="292"/>
      <c r="BL2249" s="292"/>
      <c r="BM2249" s="292"/>
      <c r="BN2249" s="292"/>
    </row>
    <row r="2250" spans="1:66" ht="18" customHeight="1">
      <c r="A2250" s="30"/>
      <c r="B2250" s="98"/>
      <c r="C2250" s="44"/>
      <c r="D2250" s="321"/>
      <c r="E2250" s="44"/>
      <c r="F2250" s="37"/>
      <c r="G2250" s="45"/>
      <c r="H2250" s="45"/>
      <c r="I2250" s="45"/>
      <c r="J2250" s="45"/>
      <c r="K2250" s="45"/>
      <c r="L2250" s="45"/>
      <c r="M2250" s="45"/>
      <c r="N2250" s="45"/>
      <c r="O2250" s="125"/>
      <c r="P2250" s="158"/>
      <c r="Q2250" s="158"/>
      <c r="R2250" s="253"/>
      <c r="S2250" s="160"/>
      <c r="T2250" s="58"/>
      <c r="U2250" s="58"/>
      <c r="V2250" s="158"/>
      <c r="W2250" s="158"/>
      <c r="X2250" s="126"/>
      <c r="Y2250" s="303"/>
    </row>
    <row r="2251" spans="1:66" ht="15" customHeight="1">
      <c r="A2251" s="43"/>
      <c r="B2251" s="254" t="s">
        <v>6497</v>
      </c>
      <c r="C2251" s="126"/>
      <c r="D2251" s="312"/>
      <c r="E2251" s="43"/>
      <c r="F2251" s="43"/>
      <c r="G2251" s="43"/>
      <c r="H2251" s="43"/>
      <c r="I2251" s="31"/>
      <c r="J2251" s="45"/>
      <c r="K2251" s="45"/>
      <c r="L2251" s="43"/>
      <c r="M2251" s="43"/>
      <c r="N2251" s="43"/>
      <c r="O2251" s="43"/>
      <c r="P2251" s="31"/>
      <c r="Q2251" s="33"/>
      <c r="R2251" s="55"/>
      <c r="S2251" s="55"/>
      <c r="T2251" s="48">
        <f>SUM(T17:T2250)</f>
        <v>1878925407.4207587</v>
      </c>
      <c r="U2251" s="48">
        <f>SUM(U17:U2250)</f>
        <v>2104396456.3112493</v>
      </c>
      <c r="V2251" s="103"/>
      <c r="W2251" s="43"/>
      <c r="X2251" s="126"/>
      <c r="Y2251" s="303"/>
    </row>
    <row r="2252" spans="1:66" ht="18" customHeight="1">
      <c r="A2252" s="21" t="s">
        <v>6498</v>
      </c>
      <c r="B2252" s="255"/>
      <c r="C2252" s="255"/>
      <c r="D2252" s="333"/>
      <c r="E2252" s="255"/>
      <c r="F2252" s="256"/>
      <c r="G2252" s="255"/>
      <c r="H2252" s="255"/>
      <c r="I2252" s="255"/>
      <c r="J2252" s="255"/>
      <c r="K2252" s="255"/>
      <c r="L2252" s="255"/>
      <c r="M2252" s="255"/>
      <c r="N2252" s="255"/>
      <c r="O2252" s="255"/>
      <c r="P2252" s="255"/>
      <c r="Q2252" s="255"/>
      <c r="R2252" s="257"/>
      <c r="S2252" s="258"/>
      <c r="T2252" s="258"/>
      <c r="U2252" s="259"/>
      <c r="V2252" s="260"/>
      <c r="W2252" s="260"/>
      <c r="X2252" s="261"/>
      <c r="Y2252" s="303"/>
    </row>
    <row r="2253" spans="1:66" ht="50.1" customHeight="1">
      <c r="A2253" s="262" t="s">
        <v>6499</v>
      </c>
      <c r="B2253" s="41" t="s">
        <v>32</v>
      </c>
      <c r="C2253" s="33" t="s">
        <v>6500</v>
      </c>
      <c r="D2253" s="312" t="s">
        <v>6501</v>
      </c>
      <c r="E2253" s="33" t="s">
        <v>6502</v>
      </c>
      <c r="F2253" s="44" t="s">
        <v>6503</v>
      </c>
      <c r="G2253" s="45" t="s">
        <v>36</v>
      </c>
      <c r="H2253" s="63">
        <v>100</v>
      </c>
      <c r="I2253" s="66">
        <v>590000000</v>
      </c>
      <c r="J2253" s="45" t="s">
        <v>50</v>
      </c>
      <c r="K2253" s="45" t="s">
        <v>429</v>
      </c>
      <c r="L2253" s="45" t="s">
        <v>39</v>
      </c>
      <c r="M2253" s="45"/>
      <c r="N2253" s="45" t="s">
        <v>6504</v>
      </c>
      <c r="O2253" s="86" t="s">
        <v>6505</v>
      </c>
      <c r="P2253" s="45"/>
      <c r="Q2253" s="45"/>
      <c r="R2253" s="87"/>
      <c r="S2253" s="76"/>
      <c r="T2253" s="76">
        <v>1350000</v>
      </c>
      <c r="U2253" s="35">
        <f t="shared" ref="U2253:U2268" si="225">T2253*1.12</f>
        <v>1512000.0000000002</v>
      </c>
      <c r="V2253" s="45"/>
      <c r="W2253" s="45">
        <v>2017</v>
      </c>
      <c r="X2253" s="37"/>
      <c r="Y2253" s="303"/>
    </row>
    <row r="2254" spans="1:66" ht="50.1" customHeight="1">
      <c r="A2254" s="262" t="s">
        <v>6506</v>
      </c>
      <c r="B2254" s="94" t="s">
        <v>32</v>
      </c>
      <c r="C2254" s="33" t="s">
        <v>6500</v>
      </c>
      <c r="D2254" s="312" t="s">
        <v>6501</v>
      </c>
      <c r="E2254" s="33" t="s">
        <v>6502</v>
      </c>
      <c r="F2254" s="44" t="s">
        <v>6507</v>
      </c>
      <c r="G2254" s="84" t="s">
        <v>36</v>
      </c>
      <c r="H2254" s="85">
        <v>100</v>
      </c>
      <c r="I2254" s="66">
        <v>590000000</v>
      </c>
      <c r="J2254" s="84" t="s">
        <v>50</v>
      </c>
      <c r="K2254" s="84" t="s">
        <v>429</v>
      </c>
      <c r="L2254" s="84" t="s">
        <v>39</v>
      </c>
      <c r="M2254" s="84"/>
      <c r="N2254" s="45" t="s">
        <v>6504</v>
      </c>
      <c r="O2254" s="86" t="s">
        <v>6505</v>
      </c>
      <c r="P2254" s="45"/>
      <c r="Q2254" s="45"/>
      <c r="R2254" s="87"/>
      <c r="S2254" s="76"/>
      <c r="T2254" s="76">
        <v>300000</v>
      </c>
      <c r="U2254" s="35">
        <f t="shared" si="225"/>
        <v>336000.00000000006</v>
      </c>
      <c r="V2254" s="45"/>
      <c r="W2254" s="45">
        <v>2017</v>
      </c>
      <c r="X2254" s="37"/>
      <c r="Y2254" s="303"/>
    </row>
    <row r="2255" spans="1:66" ht="50.1" customHeight="1">
      <c r="A2255" s="262" t="s">
        <v>6508</v>
      </c>
      <c r="B2255" s="41" t="s">
        <v>32</v>
      </c>
      <c r="C2255" s="101" t="s">
        <v>6509</v>
      </c>
      <c r="D2255" s="313" t="s">
        <v>6510</v>
      </c>
      <c r="E2255" s="51" t="s">
        <v>6510</v>
      </c>
      <c r="F2255" s="51" t="s">
        <v>6511</v>
      </c>
      <c r="G2255" s="84" t="s">
        <v>36</v>
      </c>
      <c r="H2255" s="46">
        <v>100</v>
      </c>
      <c r="I2255" s="66">
        <v>590000000</v>
      </c>
      <c r="J2255" s="45" t="s">
        <v>50</v>
      </c>
      <c r="K2255" s="41" t="s">
        <v>3297</v>
      </c>
      <c r="L2255" s="45" t="s">
        <v>6512</v>
      </c>
      <c r="M2255" s="52"/>
      <c r="N2255" s="43" t="s">
        <v>6513</v>
      </c>
      <c r="O2255" s="33" t="s">
        <v>6514</v>
      </c>
      <c r="P2255" s="53"/>
      <c r="Q2255" s="53"/>
      <c r="R2255" s="263"/>
      <c r="S2255" s="35"/>
      <c r="T2255" s="35">
        <v>520000</v>
      </c>
      <c r="U2255" s="35">
        <f t="shared" si="225"/>
        <v>582400</v>
      </c>
      <c r="V2255" s="49"/>
      <c r="W2255" s="45">
        <v>2017</v>
      </c>
      <c r="X2255" s="41"/>
      <c r="Y2255" s="303"/>
    </row>
    <row r="2256" spans="1:66" ht="50.1" customHeight="1">
      <c r="A2256" s="262" t="s">
        <v>6515</v>
      </c>
      <c r="B2256" s="43" t="s">
        <v>32</v>
      </c>
      <c r="C2256" s="56" t="s">
        <v>6509</v>
      </c>
      <c r="D2256" s="310" t="s">
        <v>6510</v>
      </c>
      <c r="E2256" s="56" t="s">
        <v>6510</v>
      </c>
      <c r="F2256" s="56" t="s">
        <v>6516</v>
      </c>
      <c r="G2256" s="84" t="s">
        <v>36</v>
      </c>
      <c r="H2256" s="63">
        <v>70</v>
      </c>
      <c r="I2256" s="66">
        <v>590000000</v>
      </c>
      <c r="J2256" s="31" t="s">
        <v>37</v>
      </c>
      <c r="K2256" s="31" t="s">
        <v>6517</v>
      </c>
      <c r="L2256" s="31" t="s">
        <v>39</v>
      </c>
      <c r="M2256" s="31" t="s">
        <v>44</v>
      </c>
      <c r="N2256" s="31" t="s">
        <v>6518</v>
      </c>
      <c r="O2256" s="31" t="s">
        <v>6514</v>
      </c>
      <c r="P2256" s="264" t="s">
        <v>44</v>
      </c>
      <c r="Q2256" s="264" t="s">
        <v>44</v>
      </c>
      <c r="R2256" s="122" t="s">
        <v>44</v>
      </c>
      <c r="S2256" s="122" t="s">
        <v>44</v>
      </c>
      <c r="T2256" s="48">
        <f>609000/1.12</f>
        <v>543750</v>
      </c>
      <c r="U2256" s="35">
        <f t="shared" si="225"/>
        <v>609000</v>
      </c>
      <c r="V2256" s="265" t="s">
        <v>44</v>
      </c>
      <c r="W2256" s="31">
        <v>2017</v>
      </c>
      <c r="X2256" s="63"/>
      <c r="Y2256" s="303"/>
    </row>
    <row r="2257" spans="1:66" ht="50.1" customHeight="1">
      <c r="A2257" s="262" t="s">
        <v>6519</v>
      </c>
      <c r="B2257" s="71" t="s">
        <v>1217</v>
      </c>
      <c r="C2257" s="33" t="s">
        <v>6520</v>
      </c>
      <c r="D2257" s="312" t="s">
        <v>6521</v>
      </c>
      <c r="E2257" s="33" t="s">
        <v>6521</v>
      </c>
      <c r="F2257" s="44"/>
      <c r="G2257" s="45" t="s">
        <v>36</v>
      </c>
      <c r="H2257" s="31">
        <v>100</v>
      </c>
      <c r="I2257" s="66">
        <v>590000000</v>
      </c>
      <c r="J2257" s="45" t="s">
        <v>50</v>
      </c>
      <c r="K2257" s="45" t="s">
        <v>1223</v>
      </c>
      <c r="L2257" s="45" t="s">
        <v>50</v>
      </c>
      <c r="M2257" s="45"/>
      <c r="N2257" s="45" t="s">
        <v>1224</v>
      </c>
      <c r="O2257" s="43" t="s">
        <v>42</v>
      </c>
      <c r="P2257" s="45"/>
      <c r="Q2257" s="45"/>
      <c r="R2257" s="105"/>
      <c r="S2257" s="76"/>
      <c r="T2257" s="76">
        <v>0</v>
      </c>
      <c r="U2257" s="35">
        <f>T2257*1.12</f>
        <v>0</v>
      </c>
      <c r="V2257" s="45"/>
      <c r="W2257" s="45">
        <v>2017</v>
      </c>
      <c r="X2257" s="45" t="s">
        <v>6522</v>
      </c>
      <c r="Y2257" s="303"/>
    </row>
    <row r="2258" spans="1:66" ht="50.1" customHeight="1">
      <c r="A2258" s="262" t="s">
        <v>6523</v>
      </c>
      <c r="B2258" s="71" t="s">
        <v>32</v>
      </c>
      <c r="C2258" s="33" t="s">
        <v>6520</v>
      </c>
      <c r="D2258" s="312" t="s">
        <v>6521</v>
      </c>
      <c r="E2258" s="33" t="s">
        <v>6521</v>
      </c>
      <c r="F2258" s="44"/>
      <c r="G2258" s="45" t="s">
        <v>36</v>
      </c>
      <c r="H2258" s="31">
        <v>100</v>
      </c>
      <c r="I2258" s="66">
        <v>590000000</v>
      </c>
      <c r="J2258" s="45" t="s">
        <v>50</v>
      </c>
      <c r="K2258" s="45" t="s">
        <v>301</v>
      </c>
      <c r="L2258" s="45" t="s">
        <v>50</v>
      </c>
      <c r="M2258" s="45"/>
      <c r="N2258" s="45" t="s">
        <v>6524</v>
      </c>
      <c r="O2258" s="43" t="s">
        <v>42</v>
      </c>
      <c r="P2258" s="45"/>
      <c r="Q2258" s="45"/>
      <c r="R2258" s="105"/>
      <c r="S2258" s="76"/>
      <c r="T2258" s="76">
        <v>100000</v>
      </c>
      <c r="U2258" s="35">
        <f>T2258*1.12</f>
        <v>112000.00000000001</v>
      </c>
      <c r="V2258" s="45"/>
      <c r="W2258" s="45">
        <v>2017</v>
      </c>
      <c r="X2258" s="37"/>
      <c r="Y2258" s="303"/>
    </row>
    <row r="2259" spans="1:66" ht="50.1" customHeight="1">
      <c r="A2259" s="262" t="s">
        <v>6525</v>
      </c>
      <c r="B2259" s="41" t="s">
        <v>32</v>
      </c>
      <c r="C2259" s="43" t="s">
        <v>6526</v>
      </c>
      <c r="D2259" s="312" t="s">
        <v>6527</v>
      </c>
      <c r="E2259" s="44" t="s">
        <v>6527</v>
      </c>
      <c r="F2259" s="44"/>
      <c r="G2259" s="45" t="s">
        <v>36</v>
      </c>
      <c r="H2259" s="46">
        <v>100</v>
      </c>
      <c r="I2259" s="66">
        <v>590000000</v>
      </c>
      <c r="J2259" s="45" t="s">
        <v>50</v>
      </c>
      <c r="K2259" s="41" t="s">
        <v>6528</v>
      </c>
      <c r="L2259" s="37" t="s">
        <v>5186</v>
      </c>
      <c r="M2259" s="41" t="s">
        <v>44</v>
      </c>
      <c r="N2259" s="43" t="s">
        <v>6529</v>
      </c>
      <c r="O2259" s="33" t="s">
        <v>42</v>
      </c>
      <c r="P2259" s="53" t="s">
        <v>44</v>
      </c>
      <c r="Q2259" s="53" t="s">
        <v>44</v>
      </c>
      <c r="R2259" s="54"/>
      <c r="S2259" s="48"/>
      <c r="T2259" s="48">
        <v>1000000</v>
      </c>
      <c r="U2259" s="35">
        <f t="shared" si="225"/>
        <v>1120000</v>
      </c>
      <c r="V2259" s="61"/>
      <c r="W2259" s="45">
        <v>2017</v>
      </c>
      <c r="X2259" s="41"/>
      <c r="Y2259" s="303"/>
    </row>
    <row r="2260" spans="1:66" ht="50.1" customHeight="1">
      <c r="A2260" s="262" t="s">
        <v>6530</v>
      </c>
      <c r="B2260" s="71" t="s">
        <v>1217</v>
      </c>
      <c r="C2260" s="33" t="s">
        <v>6531</v>
      </c>
      <c r="D2260" s="312" t="s">
        <v>6532</v>
      </c>
      <c r="E2260" s="44" t="s">
        <v>6532</v>
      </c>
      <c r="F2260" s="44" t="s">
        <v>6533</v>
      </c>
      <c r="G2260" s="45" t="s">
        <v>36</v>
      </c>
      <c r="H2260" s="63" t="s">
        <v>1222</v>
      </c>
      <c r="I2260" s="66">
        <v>590000000</v>
      </c>
      <c r="J2260" s="45" t="s">
        <v>50</v>
      </c>
      <c r="K2260" s="45" t="s">
        <v>6534</v>
      </c>
      <c r="L2260" s="45" t="s">
        <v>50</v>
      </c>
      <c r="M2260" s="45"/>
      <c r="N2260" s="45" t="s">
        <v>6535</v>
      </c>
      <c r="O2260" s="33" t="s">
        <v>42</v>
      </c>
      <c r="P2260" s="45"/>
      <c r="Q2260" s="45"/>
      <c r="R2260" s="87"/>
      <c r="S2260" s="76"/>
      <c r="T2260" s="76">
        <v>500000</v>
      </c>
      <c r="U2260" s="35">
        <f t="shared" si="225"/>
        <v>560000</v>
      </c>
      <c r="V2260" s="45"/>
      <c r="W2260" s="45">
        <v>2017</v>
      </c>
      <c r="X2260" s="37"/>
      <c r="Y2260" s="303"/>
    </row>
    <row r="2261" spans="1:66" ht="50.1" customHeight="1">
      <c r="A2261" s="262" t="s">
        <v>6536</v>
      </c>
      <c r="B2261" s="41" t="s">
        <v>32</v>
      </c>
      <c r="C2261" s="31" t="s">
        <v>6537</v>
      </c>
      <c r="D2261" s="310" t="s">
        <v>6538</v>
      </c>
      <c r="E2261" s="56" t="s">
        <v>6538</v>
      </c>
      <c r="F2261" s="32"/>
      <c r="G2261" s="91" t="s">
        <v>89</v>
      </c>
      <c r="H2261" s="91">
        <v>10</v>
      </c>
      <c r="I2261" s="66">
        <v>590000000</v>
      </c>
      <c r="J2261" s="92" t="s">
        <v>50</v>
      </c>
      <c r="K2261" s="92" t="s">
        <v>6539</v>
      </c>
      <c r="L2261" s="92" t="s">
        <v>39</v>
      </c>
      <c r="M2261" s="91"/>
      <c r="N2261" s="31" t="s">
        <v>6540</v>
      </c>
      <c r="O2261" s="31" t="s">
        <v>107</v>
      </c>
      <c r="P2261" s="30"/>
      <c r="Q2261" s="30"/>
      <c r="R2261" s="39"/>
      <c r="S2261" s="35"/>
      <c r="T2261" s="35">
        <v>5400000</v>
      </c>
      <c r="U2261" s="35">
        <f t="shared" si="225"/>
        <v>6048000.0000000009</v>
      </c>
      <c r="V2261" s="30"/>
      <c r="W2261" s="45">
        <v>2017</v>
      </c>
      <c r="X2261" s="41"/>
      <c r="Y2261" s="303"/>
    </row>
    <row r="2262" spans="1:66" ht="50.1" customHeight="1">
      <c r="A2262" s="262" t="s">
        <v>6541</v>
      </c>
      <c r="B2262" s="41" t="s">
        <v>32</v>
      </c>
      <c r="C2262" s="88" t="s">
        <v>6542</v>
      </c>
      <c r="D2262" s="310" t="s">
        <v>6543</v>
      </c>
      <c r="E2262" s="56" t="s">
        <v>6543</v>
      </c>
      <c r="F2262" s="32"/>
      <c r="G2262" s="30" t="s">
        <v>36</v>
      </c>
      <c r="H2262" s="30">
        <v>100</v>
      </c>
      <c r="I2262" s="66">
        <v>590000000</v>
      </c>
      <c r="J2262" s="31" t="s">
        <v>50</v>
      </c>
      <c r="K2262" s="31" t="s">
        <v>6544</v>
      </c>
      <c r="L2262" s="31" t="s">
        <v>5186</v>
      </c>
      <c r="M2262" s="30" t="s">
        <v>44</v>
      </c>
      <c r="N2262" s="31" t="s">
        <v>6545</v>
      </c>
      <c r="O2262" s="30" t="s">
        <v>6546</v>
      </c>
      <c r="P2262" s="30" t="s">
        <v>44</v>
      </c>
      <c r="Q2262" s="30"/>
      <c r="R2262" s="89"/>
      <c r="S2262" s="35"/>
      <c r="T2262" s="35">
        <v>1200000</v>
      </c>
      <c r="U2262" s="35">
        <f t="shared" si="225"/>
        <v>1344000.0000000002</v>
      </c>
      <c r="V2262" s="30"/>
      <c r="W2262" s="45">
        <v>2017</v>
      </c>
      <c r="X2262" s="31"/>
      <c r="Y2262" s="303"/>
    </row>
    <row r="2263" spans="1:66" ht="50.1" customHeight="1">
      <c r="A2263" s="262" t="s">
        <v>6547</v>
      </c>
      <c r="B2263" s="41" t="s">
        <v>32</v>
      </c>
      <c r="C2263" s="43" t="s">
        <v>6548</v>
      </c>
      <c r="D2263" s="313" t="s">
        <v>6549</v>
      </c>
      <c r="E2263" s="51" t="s">
        <v>6549</v>
      </c>
      <c r="F2263" s="51" t="s">
        <v>6550</v>
      </c>
      <c r="G2263" s="45" t="s">
        <v>36</v>
      </c>
      <c r="H2263" s="46">
        <v>60</v>
      </c>
      <c r="I2263" s="66">
        <v>590000000</v>
      </c>
      <c r="J2263" s="45" t="s">
        <v>50</v>
      </c>
      <c r="K2263" s="41" t="s">
        <v>6551</v>
      </c>
      <c r="L2263" s="45" t="s">
        <v>39</v>
      </c>
      <c r="M2263" s="52"/>
      <c r="N2263" s="43" t="s">
        <v>6552</v>
      </c>
      <c r="O2263" s="33" t="s">
        <v>220</v>
      </c>
      <c r="P2263" s="53"/>
      <c r="Q2263" s="53"/>
      <c r="R2263" s="263"/>
      <c r="S2263" s="35"/>
      <c r="T2263" s="48">
        <v>180000</v>
      </c>
      <c r="U2263" s="35">
        <f t="shared" si="225"/>
        <v>201600.00000000003</v>
      </c>
      <c r="V2263" s="49"/>
      <c r="W2263" s="45">
        <v>2017</v>
      </c>
      <c r="X2263" s="41"/>
      <c r="Y2263" s="303"/>
    </row>
    <row r="2264" spans="1:66" ht="50.1" customHeight="1">
      <c r="A2264" s="262" t="s">
        <v>6553</v>
      </c>
      <c r="B2264" s="41" t="s">
        <v>32</v>
      </c>
      <c r="C2264" s="43" t="s">
        <v>6554</v>
      </c>
      <c r="D2264" s="312" t="s">
        <v>6555</v>
      </c>
      <c r="E2264" s="44" t="s">
        <v>6555</v>
      </c>
      <c r="F2264" s="44" t="s">
        <v>6555</v>
      </c>
      <c r="G2264" s="45" t="s">
        <v>36</v>
      </c>
      <c r="H2264" s="46">
        <v>60</v>
      </c>
      <c r="I2264" s="66">
        <v>590000000</v>
      </c>
      <c r="J2264" s="45" t="s">
        <v>50</v>
      </c>
      <c r="K2264" s="41" t="s">
        <v>6556</v>
      </c>
      <c r="L2264" s="37" t="s">
        <v>39</v>
      </c>
      <c r="M2264" s="41"/>
      <c r="N2264" s="43" t="s">
        <v>6557</v>
      </c>
      <c r="O2264" s="33" t="s">
        <v>1200</v>
      </c>
      <c r="P2264" s="53"/>
      <c r="Q2264" s="53"/>
      <c r="R2264" s="54"/>
      <c r="S2264" s="48"/>
      <c r="T2264" s="48">
        <v>900000</v>
      </c>
      <c r="U2264" s="35">
        <f t="shared" si="225"/>
        <v>1008000.0000000001</v>
      </c>
      <c r="V2264" s="61"/>
      <c r="W2264" s="45">
        <v>2017</v>
      </c>
      <c r="X2264" s="41"/>
      <c r="Y2264" s="303"/>
    </row>
    <row r="2265" spans="1:66" ht="50.1" customHeight="1">
      <c r="A2265" s="262" t="s">
        <v>6558</v>
      </c>
      <c r="B2265" s="41" t="s">
        <v>32</v>
      </c>
      <c r="C2265" s="43" t="s">
        <v>6559</v>
      </c>
      <c r="D2265" s="312" t="s">
        <v>6560</v>
      </c>
      <c r="E2265" s="44" t="s">
        <v>6560</v>
      </c>
      <c r="F2265" s="44" t="s">
        <v>6561</v>
      </c>
      <c r="G2265" s="45" t="s">
        <v>89</v>
      </c>
      <c r="H2265" s="46">
        <v>10</v>
      </c>
      <c r="I2265" s="66">
        <v>590000000</v>
      </c>
      <c r="J2265" s="45" t="s">
        <v>50</v>
      </c>
      <c r="K2265" s="41" t="s">
        <v>6562</v>
      </c>
      <c r="L2265" s="37" t="s">
        <v>39</v>
      </c>
      <c r="M2265" s="41"/>
      <c r="N2265" s="43" t="s">
        <v>6563</v>
      </c>
      <c r="O2265" s="33" t="s">
        <v>276</v>
      </c>
      <c r="P2265" s="53"/>
      <c r="Q2265" s="53"/>
      <c r="R2265" s="54"/>
      <c r="S2265" s="48"/>
      <c r="T2265" s="48">
        <v>7500000</v>
      </c>
      <c r="U2265" s="35">
        <f t="shared" si="225"/>
        <v>8400000</v>
      </c>
      <c r="V2265" s="41"/>
      <c r="W2265" s="45">
        <v>2017</v>
      </c>
      <c r="X2265" s="41"/>
      <c r="Y2265" s="303"/>
    </row>
    <row r="2266" spans="1:66" ht="50.1" customHeight="1">
      <c r="A2266" s="262" t="s">
        <v>6564</v>
      </c>
      <c r="B2266" s="41" t="s">
        <v>32</v>
      </c>
      <c r="C2266" s="33" t="s">
        <v>6565</v>
      </c>
      <c r="D2266" s="312" t="s">
        <v>6566</v>
      </c>
      <c r="E2266" s="33" t="s">
        <v>6566</v>
      </c>
      <c r="F2266" s="44" t="s">
        <v>6567</v>
      </c>
      <c r="G2266" s="84" t="s">
        <v>36</v>
      </c>
      <c r="H2266" s="85">
        <v>60</v>
      </c>
      <c r="I2266" s="66">
        <v>590000000</v>
      </c>
      <c r="J2266" s="84" t="s">
        <v>50</v>
      </c>
      <c r="K2266" s="84" t="s">
        <v>6562</v>
      </c>
      <c r="L2266" s="84" t="s">
        <v>39</v>
      </c>
      <c r="M2266" s="84"/>
      <c r="N2266" s="45" t="s">
        <v>6552</v>
      </c>
      <c r="O2266" s="33" t="s">
        <v>42</v>
      </c>
      <c r="P2266" s="45"/>
      <c r="Q2266" s="45"/>
      <c r="R2266" s="87"/>
      <c r="S2266" s="76"/>
      <c r="T2266" s="76">
        <v>180000</v>
      </c>
      <c r="U2266" s="35">
        <f t="shared" si="225"/>
        <v>201600.00000000003</v>
      </c>
      <c r="V2266" s="45"/>
      <c r="W2266" s="45">
        <v>2017</v>
      </c>
      <c r="X2266" s="41"/>
      <c r="Y2266" s="303"/>
    </row>
    <row r="2267" spans="1:66" ht="50.1" customHeight="1">
      <c r="A2267" s="262" t="s">
        <v>6568</v>
      </c>
      <c r="B2267" s="41" t="s">
        <v>32</v>
      </c>
      <c r="C2267" s="101" t="s">
        <v>6569</v>
      </c>
      <c r="D2267" s="313" t="s">
        <v>6570</v>
      </c>
      <c r="E2267" s="51" t="s">
        <v>6570</v>
      </c>
      <c r="F2267" s="51"/>
      <c r="G2267" s="45" t="s">
        <v>36</v>
      </c>
      <c r="H2267" s="46">
        <v>80</v>
      </c>
      <c r="I2267" s="66">
        <v>590000000</v>
      </c>
      <c r="J2267" s="45" t="s">
        <v>50</v>
      </c>
      <c r="K2267" s="41" t="s">
        <v>6571</v>
      </c>
      <c r="L2267" s="45" t="s">
        <v>39</v>
      </c>
      <c r="M2267" s="52"/>
      <c r="N2267" s="43" t="s">
        <v>6557</v>
      </c>
      <c r="O2267" s="33" t="s">
        <v>1200</v>
      </c>
      <c r="P2267" s="53"/>
      <c r="Q2267" s="53"/>
      <c r="R2267" s="263"/>
      <c r="S2267" s="35"/>
      <c r="T2267" s="35">
        <v>1600000</v>
      </c>
      <c r="U2267" s="35">
        <f t="shared" si="225"/>
        <v>1792000.0000000002</v>
      </c>
      <c r="V2267" s="49"/>
      <c r="W2267" s="45">
        <v>2017</v>
      </c>
      <c r="X2267" s="41"/>
      <c r="Y2267" s="303"/>
    </row>
    <row r="2268" spans="1:66" ht="50.1" customHeight="1">
      <c r="A2268" s="262" t="s">
        <v>6572</v>
      </c>
      <c r="B2268" s="41" t="s">
        <v>32</v>
      </c>
      <c r="C2268" s="33" t="s">
        <v>6573</v>
      </c>
      <c r="D2268" s="312" t="s">
        <v>6574</v>
      </c>
      <c r="E2268" s="33" t="s">
        <v>6574</v>
      </c>
      <c r="F2268" s="44" t="s">
        <v>6550</v>
      </c>
      <c r="G2268" s="45" t="s">
        <v>36</v>
      </c>
      <c r="H2268" s="63">
        <v>20</v>
      </c>
      <c r="I2268" s="66">
        <v>590000000</v>
      </c>
      <c r="J2268" s="45" t="s">
        <v>50</v>
      </c>
      <c r="K2268" s="45" t="s">
        <v>6539</v>
      </c>
      <c r="L2268" s="45" t="s">
        <v>39</v>
      </c>
      <c r="M2268" s="45"/>
      <c r="N2268" s="45" t="s">
        <v>6557</v>
      </c>
      <c r="O2268" s="86" t="s">
        <v>1200</v>
      </c>
      <c r="P2268" s="45"/>
      <c r="Q2268" s="45"/>
      <c r="R2268" s="105"/>
      <c r="S2268" s="76"/>
      <c r="T2268" s="76">
        <v>1000000</v>
      </c>
      <c r="U2268" s="35">
        <f t="shared" si="225"/>
        <v>1120000</v>
      </c>
      <c r="V2268" s="45"/>
      <c r="W2268" s="45">
        <v>2017</v>
      </c>
      <c r="X2268" s="41"/>
      <c r="Y2268" s="303"/>
    </row>
    <row r="2269" spans="1:66" ht="50.1" customHeight="1">
      <c r="A2269" s="262" t="s">
        <v>6575</v>
      </c>
      <c r="B2269" s="71" t="s">
        <v>32</v>
      </c>
      <c r="C2269" s="266" t="s">
        <v>6576</v>
      </c>
      <c r="D2269" s="334" t="s">
        <v>6577</v>
      </c>
      <c r="E2269" s="267" t="s">
        <v>6577</v>
      </c>
      <c r="F2269" s="267" t="s">
        <v>6578</v>
      </c>
      <c r="G2269" s="45" t="s">
        <v>36</v>
      </c>
      <c r="H2269" s="31">
        <v>20</v>
      </c>
      <c r="I2269" s="100">
        <v>590000000</v>
      </c>
      <c r="J2269" s="45" t="s">
        <v>50</v>
      </c>
      <c r="K2269" s="167" t="s">
        <v>79</v>
      </c>
      <c r="L2269" s="45" t="s">
        <v>5186</v>
      </c>
      <c r="M2269" s="45"/>
      <c r="N2269" s="45" t="s">
        <v>6579</v>
      </c>
      <c r="O2269" s="45" t="s">
        <v>6580</v>
      </c>
      <c r="P2269" s="45"/>
      <c r="Q2269" s="71"/>
      <c r="R2269" s="211"/>
      <c r="S2269" s="268"/>
      <c r="T2269" s="163">
        <v>542000</v>
      </c>
      <c r="U2269" s="163">
        <f t="shared" ref="U2269:U2274" si="226">T2269*1.12</f>
        <v>607040</v>
      </c>
      <c r="V2269" s="158"/>
      <c r="W2269" s="239">
        <v>2017</v>
      </c>
      <c r="X2269" s="214"/>
      <c r="Y2269" s="303"/>
    </row>
    <row r="2270" spans="1:66" ht="50.1" customHeight="1">
      <c r="A2270" s="262" t="s">
        <v>6581</v>
      </c>
      <c r="B2270" s="43" t="s">
        <v>32</v>
      </c>
      <c r="C2270" s="44" t="s">
        <v>6582</v>
      </c>
      <c r="D2270" s="312" t="s">
        <v>6583</v>
      </c>
      <c r="E2270" s="44" t="s">
        <v>6583</v>
      </c>
      <c r="F2270" s="44" t="s">
        <v>6584</v>
      </c>
      <c r="G2270" s="43" t="s">
        <v>36</v>
      </c>
      <c r="H2270" s="43">
        <v>70</v>
      </c>
      <c r="I2270" s="100">
        <v>590000000</v>
      </c>
      <c r="J2270" s="45" t="s">
        <v>50</v>
      </c>
      <c r="K2270" s="43" t="s">
        <v>1374</v>
      </c>
      <c r="L2270" s="45" t="s">
        <v>50</v>
      </c>
      <c r="M2270" s="43"/>
      <c r="N2270" s="43" t="s">
        <v>6585</v>
      </c>
      <c r="O2270" s="43" t="s">
        <v>6586</v>
      </c>
      <c r="P2270" s="43"/>
      <c r="Q2270" s="43"/>
      <c r="R2270" s="50"/>
      <c r="S2270" s="43"/>
      <c r="T2270" s="48">
        <v>1875000</v>
      </c>
      <c r="U2270" s="48">
        <f t="shared" si="226"/>
        <v>2100000</v>
      </c>
      <c r="V2270" s="43"/>
      <c r="W2270" s="43">
        <v>2017</v>
      </c>
      <c r="X2270" s="43"/>
      <c r="Y2270" s="303"/>
    </row>
    <row r="2271" spans="1:66" ht="50.1" customHeight="1">
      <c r="A2271" s="262" t="s">
        <v>6587</v>
      </c>
      <c r="B2271" s="43" t="s">
        <v>32</v>
      </c>
      <c r="C2271" s="44" t="s">
        <v>6588</v>
      </c>
      <c r="D2271" s="312" t="s">
        <v>6589</v>
      </c>
      <c r="E2271" s="44" t="s">
        <v>6589</v>
      </c>
      <c r="F2271" s="44" t="s">
        <v>6590</v>
      </c>
      <c r="G2271" s="45" t="s">
        <v>36</v>
      </c>
      <c r="H2271" s="45">
        <v>70</v>
      </c>
      <c r="I2271" s="45">
        <v>590000000</v>
      </c>
      <c r="J2271" s="45" t="s">
        <v>50</v>
      </c>
      <c r="K2271" s="45" t="s">
        <v>1374</v>
      </c>
      <c r="L2271" s="45" t="s">
        <v>50</v>
      </c>
      <c r="M2271" s="42"/>
      <c r="N2271" s="43" t="s">
        <v>6591</v>
      </c>
      <c r="O2271" s="43" t="s">
        <v>476</v>
      </c>
      <c r="P2271" s="42"/>
      <c r="Q2271" s="42"/>
      <c r="R2271" s="50"/>
      <c r="S2271" s="42"/>
      <c r="T2271" s="48">
        <v>2022321.43</v>
      </c>
      <c r="U2271" s="48">
        <f t="shared" si="226"/>
        <v>2265000.0016000001</v>
      </c>
      <c r="V2271" s="42"/>
      <c r="W2271" s="43">
        <v>2017</v>
      </c>
      <c r="X2271" s="42"/>
      <c r="Y2271" s="303"/>
    </row>
    <row r="2272" spans="1:66" s="293" customFormat="1" ht="50.1" customHeight="1">
      <c r="A2272" s="262" t="s">
        <v>7472</v>
      </c>
      <c r="B2272" s="31" t="s">
        <v>32</v>
      </c>
      <c r="C2272" s="44" t="s">
        <v>7473</v>
      </c>
      <c r="D2272" s="56" t="s">
        <v>7474</v>
      </c>
      <c r="E2272" s="56" t="s">
        <v>7475</v>
      </c>
      <c r="F2272" s="56" t="s">
        <v>7476</v>
      </c>
      <c r="G2272" s="31" t="s">
        <v>36</v>
      </c>
      <c r="H2272" s="31">
        <v>70</v>
      </c>
      <c r="I2272" s="31">
        <v>590000000</v>
      </c>
      <c r="J2272" s="31" t="s">
        <v>50</v>
      </c>
      <c r="K2272" s="31" t="s">
        <v>6438</v>
      </c>
      <c r="L2272" s="31" t="s">
        <v>80</v>
      </c>
      <c r="M2272" s="31"/>
      <c r="N2272" s="31" t="s">
        <v>2778</v>
      </c>
      <c r="O2272" s="45" t="s">
        <v>6586</v>
      </c>
      <c r="P2272" s="31"/>
      <c r="Q2272" s="31"/>
      <c r="R2272" s="64"/>
      <c r="S2272" s="64"/>
      <c r="T2272" s="58">
        <v>1800000</v>
      </c>
      <c r="U2272" s="59">
        <f t="shared" si="226"/>
        <v>2016000.0000000002</v>
      </c>
      <c r="V2272" s="78"/>
      <c r="W2272" s="31">
        <v>2017</v>
      </c>
      <c r="X2272" s="60"/>
      <c r="Y2272" s="291"/>
      <c r="Z2272" s="290"/>
      <c r="AA2272" s="304"/>
      <c r="AB2272" s="290"/>
      <c r="AC2272" s="291"/>
      <c r="AD2272" s="291"/>
      <c r="AE2272" s="291"/>
      <c r="AF2272" s="291"/>
      <c r="AG2272" s="291"/>
      <c r="AH2272" s="291"/>
      <c r="AI2272" s="291"/>
      <c r="AJ2272" s="291"/>
      <c r="AK2272" s="291"/>
      <c r="AL2272" s="291"/>
      <c r="AM2272" s="291"/>
      <c r="AN2272" s="291"/>
      <c r="AO2272" s="291"/>
      <c r="AP2272" s="292"/>
      <c r="AQ2272" s="292"/>
      <c r="AR2272" s="292"/>
      <c r="AS2272" s="292"/>
      <c r="AT2272" s="292"/>
      <c r="AU2272" s="292"/>
      <c r="AV2272" s="292"/>
      <c r="AW2272" s="292"/>
      <c r="AX2272" s="292"/>
      <c r="AY2272" s="292"/>
      <c r="AZ2272" s="292"/>
      <c r="BA2272" s="292"/>
      <c r="BB2272" s="292"/>
      <c r="BC2272" s="292"/>
      <c r="BD2272" s="292"/>
      <c r="BE2272" s="292"/>
      <c r="BF2272" s="292"/>
      <c r="BG2272" s="292"/>
      <c r="BH2272" s="292"/>
      <c r="BI2272" s="292"/>
      <c r="BJ2272" s="292"/>
      <c r="BK2272" s="292"/>
      <c r="BL2272" s="292"/>
      <c r="BM2272" s="292"/>
      <c r="BN2272" s="292"/>
    </row>
    <row r="2273" spans="1:66" s="293" customFormat="1" ht="50.1" customHeight="1">
      <c r="A2273" s="262" t="s">
        <v>7477</v>
      </c>
      <c r="B2273" s="31" t="s">
        <v>32</v>
      </c>
      <c r="C2273" s="44" t="s">
        <v>7478</v>
      </c>
      <c r="D2273" s="56" t="s">
        <v>7479</v>
      </c>
      <c r="E2273" s="56" t="s">
        <v>7479</v>
      </c>
      <c r="F2273" s="56" t="s">
        <v>7480</v>
      </c>
      <c r="G2273" s="31" t="s">
        <v>36</v>
      </c>
      <c r="H2273" s="31">
        <v>70</v>
      </c>
      <c r="I2273" s="31">
        <v>590000000</v>
      </c>
      <c r="J2273" s="31" t="s">
        <v>50</v>
      </c>
      <c r="K2273" s="31" t="s">
        <v>6438</v>
      </c>
      <c r="L2273" s="31" t="s">
        <v>80</v>
      </c>
      <c r="M2273" s="31"/>
      <c r="N2273" s="31" t="s">
        <v>2778</v>
      </c>
      <c r="O2273" s="45" t="s">
        <v>6586</v>
      </c>
      <c r="P2273" s="31"/>
      <c r="Q2273" s="31"/>
      <c r="R2273" s="64"/>
      <c r="S2273" s="64"/>
      <c r="T2273" s="58">
        <v>1450000</v>
      </c>
      <c r="U2273" s="59">
        <f t="shared" si="226"/>
        <v>1624000.0000000002</v>
      </c>
      <c r="V2273" s="78"/>
      <c r="W2273" s="31">
        <v>2017</v>
      </c>
      <c r="X2273" s="60"/>
      <c r="Y2273" s="337"/>
      <c r="Z2273" s="290"/>
      <c r="AA2273" s="304"/>
      <c r="AB2273" s="290"/>
      <c r="AC2273" s="291"/>
      <c r="AD2273" s="291"/>
      <c r="AE2273" s="291"/>
      <c r="AF2273" s="291"/>
      <c r="AG2273" s="291"/>
      <c r="AH2273" s="291"/>
      <c r="AI2273" s="291"/>
      <c r="AJ2273" s="291"/>
      <c r="AK2273" s="291"/>
      <c r="AL2273" s="291"/>
      <c r="AM2273" s="291"/>
      <c r="AN2273" s="291"/>
      <c r="AO2273" s="291"/>
      <c r="AP2273" s="292"/>
      <c r="AQ2273" s="292"/>
      <c r="AR2273" s="292"/>
      <c r="AS2273" s="292"/>
      <c r="AT2273" s="292"/>
      <c r="AU2273" s="292"/>
      <c r="AV2273" s="292"/>
      <c r="AW2273" s="292"/>
      <c r="AX2273" s="292"/>
      <c r="AY2273" s="292"/>
      <c r="AZ2273" s="292"/>
      <c r="BA2273" s="292"/>
      <c r="BB2273" s="292"/>
      <c r="BC2273" s="292"/>
      <c r="BD2273" s="292"/>
      <c r="BE2273" s="292"/>
      <c r="BF2273" s="292"/>
      <c r="BG2273" s="292"/>
      <c r="BH2273" s="292"/>
      <c r="BI2273" s="292"/>
      <c r="BJ2273" s="292"/>
      <c r="BK2273" s="292"/>
      <c r="BL2273" s="292"/>
      <c r="BM2273" s="292"/>
      <c r="BN2273" s="292"/>
    </row>
    <row r="2274" spans="1:66" s="293" customFormat="1" ht="50.1" customHeight="1">
      <c r="A2274" s="262" t="s">
        <v>7528</v>
      </c>
      <c r="B2274" s="31" t="s">
        <v>32</v>
      </c>
      <c r="C2274" s="44" t="s">
        <v>6509</v>
      </c>
      <c r="D2274" s="56" t="s">
        <v>6510</v>
      </c>
      <c r="E2274" s="56" t="s">
        <v>6510</v>
      </c>
      <c r="F2274" s="56"/>
      <c r="G2274" s="31" t="s">
        <v>36</v>
      </c>
      <c r="H2274" s="31">
        <v>50</v>
      </c>
      <c r="I2274" s="31">
        <v>590000000</v>
      </c>
      <c r="J2274" s="31" t="s">
        <v>50</v>
      </c>
      <c r="K2274" s="31" t="s">
        <v>6438</v>
      </c>
      <c r="L2274" s="31" t="s">
        <v>80</v>
      </c>
      <c r="M2274" s="31"/>
      <c r="N2274" s="31" t="s">
        <v>219</v>
      </c>
      <c r="O2274" s="45" t="s">
        <v>5123</v>
      </c>
      <c r="P2274" s="31"/>
      <c r="Q2274" s="31"/>
      <c r="R2274" s="64"/>
      <c r="S2274" s="64"/>
      <c r="T2274" s="58">
        <v>522321.43</v>
      </c>
      <c r="U2274" s="59">
        <f t="shared" si="226"/>
        <v>585000.00160000008</v>
      </c>
      <c r="V2274" s="78"/>
      <c r="W2274" s="31">
        <v>2017</v>
      </c>
      <c r="X2274" s="60"/>
      <c r="Y2274" s="341"/>
      <c r="Z2274" s="290"/>
      <c r="AA2274" s="304"/>
      <c r="AB2274" s="290"/>
      <c r="AC2274" s="291"/>
      <c r="AD2274" s="291"/>
      <c r="AE2274" s="291"/>
      <c r="AF2274" s="291"/>
      <c r="AG2274" s="291"/>
      <c r="AH2274" s="291"/>
      <c r="AI2274" s="291"/>
      <c r="AJ2274" s="291"/>
      <c r="AK2274" s="291"/>
      <c r="AL2274" s="291"/>
      <c r="AM2274" s="291"/>
      <c r="AN2274" s="291"/>
      <c r="AO2274" s="291"/>
      <c r="AP2274" s="292"/>
      <c r="AQ2274" s="292"/>
      <c r="AR2274" s="292"/>
      <c r="AS2274" s="292"/>
      <c r="AT2274" s="292"/>
      <c r="AU2274" s="292"/>
      <c r="AV2274" s="292"/>
      <c r="AW2274" s="292"/>
      <c r="AX2274" s="292"/>
      <c r="AY2274" s="292"/>
      <c r="AZ2274" s="292"/>
      <c r="BA2274" s="292"/>
      <c r="BB2274" s="292"/>
      <c r="BC2274" s="292"/>
      <c r="BD2274" s="292"/>
      <c r="BE2274" s="292"/>
      <c r="BF2274" s="292"/>
      <c r="BG2274" s="292"/>
      <c r="BH2274" s="292"/>
      <c r="BI2274" s="292"/>
      <c r="BJ2274" s="292"/>
      <c r="BK2274" s="292"/>
      <c r="BL2274" s="292"/>
      <c r="BM2274" s="292"/>
      <c r="BN2274" s="292"/>
    </row>
    <row r="2275" spans="1:66" ht="50.1" customHeight="1">
      <c r="A2275" s="262"/>
      <c r="B2275" s="152"/>
      <c r="C2275" s="210"/>
      <c r="D2275" s="334" t="s">
        <v>7441</v>
      </c>
      <c r="E2275" s="267"/>
      <c r="F2275" s="267"/>
      <c r="G2275" s="45"/>
      <c r="H2275" s="31"/>
      <c r="I2275" s="100"/>
      <c r="J2275" s="45"/>
      <c r="K2275" s="167"/>
      <c r="L2275" s="45"/>
      <c r="M2275" s="45"/>
      <c r="N2275" s="45"/>
      <c r="O2275" s="45"/>
      <c r="P2275" s="45"/>
      <c r="Q2275" s="71"/>
      <c r="R2275" s="211"/>
      <c r="S2275" s="268"/>
      <c r="T2275" s="163"/>
      <c r="U2275" s="163"/>
      <c r="V2275" s="158"/>
      <c r="W2275" s="239"/>
      <c r="X2275" s="269"/>
      <c r="Y2275" s="303"/>
    </row>
    <row r="2276" spans="1:66" ht="18.75" customHeight="1">
      <c r="A2276" s="43"/>
      <c r="B2276" s="270" t="s">
        <v>6592</v>
      </c>
      <c r="C2276" s="126"/>
      <c r="D2276" s="312"/>
      <c r="E2276" s="43"/>
      <c r="F2276" s="43"/>
      <c r="G2276" s="43"/>
      <c r="H2276" s="43"/>
      <c r="I2276" s="31"/>
      <c r="J2276" s="45"/>
      <c r="K2276" s="45"/>
      <c r="L2276" s="43"/>
      <c r="M2276" s="43"/>
      <c r="N2276" s="43"/>
      <c r="O2276" s="43"/>
      <c r="P2276" s="31"/>
      <c r="Q2276" s="33"/>
      <c r="R2276" s="55"/>
      <c r="S2276" s="55"/>
      <c r="T2276" s="48">
        <f>SUM(T2253:T2275)</f>
        <v>30485392.859999999</v>
      </c>
      <c r="U2276" s="48">
        <f>SUM(U2253:U2275)</f>
        <v>34143640.003200002</v>
      </c>
      <c r="V2276" s="103"/>
      <c r="W2276" s="43"/>
      <c r="X2276" s="265"/>
      <c r="Y2276" s="303"/>
    </row>
    <row r="2277" spans="1:66" ht="16.5" customHeight="1">
      <c r="A2277" s="21" t="s">
        <v>6593</v>
      </c>
      <c r="B2277" s="22"/>
      <c r="C2277" s="23"/>
      <c r="D2277" s="309"/>
      <c r="E2277" s="22"/>
      <c r="F2277" s="24"/>
      <c r="G2277" s="22"/>
      <c r="H2277" s="22"/>
      <c r="I2277" s="22"/>
      <c r="J2277" s="22"/>
      <c r="K2277" s="22"/>
      <c r="L2277" s="22"/>
      <c r="M2277" s="22"/>
      <c r="N2277" s="22"/>
      <c r="O2277" s="22"/>
      <c r="P2277" s="22"/>
      <c r="Q2277" s="22"/>
      <c r="R2277" s="25"/>
      <c r="S2277" s="271"/>
      <c r="T2277" s="271"/>
      <c r="U2277" s="26"/>
      <c r="V2277" s="27"/>
      <c r="W2277" s="28"/>
      <c r="X2277" s="29"/>
      <c r="Y2277" s="303"/>
    </row>
    <row r="2278" spans="1:66" ht="50.1" customHeight="1">
      <c r="A2278" s="272" t="s">
        <v>6594</v>
      </c>
      <c r="B2278" s="71" t="s">
        <v>1217</v>
      </c>
      <c r="C2278" s="33" t="s">
        <v>6595</v>
      </c>
      <c r="D2278" s="312" t="s">
        <v>6596</v>
      </c>
      <c r="E2278" s="33" t="s">
        <v>6596</v>
      </c>
      <c r="F2278" s="44" t="s">
        <v>6597</v>
      </c>
      <c r="G2278" s="45" t="s">
        <v>36</v>
      </c>
      <c r="H2278" s="63">
        <v>100</v>
      </c>
      <c r="I2278" s="66">
        <v>590000000</v>
      </c>
      <c r="J2278" s="45" t="s">
        <v>50</v>
      </c>
      <c r="K2278" s="45" t="s">
        <v>495</v>
      </c>
      <c r="L2278" s="45" t="s">
        <v>39</v>
      </c>
      <c r="M2278" s="45"/>
      <c r="N2278" s="45" t="s">
        <v>6598</v>
      </c>
      <c r="O2278" s="33" t="s">
        <v>42</v>
      </c>
      <c r="P2278" s="45"/>
      <c r="Q2278" s="45"/>
      <c r="R2278" s="87"/>
      <c r="S2278" s="76"/>
      <c r="T2278" s="76">
        <v>500000</v>
      </c>
      <c r="U2278" s="36">
        <f t="shared" ref="U2278:U2342" si="227">T2278*1.12</f>
        <v>560000</v>
      </c>
      <c r="V2278" s="77"/>
      <c r="W2278" s="45">
        <v>2017</v>
      </c>
      <c r="X2278" s="273"/>
      <c r="Y2278" s="303"/>
    </row>
    <row r="2279" spans="1:66" ht="50.1" customHeight="1">
      <c r="A2279" s="272" t="s">
        <v>6599</v>
      </c>
      <c r="B2279" s="30" t="s">
        <v>32</v>
      </c>
      <c r="C2279" s="43" t="s">
        <v>6600</v>
      </c>
      <c r="D2279" s="312" t="s">
        <v>6601</v>
      </c>
      <c r="E2279" s="33" t="s">
        <v>6601</v>
      </c>
      <c r="F2279" s="44"/>
      <c r="G2279" s="43" t="s">
        <v>36</v>
      </c>
      <c r="H2279" s="43">
        <v>100</v>
      </c>
      <c r="I2279" s="66">
        <v>590000000</v>
      </c>
      <c r="J2279" s="43" t="s">
        <v>50</v>
      </c>
      <c r="K2279" s="43" t="s">
        <v>1548</v>
      </c>
      <c r="L2279" s="43" t="s">
        <v>50</v>
      </c>
      <c r="M2279" s="43"/>
      <c r="N2279" s="43" t="s">
        <v>6602</v>
      </c>
      <c r="O2279" s="31" t="s">
        <v>107</v>
      </c>
      <c r="P2279" s="43"/>
      <c r="Q2279" s="43"/>
      <c r="R2279" s="50"/>
      <c r="S2279" s="48"/>
      <c r="T2279" s="174">
        <v>780000</v>
      </c>
      <c r="U2279" s="36">
        <f t="shared" si="227"/>
        <v>873600.00000000012</v>
      </c>
      <c r="V2279" s="98"/>
      <c r="W2279" s="45">
        <v>2017</v>
      </c>
      <c r="X2279" s="274"/>
      <c r="Y2279" s="303"/>
    </row>
    <row r="2280" spans="1:66" ht="50.1" customHeight="1">
      <c r="A2280" s="272" t="s">
        <v>6603</v>
      </c>
      <c r="B2280" s="30" t="s">
        <v>32</v>
      </c>
      <c r="C2280" s="31" t="s">
        <v>6604</v>
      </c>
      <c r="D2280" s="310" t="s">
        <v>6605</v>
      </c>
      <c r="E2280" s="56" t="s">
        <v>6605</v>
      </c>
      <c r="F2280" s="32" t="s">
        <v>6606</v>
      </c>
      <c r="G2280" s="30" t="s">
        <v>36</v>
      </c>
      <c r="H2280" s="30">
        <v>100</v>
      </c>
      <c r="I2280" s="66">
        <v>590000000</v>
      </c>
      <c r="J2280" s="31" t="s">
        <v>50</v>
      </c>
      <c r="K2280" s="31" t="s">
        <v>1548</v>
      </c>
      <c r="L2280" s="31" t="s">
        <v>50</v>
      </c>
      <c r="M2280" s="30" t="s">
        <v>6606</v>
      </c>
      <c r="N2280" s="31" t="s">
        <v>6607</v>
      </c>
      <c r="O2280" s="33" t="s">
        <v>42</v>
      </c>
      <c r="P2280" s="30" t="s">
        <v>6606</v>
      </c>
      <c r="Q2280" s="30"/>
      <c r="R2280" s="39"/>
      <c r="S2280" s="35"/>
      <c r="T2280" s="35">
        <v>1790000</v>
      </c>
      <c r="U2280" s="36">
        <f t="shared" si="227"/>
        <v>2004800.0000000002</v>
      </c>
      <c r="V2280" s="30" t="s">
        <v>6608</v>
      </c>
      <c r="W2280" s="45">
        <v>2017</v>
      </c>
      <c r="X2280" s="264"/>
      <c r="Y2280" s="303"/>
    </row>
    <row r="2281" spans="1:66" ht="50.1" customHeight="1">
      <c r="A2281" s="272" t="s">
        <v>6609</v>
      </c>
      <c r="B2281" s="43" t="s">
        <v>32</v>
      </c>
      <c r="C2281" s="43" t="s">
        <v>6604</v>
      </c>
      <c r="D2281" s="312" t="s">
        <v>6605</v>
      </c>
      <c r="E2281" s="33" t="s">
        <v>6605</v>
      </c>
      <c r="F2281" s="44" t="s">
        <v>6610</v>
      </c>
      <c r="G2281" s="43" t="s">
        <v>36</v>
      </c>
      <c r="H2281" s="43">
        <v>100</v>
      </c>
      <c r="I2281" s="66">
        <v>590000000</v>
      </c>
      <c r="J2281" s="45" t="s">
        <v>50</v>
      </c>
      <c r="K2281" s="43" t="s">
        <v>79</v>
      </c>
      <c r="L2281" s="43" t="s">
        <v>50</v>
      </c>
      <c r="M2281" s="43"/>
      <c r="N2281" s="43" t="s">
        <v>6607</v>
      </c>
      <c r="O2281" s="31" t="s">
        <v>107</v>
      </c>
      <c r="P2281" s="43"/>
      <c r="Q2281" s="43"/>
      <c r="R2281" s="50"/>
      <c r="S2281" s="48"/>
      <c r="T2281" s="174">
        <v>588500</v>
      </c>
      <c r="U2281" s="36">
        <f t="shared" si="227"/>
        <v>659120.00000000012</v>
      </c>
      <c r="V2281" s="103" t="s">
        <v>6608</v>
      </c>
      <c r="W2281" s="45">
        <v>2017</v>
      </c>
      <c r="X2281" s="274"/>
      <c r="Y2281" s="303"/>
    </row>
    <row r="2282" spans="1:66" ht="50.1" customHeight="1">
      <c r="A2282" s="272" t="s">
        <v>6611</v>
      </c>
      <c r="B2282" s="30" t="s">
        <v>32</v>
      </c>
      <c r="C2282" s="31" t="s">
        <v>6604</v>
      </c>
      <c r="D2282" s="310" t="s">
        <v>6605</v>
      </c>
      <c r="E2282" s="56" t="s">
        <v>6605</v>
      </c>
      <c r="F2282" s="56" t="s">
        <v>6612</v>
      </c>
      <c r="G2282" s="31" t="s">
        <v>36</v>
      </c>
      <c r="H2282" s="31">
        <v>100</v>
      </c>
      <c r="I2282" s="66">
        <v>590000000</v>
      </c>
      <c r="J2282" s="31" t="s">
        <v>50</v>
      </c>
      <c r="K2282" s="31" t="s">
        <v>6613</v>
      </c>
      <c r="L2282" s="31" t="s">
        <v>6614</v>
      </c>
      <c r="M2282" s="31"/>
      <c r="N2282" s="31" t="s">
        <v>6615</v>
      </c>
      <c r="O2282" s="31" t="s">
        <v>107</v>
      </c>
      <c r="P2282" s="31"/>
      <c r="Q2282" s="31"/>
      <c r="R2282" s="122"/>
      <c r="S2282" s="122"/>
      <c r="T2282" s="48">
        <v>267857.14285714284</v>
      </c>
      <c r="U2282" s="59">
        <f t="shared" si="227"/>
        <v>300000</v>
      </c>
      <c r="V2282" s="31"/>
      <c r="W2282" s="31">
        <v>2017</v>
      </c>
      <c r="X2282" s="31"/>
      <c r="Y2282" s="303"/>
    </row>
    <row r="2283" spans="1:66" ht="50.1" customHeight="1">
      <c r="A2283" s="272" t="s">
        <v>6616</v>
      </c>
      <c r="B2283" s="30" t="s">
        <v>32</v>
      </c>
      <c r="C2283" s="31" t="s">
        <v>6604</v>
      </c>
      <c r="D2283" s="310" t="s">
        <v>6605</v>
      </c>
      <c r="E2283" s="56" t="s">
        <v>6605</v>
      </c>
      <c r="F2283" s="56" t="s">
        <v>6617</v>
      </c>
      <c r="G2283" s="31" t="s">
        <v>188</v>
      </c>
      <c r="H2283" s="31">
        <v>0</v>
      </c>
      <c r="I2283" s="66">
        <v>590000000</v>
      </c>
      <c r="J2283" s="31" t="s">
        <v>50</v>
      </c>
      <c r="K2283" s="31" t="s">
        <v>6613</v>
      </c>
      <c r="L2283" s="31" t="s">
        <v>6618</v>
      </c>
      <c r="M2283" s="31"/>
      <c r="N2283" s="31" t="s">
        <v>6615</v>
      </c>
      <c r="O2283" s="31" t="s">
        <v>107</v>
      </c>
      <c r="P2283" s="31"/>
      <c r="Q2283" s="31"/>
      <c r="R2283" s="122"/>
      <c r="S2283" s="122"/>
      <c r="T2283" s="48">
        <v>4017857.1428571423</v>
      </c>
      <c r="U2283" s="59">
        <f t="shared" si="227"/>
        <v>4500000</v>
      </c>
      <c r="V2283" s="31"/>
      <c r="W2283" s="31">
        <v>2017</v>
      </c>
      <c r="X2283" s="31"/>
      <c r="Y2283" s="303"/>
    </row>
    <row r="2284" spans="1:66" ht="50.1" customHeight="1">
      <c r="A2284" s="272" t="s">
        <v>6619</v>
      </c>
      <c r="B2284" s="71" t="s">
        <v>32</v>
      </c>
      <c r="C2284" s="33" t="s">
        <v>6620</v>
      </c>
      <c r="D2284" s="312" t="s">
        <v>6621</v>
      </c>
      <c r="E2284" s="33" t="s">
        <v>6621</v>
      </c>
      <c r="F2284" s="44" t="s">
        <v>6622</v>
      </c>
      <c r="G2284" s="45" t="s">
        <v>36</v>
      </c>
      <c r="H2284" s="63">
        <v>100</v>
      </c>
      <c r="I2284" s="66">
        <v>590000000</v>
      </c>
      <c r="J2284" s="45" t="s">
        <v>50</v>
      </c>
      <c r="K2284" s="45" t="s">
        <v>6623</v>
      </c>
      <c r="L2284" s="45" t="s">
        <v>50</v>
      </c>
      <c r="M2284" s="45"/>
      <c r="N2284" s="86" t="s">
        <v>6624</v>
      </c>
      <c r="O2284" s="33" t="s">
        <v>42</v>
      </c>
      <c r="P2284" s="45"/>
      <c r="Q2284" s="45"/>
      <c r="R2284" s="87"/>
      <c r="S2284" s="76"/>
      <c r="T2284" s="76">
        <f>3250000/1.12</f>
        <v>2901785.7142857141</v>
      </c>
      <c r="U2284" s="36">
        <f t="shared" si="227"/>
        <v>3250000</v>
      </c>
      <c r="V2284" s="45"/>
      <c r="W2284" s="45">
        <v>2017</v>
      </c>
      <c r="X2284" s="273"/>
      <c r="Y2284" s="303"/>
    </row>
    <row r="2285" spans="1:66" ht="50.1" customHeight="1">
      <c r="A2285" s="272" t="s">
        <v>6625</v>
      </c>
      <c r="B2285" s="41" t="s">
        <v>1217</v>
      </c>
      <c r="C2285" s="43" t="s">
        <v>6626</v>
      </c>
      <c r="D2285" s="313" t="s">
        <v>6627</v>
      </c>
      <c r="E2285" s="51" t="s">
        <v>6627</v>
      </c>
      <c r="F2285" s="51" t="s">
        <v>6628</v>
      </c>
      <c r="G2285" s="49" t="s">
        <v>36</v>
      </c>
      <c r="H2285" s="49" t="s">
        <v>1222</v>
      </c>
      <c r="I2285" s="66">
        <v>590000000</v>
      </c>
      <c r="J2285" s="37" t="s">
        <v>50</v>
      </c>
      <c r="K2285" s="41" t="s">
        <v>6629</v>
      </c>
      <c r="L2285" s="45" t="s">
        <v>50</v>
      </c>
      <c r="M2285" s="52"/>
      <c r="N2285" s="43" t="s">
        <v>1224</v>
      </c>
      <c r="O2285" s="33" t="s">
        <v>42</v>
      </c>
      <c r="P2285" s="53"/>
      <c r="Q2285" s="53"/>
      <c r="R2285" s="54"/>
      <c r="S2285" s="35"/>
      <c r="T2285" s="35">
        <v>80000</v>
      </c>
      <c r="U2285" s="36">
        <f t="shared" si="227"/>
        <v>89600.000000000015</v>
      </c>
      <c r="V2285" s="52"/>
      <c r="W2285" s="45">
        <v>2017</v>
      </c>
      <c r="X2285" s="275"/>
      <c r="Y2285" s="303"/>
    </row>
    <row r="2286" spans="1:66" ht="50.1" customHeight="1">
      <c r="A2286" s="272" t="s">
        <v>6630</v>
      </c>
      <c r="B2286" s="43" t="s">
        <v>32</v>
      </c>
      <c r="C2286" s="43" t="s">
        <v>6631</v>
      </c>
      <c r="D2286" s="312" t="s">
        <v>6632</v>
      </c>
      <c r="E2286" s="33" t="s">
        <v>6632</v>
      </c>
      <c r="F2286" s="44"/>
      <c r="G2286" s="43" t="s">
        <v>36</v>
      </c>
      <c r="H2286" s="43">
        <v>100</v>
      </c>
      <c r="I2286" s="66">
        <v>590000000</v>
      </c>
      <c r="J2286" s="43" t="s">
        <v>50</v>
      </c>
      <c r="K2286" s="43" t="s">
        <v>6633</v>
      </c>
      <c r="L2286" s="43" t="s">
        <v>5186</v>
      </c>
      <c r="M2286" s="43" t="s">
        <v>44</v>
      </c>
      <c r="N2286" s="43" t="s">
        <v>6634</v>
      </c>
      <c r="O2286" s="33" t="s">
        <v>42</v>
      </c>
      <c r="P2286" s="43" t="s">
        <v>44</v>
      </c>
      <c r="Q2286" s="43" t="s">
        <v>44</v>
      </c>
      <c r="R2286" s="50" t="s">
        <v>44</v>
      </c>
      <c r="S2286" s="48" t="s">
        <v>44</v>
      </c>
      <c r="T2286" s="174">
        <f>7496/1.12</f>
        <v>6692.8571428571422</v>
      </c>
      <c r="U2286" s="36">
        <f t="shared" si="227"/>
        <v>7496</v>
      </c>
      <c r="V2286" s="43"/>
      <c r="W2286" s="45">
        <v>2017</v>
      </c>
      <c r="X2286" s="43"/>
      <c r="Y2286" s="303"/>
    </row>
    <row r="2287" spans="1:66" ht="50.1" customHeight="1">
      <c r="A2287" s="272" t="s">
        <v>6635</v>
      </c>
      <c r="B2287" s="43" t="s">
        <v>32</v>
      </c>
      <c r="C2287" s="33" t="s">
        <v>6631</v>
      </c>
      <c r="D2287" s="312" t="s">
        <v>6632</v>
      </c>
      <c r="E2287" s="33" t="s">
        <v>6632</v>
      </c>
      <c r="F2287" s="44"/>
      <c r="G2287" s="43" t="s">
        <v>36</v>
      </c>
      <c r="H2287" s="63">
        <v>100</v>
      </c>
      <c r="I2287" s="66">
        <v>590000000</v>
      </c>
      <c r="J2287" s="45" t="s">
        <v>50</v>
      </c>
      <c r="K2287" s="45" t="s">
        <v>6636</v>
      </c>
      <c r="L2287" s="45" t="s">
        <v>39</v>
      </c>
      <c r="M2287" s="45"/>
      <c r="N2287" s="45" t="s">
        <v>6637</v>
      </c>
      <c r="O2287" s="33" t="s">
        <v>42</v>
      </c>
      <c r="P2287" s="45"/>
      <c r="Q2287" s="45"/>
      <c r="R2287" s="87"/>
      <c r="S2287" s="76"/>
      <c r="T2287" s="76">
        <v>100000</v>
      </c>
      <c r="U2287" s="36">
        <f t="shared" si="227"/>
        <v>112000.00000000001</v>
      </c>
      <c r="V2287" s="45"/>
      <c r="W2287" s="45">
        <v>2017</v>
      </c>
      <c r="X2287" s="45"/>
      <c r="Y2287" s="303"/>
    </row>
    <row r="2288" spans="1:66" ht="50.1" customHeight="1">
      <c r="A2288" s="272" t="s">
        <v>6638</v>
      </c>
      <c r="B2288" s="43" t="s">
        <v>32</v>
      </c>
      <c r="C2288" s="33" t="s">
        <v>6639</v>
      </c>
      <c r="D2288" s="312" t="s">
        <v>6640</v>
      </c>
      <c r="E2288" s="33" t="s">
        <v>6640</v>
      </c>
      <c r="F2288" s="44" t="s">
        <v>6641</v>
      </c>
      <c r="G2288" s="45" t="s">
        <v>36</v>
      </c>
      <c r="H2288" s="63">
        <v>100</v>
      </c>
      <c r="I2288" s="66">
        <v>590000000</v>
      </c>
      <c r="J2288" s="45" t="s">
        <v>50</v>
      </c>
      <c r="K2288" s="45" t="s">
        <v>1548</v>
      </c>
      <c r="L2288" s="45" t="s">
        <v>5186</v>
      </c>
      <c r="M2288" s="167" t="s">
        <v>44</v>
      </c>
      <c r="N2288" s="45" t="s">
        <v>6642</v>
      </c>
      <c r="O2288" s="33" t="s">
        <v>42</v>
      </c>
      <c r="P2288" s="45" t="s">
        <v>44</v>
      </c>
      <c r="Q2288" s="45" t="s">
        <v>44</v>
      </c>
      <c r="R2288" s="87" t="s">
        <v>44</v>
      </c>
      <c r="S2288" s="76" t="s">
        <v>44</v>
      </c>
      <c r="T2288" s="76">
        <v>450000</v>
      </c>
      <c r="U2288" s="36">
        <f t="shared" si="227"/>
        <v>504000.00000000006</v>
      </c>
      <c r="V2288" s="45" t="s">
        <v>44</v>
      </c>
      <c r="W2288" s="45">
        <v>2017</v>
      </c>
      <c r="X2288" s="51"/>
      <c r="Y2288" s="303"/>
    </row>
    <row r="2289" spans="1:25" ht="50.1" customHeight="1">
      <c r="A2289" s="272" t="s">
        <v>6643</v>
      </c>
      <c r="B2289" s="43" t="s">
        <v>32</v>
      </c>
      <c r="C2289" s="43" t="s">
        <v>6644</v>
      </c>
      <c r="D2289" s="312" t="s">
        <v>6645</v>
      </c>
      <c r="E2289" s="33" t="s">
        <v>6645</v>
      </c>
      <c r="F2289" s="44" t="s">
        <v>6646</v>
      </c>
      <c r="G2289" s="43" t="s">
        <v>36</v>
      </c>
      <c r="H2289" s="43">
        <v>100</v>
      </c>
      <c r="I2289" s="66">
        <v>590000000</v>
      </c>
      <c r="J2289" s="45" t="s">
        <v>50</v>
      </c>
      <c r="K2289" s="43" t="s">
        <v>6647</v>
      </c>
      <c r="L2289" s="43" t="s">
        <v>39</v>
      </c>
      <c r="M2289" s="43"/>
      <c r="N2289" s="43" t="s">
        <v>6648</v>
      </c>
      <c r="O2289" s="43" t="s">
        <v>6649</v>
      </c>
      <c r="P2289" s="43"/>
      <c r="Q2289" s="43"/>
      <c r="R2289" s="50"/>
      <c r="S2289" s="48"/>
      <c r="T2289" s="174">
        <v>240000</v>
      </c>
      <c r="U2289" s="36">
        <f t="shared" si="227"/>
        <v>268800</v>
      </c>
      <c r="V2289" s="103"/>
      <c r="W2289" s="45">
        <v>2017</v>
      </c>
      <c r="X2289" s="37"/>
      <c r="Y2289" s="303"/>
    </row>
    <row r="2290" spans="1:25" ht="50.1" customHeight="1">
      <c r="A2290" s="272" t="s">
        <v>6650</v>
      </c>
      <c r="B2290" s="43" t="s">
        <v>32</v>
      </c>
      <c r="C2290" s="43" t="s">
        <v>6651</v>
      </c>
      <c r="D2290" s="312" t="s">
        <v>6652</v>
      </c>
      <c r="E2290" s="44" t="s">
        <v>6652</v>
      </c>
      <c r="F2290" s="44" t="s">
        <v>6653</v>
      </c>
      <c r="G2290" s="43" t="s">
        <v>188</v>
      </c>
      <c r="H2290" s="43">
        <v>100</v>
      </c>
      <c r="I2290" s="66">
        <v>590000000</v>
      </c>
      <c r="J2290" s="43" t="s">
        <v>50</v>
      </c>
      <c r="K2290" s="43" t="s">
        <v>6654</v>
      </c>
      <c r="L2290" s="43" t="s">
        <v>50</v>
      </c>
      <c r="M2290" s="43"/>
      <c r="N2290" s="43" t="s">
        <v>6655</v>
      </c>
      <c r="O2290" s="43" t="s">
        <v>6656</v>
      </c>
      <c r="P2290" s="43"/>
      <c r="Q2290" s="43"/>
      <c r="R2290" s="50"/>
      <c r="S2290" s="48"/>
      <c r="T2290" s="174">
        <v>1500000</v>
      </c>
      <c r="U2290" s="36">
        <f t="shared" si="227"/>
        <v>1680000.0000000002</v>
      </c>
      <c r="V2290" s="43"/>
      <c r="W2290" s="45">
        <v>2017</v>
      </c>
      <c r="X2290" s="43"/>
      <c r="Y2290" s="303"/>
    </row>
    <row r="2291" spans="1:25" ht="50.1" customHeight="1">
      <c r="A2291" s="272" t="s">
        <v>6657</v>
      </c>
      <c r="B2291" s="43" t="s">
        <v>32</v>
      </c>
      <c r="C2291" s="33" t="s">
        <v>6651</v>
      </c>
      <c r="D2291" s="312" t="s">
        <v>6652</v>
      </c>
      <c r="E2291" s="33" t="s">
        <v>6652</v>
      </c>
      <c r="F2291" s="44"/>
      <c r="G2291" s="45" t="s">
        <v>188</v>
      </c>
      <c r="H2291" s="63">
        <v>100</v>
      </c>
      <c r="I2291" s="66">
        <v>590000000</v>
      </c>
      <c r="J2291" s="45" t="s">
        <v>50</v>
      </c>
      <c r="K2291" s="45" t="s">
        <v>6658</v>
      </c>
      <c r="L2291" s="45" t="s">
        <v>39</v>
      </c>
      <c r="M2291" s="45"/>
      <c r="N2291" s="86" t="s">
        <v>6637</v>
      </c>
      <c r="O2291" s="86" t="s">
        <v>1200</v>
      </c>
      <c r="P2291" s="45"/>
      <c r="Q2291" s="45"/>
      <c r="R2291" s="87"/>
      <c r="S2291" s="76"/>
      <c r="T2291" s="76">
        <v>500000</v>
      </c>
      <c r="U2291" s="36">
        <f t="shared" si="227"/>
        <v>560000</v>
      </c>
      <c r="V2291" s="45"/>
      <c r="W2291" s="45">
        <v>2017</v>
      </c>
      <c r="X2291" s="45"/>
      <c r="Y2291" s="303"/>
    </row>
    <row r="2292" spans="1:25" ht="50.1" customHeight="1">
      <c r="A2292" s="272" t="s">
        <v>6659</v>
      </c>
      <c r="B2292" s="71" t="s">
        <v>32</v>
      </c>
      <c r="C2292" s="43" t="s">
        <v>6660</v>
      </c>
      <c r="D2292" s="312" t="s">
        <v>6661</v>
      </c>
      <c r="E2292" s="44" t="s">
        <v>6661</v>
      </c>
      <c r="F2292" s="44"/>
      <c r="G2292" s="45" t="s">
        <v>36</v>
      </c>
      <c r="H2292" s="63">
        <v>0</v>
      </c>
      <c r="I2292" s="66">
        <v>590000000</v>
      </c>
      <c r="J2292" s="45" t="s">
        <v>50</v>
      </c>
      <c r="K2292" s="45" t="s">
        <v>2444</v>
      </c>
      <c r="L2292" s="45" t="s">
        <v>50</v>
      </c>
      <c r="M2292" s="45" t="s">
        <v>44</v>
      </c>
      <c r="N2292" s="45" t="s">
        <v>6662</v>
      </c>
      <c r="O2292" s="86" t="s">
        <v>6663</v>
      </c>
      <c r="P2292" s="45" t="s">
        <v>44</v>
      </c>
      <c r="Q2292" s="45" t="s">
        <v>44</v>
      </c>
      <c r="R2292" s="87" t="s">
        <v>44</v>
      </c>
      <c r="S2292" s="76" t="s">
        <v>44</v>
      </c>
      <c r="T2292" s="76">
        <v>62500</v>
      </c>
      <c r="U2292" s="36">
        <f t="shared" si="227"/>
        <v>70000</v>
      </c>
      <c r="V2292" s="45" t="s">
        <v>44</v>
      </c>
      <c r="W2292" s="45">
        <v>2017</v>
      </c>
      <c r="X2292" s="31"/>
      <c r="Y2292" s="303"/>
    </row>
    <row r="2293" spans="1:25" ht="50.1" customHeight="1">
      <c r="A2293" s="272" t="s">
        <v>6664</v>
      </c>
      <c r="B2293" s="43" t="s">
        <v>32</v>
      </c>
      <c r="C2293" s="43" t="s">
        <v>6665</v>
      </c>
      <c r="D2293" s="312" t="s">
        <v>6666</v>
      </c>
      <c r="E2293" s="33" t="s">
        <v>6667</v>
      </c>
      <c r="F2293" s="44"/>
      <c r="G2293" s="43" t="s">
        <v>36</v>
      </c>
      <c r="H2293" s="43">
        <v>100</v>
      </c>
      <c r="I2293" s="66">
        <v>590000000</v>
      </c>
      <c r="J2293" s="43" t="s">
        <v>50</v>
      </c>
      <c r="K2293" s="43" t="s">
        <v>6668</v>
      </c>
      <c r="L2293" s="43" t="s">
        <v>5186</v>
      </c>
      <c r="M2293" s="43" t="s">
        <v>44</v>
      </c>
      <c r="N2293" s="43" t="s">
        <v>6634</v>
      </c>
      <c r="O2293" s="33" t="s">
        <v>42</v>
      </c>
      <c r="P2293" s="43"/>
      <c r="Q2293" s="43"/>
      <c r="R2293" s="50"/>
      <c r="S2293" s="48"/>
      <c r="T2293" s="174">
        <f>(7476+53)/1.12</f>
        <v>6722.3214285714275</v>
      </c>
      <c r="U2293" s="36">
        <f t="shared" si="227"/>
        <v>7529</v>
      </c>
      <c r="V2293" s="43"/>
      <c r="W2293" s="45">
        <v>2017</v>
      </c>
      <c r="X2293" s="43"/>
      <c r="Y2293" s="303"/>
    </row>
    <row r="2294" spans="1:25" ht="50.1" customHeight="1">
      <c r="A2294" s="272" t="s">
        <v>6669</v>
      </c>
      <c r="B2294" s="43" t="s">
        <v>32</v>
      </c>
      <c r="C2294" s="33" t="s">
        <v>6670</v>
      </c>
      <c r="D2294" s="312" t="s">
        <v>6671</v>
      </c>
      <c r="E2294" s="33" t="s">
        <v>6672</v>
      </c>
      <c r="F2294" s="44" t="s">
        <v>6673</v>
      </c>
      <c r="G2294" s="45" t="s">
        <v>36</v>
      </c>
      <c r="H2294" s="63">
        <v>100</v>
      </c>
      <c r="I2294" s="66">
        <v>590000000</v>
      </c>
      <c r="J2294" s="45" t="s">
        <v>50</v>
      </c>
      <c r="K2294" s="45" t="s">
        <v>6674</v>
      </c>
      <c r="L2294" s="45" t="s">
        <v>5186</v>
      </c>
      <c r="M2294" s="45"/>
      <c r="N2294" s="45" t="s">
        <v>6642</v>
      </c>
      <c r="O2294" s="33" t="s">
        <v>42</v>
      </c>
      <c r="P2294" s="45"/>
      <c r="Q2294" s="45"/>
      <c r="R2294" s="87"/>
      <c r="S2294" s="76"/>
      <c r="T2294" s="76">
        <v>27000</v>
      </c>
      <c r="U2294" s="36">
        <f t="shared" si="227"/>
        <v>30240.000000000004</v>
      </c>
      <c r="V2294" s="45"/>
      <c r="W2294" s="45">
        <v>2017</v>
      </c>
      <c r="X2294" s="37"/>
      <c r="Y2294" s="303"/>
    </row>
    <row r="2295" spans="1:25" ht="50.1" customHeight="1">
      <c r="A2295" s="272" t="s">
        <v>6675</v>
      </c>
      <c r="B2295" s="30" t="s">
        <v>32</v>
      </c>
      <c r="C2295" s="31" t="s">
        <v>6670</v>
      </c>
      <c r="D2295" s="310" t="s">
        <v>6671</v>
      </c>
      <c r="E2295" s="56" t="s">
        <v>6672</v>
      </c>
      <c r="F2295" s="56" t="s">
        <v>6676</v>
      </c>
      <c r="G2295" s="31" t="s">
        <v>36</v>
      </c>
      <c r="H2295" s="31">
        <v>100</v>
      </c>
      <c r="I2295" s="66">
        <v>590000000</v>
      </c>
      <c r="J2295" s="31" t="s">
        <v>50</v>
      </c>
      <c r="K2295" s="31" t="s">
        <v>6677</v>
      </c>
      <c r="L2295" s="31" t="s">
        <v>6678</v>
      </c>
      <c r="M2295" s="31"/>
      <c r="N2295" s="31" t="s">
        <v>6615</v>
      </c>
      <c r="O2295" s="31" t="s">
        <v>107</v>
      </c>
      <c r="P2295" s="31"/>
      <c r="Q2295" s="31"/>
      <c r="R2295" s="122"/>
      <c r="S2295" s="122"/>
      <c r="T2295" s="48">
        <v>1893749.9999999998</v>
      </c>
      <c r="U2295" s="59">
        <f t="shared" si="227"/>
        <v>2121000</v>
      </c>
      <c r="V2295" s="31"/>
      <c r="W2295" s="31">
        <v>2017</v>
      </c>
      <c r="X2295" s="31"/>
      <c r="Y2295" s="303"/>
    </row>
    <row r="2296" spans="1:25" ht="50.1" customHeight="1">
      <c r="A2296" s="272" t="s">
        <v>6679</v>
      </c>
      <c r="B2296" s="43" t="s">
        <v>32</v>
      </c>
      <c r="C2296" s="43" t="s">
        <v>6680</v>
      </c>
      <c r="D2296" s="312" t="s">
        <v>6681</v>
      </c>
      <c r="E2296" s="33" t="s">
        <v>6681</v>
      </c>
      <c r="F2296" s="44" t="s">
        <v>6682</v>
      </c>
      <c r="G2296" s="43" t="s">
        <v>36</v>
      </c>
      <c r="H2296" s="43">
        <v>100</v>
      </c>
      <c r="I2296" s="66">
        <v>590000000</v>
      </c>
      <c r="J2296" s="43" t="s">
        <v>50</v>
      </c>
      <c r="K2296" s="43" t="s">
        <v>6683</v>
      </c>
      <c r="L2296" s="43" t="s">
        <v>50</v>
      </c>
      <c r="M2296" s="43"/>
      <c r="N2296" s="43" t="s">
        <v>6684</v>
      </c>
      <c r="O2296" s="31" t="s">
        <v>107</v>
      </c>
      <c r="P2296" s="43"/>
      <c r="Q2296" s="43"/>
      <c r="R2296" s="50"/>
      <c r="S2296" s="48"/>
      <c r="T2296" s="174">
        <v>856000</v>
      </c>
      <c r="U2296" s="36">
        <f t="shared" si="227"/>
        <v>958720.00000000012</v>
      </c>
      <c r="V2296" s="43"/>
      <c r="W2296" s="45">
        <v>2017</v>
      </c>
      <c r="X2296" s="274"/>
      <c r="Y2296" s="303"/>
    </row>
    <row r="2297" spans="1:25" ht="50.1" customHeight="1">
      <c r="A2297" s="272" t="s">
        <v>6685</v>
      </c>
      <c r="B2297" s="43" t="s">
        <v>32</v>
      </c>
      <c r="C2297" s="43" t="s">
        <v>6686</v>
      </c>
      <c r="D2297" s="312" t="s">
        <v>6687</v>
      </c>
      <c r="E2297" s="44" t="s">
        <v>6687</v>
      </c>
      <c r="F2297" s="44" t="s">
        <v>6688</v>
      </c>
      <c r="G2297" s="45" t="s">
        <v>36</v>
      </c>
      <c r="H2297" s="46" t="s">
        <v>1222</v>
      </c>
      <c r="I2297" s="66">
        <v>590000000</v>
      </c>
      <c r="J2297" s="37" t="s">
        <v>50</v>
      </c>
      <c r="K2297" s="43" t="s">
        <v>6689</v>
      </c>
      <c r="L2297" s="49" t="s">
        <v>6690</v>
      </c>
      <c r="M2297" s="52"/>
      <c r="N2297" s="43" t="s">
        <v>6691</v>
      </c>
      <c r="O2297" s="33" t="s">
        <v>42</v>
      </c>
      <c r="P2297" s="53"/>
      <c r="Q2297" s="53"/>
      <c r="R2297" s="54"/>
      <c r="S2297" s="35"/>
      <c r="T2297" s="35">
        <v>150000</v>
      </c>
      <c r="U2297" s="36">
        <f t="shared" si="227"/>
        <v>168000.00000000003</v>
      </c>
      <c r="V2297" s="49"/>
      <c r="W2297" s="45">
        <v>2017</v>
      </c>
      <c r="X2297" s="41"/>
      <c r="Y2297" s="303"/>
    </row>
    <row r="2298" spans="1:25" ht="50.1" customHeight="1">
      <c r="A2298" s="272" t="s">
        <v>6692</v>
      </c>
      <c r="B2298" s="43" t="s">
        <v>32</v>
      </c>
      <c r="C2298" s="31" t="s">
        <v>6693</v>
      </c>
      <c r="D2298" s="310" t="s">
        <v>6694</v>
      </c>
      <c r="E2298" s="56" t="s">
        <v>6694</v>
      </c>
      <c r="F2298" s="32" t="s">
        <v>6695</v>
      </c>
      <c r="G2298" s="30" t="s">
        <v>36</v>
      </c>
      <c r="H2298" s="30">
        <v>0</v>
      </c>
      <c r="I2298" s="66">
        <v>590000000</v>
      </c>
      <c r="J2298" s="31" t="s">
        <v>39</v>
      </c>
      <c r="K2298" s="31" t="s">
        <v>139</v>
      </c>
      <c r="L2298" s="31" t="s">
        <v>39</v>
      </c>
      <c r="M2298" s="30"/>
      <c r="N2298" s="31" t="s">
        <v>6696</v>
      </c>
      <c r="O2298" s="31" t="s">
        <v>107</v>
      </c>
      <c r="P2298" s="30"/>
      <c r="Q2298" s="30" t="s">
        <v>44</v>
      </c>
      <c r="R2298" s="39" t="s">
        <v>44</v>
      </c>
      <c r="S2298" s="35"/>
      <c r="T2298" s="35">
        <f>150000/1.12</f>
        <v>133928.57142857142</v>
      </c>
      <c r="U2298" s="36">
        <f t="shared" si="227"/>
        <v>150000</v>
      </c>
      <c r="V2298" s="30" t="s">
        <v>44</v>
      </c>
      <c r="W2298" s="45">
        <v>2017</v>
      </c>
      <c r="X2298" s="31"/>
      <c r="Y2298" s="303"/>
    </row>
    <row r="2299" spans="1:25" ht="50.1" customHeight="1">
      <c r="A2299" s="272" t="s">
        <v>6697</v>
      </c>
      <c r="B2299" s="71" t="s">
        <v>32</v>
      </c>
      <c r="C2299" s="33" t="s">
        <v>6698</v>
      </c>
      <c r="D2299" s="312" t="s">
        <v>6699</v>
      </c>
      <c r="E2299" s="33" t="s">
        <v>6699</v>
      </c>
      <c r="F2299" s="44" t="s">
        <v>6700</v>
      </c>
      <c r="G2299" s="45" t="s">
        <v>36</v>
      </c>
      <c r="H2299" s="63">
        <v>100</v>
      </c>
      <c r="I2299" s="66">
        <v>590000000</v>
      </c>
      <c r="J2299" s="45" t="s">
        <v>50</v>
      </c>
      <c r="K2299" s="45" t="s">
        <v>6701</v>
      </c>
      <c r="L2299" s="45" t="s">
        <v>50</v>
      </c>
      <c r="M2299" s="167"/>
      <c r="N2299" s="45" t="s">
        <v>6607</v>
      </c>
      <c r="O2299" s="86" t="s">
        <v>6702</v>
      </c>
      <c r="P2299" s="45"/>
      <c r="Q2299" s="45"/>
      <c r="R2299" s="87"/>
      <c r="S2299" s="76"/>
      <c r="T2299" s="76">
        <v>600000</v>
      </c>
      <c r="U2299" s="36">
        <f t="shared" si="227"/>
        <v>672000.00000000012</v>
      </c>
      <c r="V2299" s="45"/>
      <c r="W2299" s="45">
        <v>2017</v>
      </c>
      <c r="X2299" s="273"/>
      <c r="Y2299" s="303"/>
    </row>
    <row r="2300" spans="1:25" ht="50.1" customHeight="1">
      <c r="A2300" s="272" t="s">
        <v>6703</v>
      </c>
      <c r="B2300" s="43" t="s">
        <v>32</v>
      </c>
      <c r="C2300" s="43" t="s">
        <v>6698</v>
      </c>
      <c r="D2300" s="312" t="s">
        <v>6699</v>
      </c>
      <c r="E2300" s="33" t="s">
        <v>6699</v>
      </c>
      <c r="F2300" s="44"/>
      <c r="G2300" s="43" t="s">
        <v>36</v>
      </c>
      <c r="H2300" s="43">
        <v>100</v>
      </c>
      <c r="I2300" s="66">
        <v>590000000</v>
      </c>
      <c r="J2300" s="43" t="s">
        <v>50</v>
      </c>
      <c r="K2300" s="43" t="s">
        <v>6704</v>
      </c>
      <c r="L2300" s="43" t="s">
        <v>5186</v>
      </c>
      <c r="M2300" s="43"/>
      <c r="N2300" s="43" t="s">
        <v>6634</v>
      </c>
      <c r="O2300" s="33" t="s">
        <v>42</v>
      </c>
      <c r="P2300" s="43"/>
      <c r="Q2300" s="43"/>
      <c r="R2300" s="50"/>
      <c r="S2300" s="48"/>
      <c r="T2300" s="174">
        <v>37000</v>
      </c>
      <c r="U2300" s="36">
        <f t="shared" si="227"/>
        <v>41440.000000000007</v>
      </c>
      <c r="V2300" s="43"/>
      <c r="W2300" s="45">
        <v>2017</v>
      </c>
      <c r="X2300" s="43"/>
      <c r="Y2300" s="303"/>
    </row>
    <row r="2301" spans="1:25" ht="50.1" customHeight="1">
      <c r="A2301" s="272" t="s">
        <v>6705</v>
      </c>
      <c r="B2301" s="30" t="s">
        <v>32</v>
      </c>
      <c r="C2301" s="31" t="s">
        <v>6698</v>
      </c>
      <c r="D2301" s="310" t="s">
        <v>6699</v>
      </c>
      <c r="E2301" s="56" t="s">
        <v>6699</v>
      </c>
      <c r="F2301" s="56"/>
      <c r="G2301" s="31" t="s">
        <v>36</v>
      </c>
      <c r="H2301" s="43">
        <v>100</v>
      </c>
      <c r="I2301" s="66">
        <v>590000000</v>
      </c>
      <c r="J2301" s="31" t="s">
        <v>50</v>
      </c>
      <c r="K2301" s="31" t="s">
        <v>6706</v>
      </c>
      <c r="L2301" s="31" t="s">
        <v>39</v>
      </c>
      <c r="M2301" s="31"/>
      <c r="N2301" s="31" t="s">
        <v>6615</v>
      </c>
      <c r="O2301" s="31" t="s">
        <v>107</v>
      </c>
      <c r="P2301" s="31"/>
      <c r="Q2301" s="31"/>
      <c r="R2301" s="122"/>
      <c r="S2301" s="122"/>
      <c r="T2301" s="48">
        <v>17857.142857142855</v>
      </c>
      <c r="U2301" s="59">
        <f t="shared" si="227"/>
        <v>20000</v>
      </c>
      <c r="V2301" s="31"/>
      <c r="W2301" s="31">
        <v>2017</v>
      </c>
      <c r="X2301" s="31"/>
      <c r="Y2301" s="303"/>
    </row>
    <row r="2302" spans="1:25" ht="50.1" customHeight="1">
      <c r="A2302" s="272" t="s">
        <v>6707</v>
      </c>
      <c r="B2302" s="30" t="s">
        <v>32</v>
      </c>
      <c r="C2302" s="33" t="s">
        <v>6708</v>
      </c>
      <c r="D2302" s="312" t="s">
        <v>6709</v>
      </c>
      <c r="E2302" s="237" t="s">
        <v>6709</v>
      </c>
      <c r="F2302" s="44" t="s">
        <v>6710</v>
      </c>
      <c r="G2302" s="45" t="s">
        <v>188</v>
      </c>
      <c r="H2302" s="43">
        <v>100</v>
      </c>
      <c r="I2302" s="66">
        <v>590000000</v>
      </c>
      <c r="J2302" s="45" t="s">
        <v>50</v>
      </c>
      <c r="K2302" s="45" t="s">
        <v>429</v>
      </c>
      <c r="L2302" s="45" t="s">
        <v>50</v>
      </c>
      <c r="M2302" s="237"/>
      <c r="N2302" s="45" t="s">
        <v>6711</v>
      </c>
      <c r="O2302" s="33" t="s">
        <v>42</v>
      </c>
      <c r="P2302" s="237"/>
      <c r="Q2302" s="237"/>
      <c r="R2302" s="72"/>
      <c r="S2302" s="35"/>
      <c r="T2302" s="35">
        <v>1600000</v>
      </c>
      <c r="U2302" s="36">
        <f t="shared" si="227"/>
        <v>1792000.0000000002</v>
      </c>
      <c r="V2302" s="237"/>
      <c r="W2302" s="45">
        <v>2017</v>
      </c>
      <c r="X2302" s="43"/>
      <c r="Y2302" s="303"/>
    </row>
    <row r="2303" spans="1:25" ht="50.1" customHeight="1">
      <c r="A2303" s="272" t="s">
        <v>6712</v>
      </c>
      <c r="B2303" s="30" t="s">
        <v>32</v>
      </c>
      <c r="C2303" s="43" t="s">
        <v>6708</v>
      </c>
      <c r="D2303" s="312" t="s">
        <v>6709</v>
      </c>
      <c r="E2303" s="276" t="s">
        <v>6709</v>
      </c>
      <c r="F2303" s="44" t="s">
        <v>6710</v>
      </c>
      <c r="G2303" s="45" t="s">
        <v>188</v>
      </c>
      <c r="H2303" s="43">
        <v>100</v>
      </c>
      <c r="I2303" s="66">
        <v>590000000</v>
      </c>
      <c r="J2303" s="37" t="s">
        <v>50</v>
      </c>
      <c r="K2303" s="43" t="s">
        <v>429</v>
      </c>
      <c r="L2303" s="45" t="s">
        <v>6690</v>
      </c>
      <c r="M2303" s="43"/>
      <c r="N2303" s="43" t="s">
        <v>6713</v>
      </c>
      <c r="O2303" s="33" t="s">
        <v>42</v>
      </c>
      <c r="P2303" s="53"/>
      <c r="Q2303" s="53"/>
      <c r="R2303" s="54"/>
      <c r="S2303" s="48"/>
      <c r="T2303" s="58">
        <v>750000</v>
      </c>
      <c r="U2303" s="36">
        <f t="shared" si="227"/>
        <v>840000.00000000012</v>
      </c>
      <c r="V2303" s="43"/>
      <c r="W2303" s="45">
        <v>2017</v>
      </c>
      <c r="X2303" s="275"/>
      <c r="Y2303" s="303"/>
    </row>
    <row r="2304" spans="1:25" ht="50.1" customHeight="1">
      <c r="A2304" s="272" t="s">
        <v>6714</v>
      </c>
      <c r="B2304" s="30" t="s">
        <v>32</v>
      </c>
      <c r="C2304" s="43" t="s">
        <v>6708</v>
      </c>
      <c r="D2304" s="312" t="s">
        <v>6709</v>
      </c>
      <c r="E2304" s="276" t="s">
        <v>6709</v>
      </c>
      <c r="F2304" s="44" t="s">
        <v>6715</v>
      </c>
      <c r="G2304" s="45" t="s">
        <v>188</v>
      </c>
      <c r="H2304" s="43">
        <v>100</v>
      </c>
      <c r="I2304" s="66">
        <v>590000000</v>
      </c>
      <c r="J2304" s="37" t="s">
        <v>50</v>
      </c>
      <c r="K2304" s="43" t="s">
        <v>429</v>
      </c>
      <c r="L2304" s="45" t="s">
        <v>6716</v>
      </c>
      <c r="M2304" s="43"/>
      <c r="N2304" s="43" t="s">
        <v>6713</v>
      </c>
      <c r="O2304" s="33" t="s">
        <v>42</v>
      </c>
      <c r="P2304" s="53"/>
      <c r="Q2304" s="53"/>
      <c r="R2304" s="54"/>
      <c r="S2304" s="35"/>
      <c r="T2304" s="35">
        <v>89285.714285714275</v>
      </c>
      <c r="U2304" s="36">
        <f t="shared" si="227"/>
        <v>100000</v>
      </c>
      <c r="V2304" s="49"/>
      <c r="W2304" s="45">
        <v>2017</v>
      </c>
      <c r="X2304" s="275"/>
      <c r="Y2304" s="303"/>
    </row>
    <row r="2305" spans="1:25" ht="50.1" customHeight="1">
      <c r="A2305" s="272" t="s">
        <v>6717</v>
      </c>
      <c r="B2305" s="43" t="s">
        <v>32</v>
      </c>
      <c r="C2305" s="33" t="s">
        <v>6708</v>
      </c>
      <c r="D2305" s="312" t="s">
        <v>6709</v>
      </c>
      <c r="E2305" s="33" t="s">
        <v>6709</v>
      </c>
      <c r="F2305" s="44" t="s">
        <v>6718</v>
      </c>
      <c r="G2305" s="45" t="s">
        <v>188</v>
      </c>
      <c r="H2305" s="43">
        <v>100</v>
      </c>
      <c r="I2305" s="66">
        <v>590000000</v>
      </c>
      <c r="J2305" s="45" t="s">
        <v>50</v>
      </c>
      <c r="K2305" s="45" t="s">
        <v>6719</v>
      </c>
      <c r="L2305" s="45" t="s">
        <v>5186</v>
      </c>
      <c r="M2305" s="167"/>
      <c r="N2305" s="45" t="s">
        <v>6720</v>
      </c>
      <c r="O2305" s="33" t="s">
        <v>42</v>
      </c>
      <c r="P2305" s="45"/>
      <c r="Q2305" s="45"/>
      <c r="R2305" s="87"/>
      <c r="S2305" s="76"/>
      <c r="T2305" s="76">
        <v>60000</v>
      </c>
      <c r="U2305" s="36">
        <f t="shared" si="227"/>
        <v>67200</v>
      </c>
      <c r="V2305" s="45"/>
      <c r="W2305" s="45">
        <v>2017</v>
      </c>
      <c r="X2305" s="37"/>
      <c r="Y2305" s="303"/>
    </row>
    <row r="2306" spans="1:25" ht="50.1" customHeight="1">
      <c r="A2306" s="272" t="s">
        <v>6721</v>
      </c>
      <c r="B2306" s="71" t="s">
        <v>32</v>
      </c>
      <c r="C2306" s="33" t="s">
        <v>6708</v>
      </c>
      <c r="D2306" s="312" t="s">
        <v>6709</v>
      </c>
      <c r="E2306" s="33" t="s">
        <v>6709</v>
      </c>
      <c r="F2306" s="44" t="s">
        <v>6722</v>
      </c>
      <c r="G2306" s="45" t="s">
        <v>188</v>
      </c>
      <c r="H2306" s="63">
        <v>80</v>
      </c>
      <c r="I2306" s="66">
        <v>590000000</v>
      </c>
      <c r="J2306" s="45" t="s">
        <v>50</v>
      </c>
      <c r="K2306" s="45" t="s">
        <v>6723</v>
      </c>
      <c r="L2306" s="45" t="s">
        <v>39</v>
      </c>
      <c r="M2306" s="45"/>
      <c r="N2306" s="45" t="s">
        <v>6557</v>
      </c>
      <c r="O2306" s="33" t="s">
        <v>42</v>
      </c>
      <c r="P2306" s="45"/>
      <c r="Q2306" s="45"/>
      <c r="R2306" s="87"/>
      <c r="S2306" s="76"/>
      <c r="T2306" s="76">
        <v>150000</v>
      </c>
      <c r="U2306" s="36">
        <f t="shared" si="227"/>
        <v>168000.00000000003</v>
      </c>
      <c r="V2306" s="45"/>
      <c r="W2306" s="45">
        <v>2017</v>
      </c>
      <c r="X2306" s="45"/>
      <c r="Y2306" s="303"/>
    </row>
    <row r="2307" spans="1:25" ht="50.1" customHeight="1">
      <c r="A2307" s="272" t="s">
        <v>6724</v>
      </c>
      <c r="B2307" s="30" t="s">
        <v>32</v>
      </c>
      <c r="C2307" s="31" t="s">
        <v>6725</v>
      </c>
      <c r="D2307" s="310" t="s">
        <v>6726</v>
      </c>
      <c r="E2307" s="56" t="s">
        <v>6726</v>
      </c>
      <c r="F2307" s="56" t="s">
        <v>6727</v>
      </c>
      <c r="G2307" s="31" t="s">
        <v>36</v>
      </c>
      <c r="H2307" s="31">
        <v>100</v>
      </c>
      <c r="I2307" s="66">
        <v>590000000</v>
      </c>
      <c r="J2307" s="31" t="s">
        <v>50</v>
      </c>
      <c r="K2307" s="31" t="s">
        <v>6706</v>
      </c>
      <c r="L2307" s="31" t="s">
        <v>6728</v>
      </c>
      <c r="M2307" s="31"/>
      <c r="N2307" s="31" t="s">
        <v>6615</v>
      </c>
      <c r="O2307" s="31" t="s">
        <v>107</v>
      </c>
      <c r="P2307" s="31"/>
      <c r="Q2307" s="31"/>
      <c r="R2307" s="122"/>
      <c r="S2307" s="122"/>
      <c r="T2307" s="48">
        <v>0</v>
      </c>
      <c r="U2307" s="59">
        <f t="shared" si="227"/>
        <v>0</v>
      </c>
      <c r="V2307" s="31"/>
      <c r="W2307" s="31">
        <v>2017</v>
      </c>
      <c r="X2307" s="31">
        <v>11</v>
      </c>
      <c r="Y2307" s="303"/>
    </row>
    <row r="2308" spans="1:25" ht="50.1" customHeight="1">
      <c r="A2308" s="272" t="s">
        <v>7202</v>
      </c>
      <c r="B2308" s="30" t="s">
        <v>32</v>
      </c>
      <c r="C2308" s="31" t="s">
        <v>6725</v>
      </c>
      <c r="D2308" s="310" t="s">
        <v>6726</v>
      </c>
      <c r="E2308" s="56" t="s">
        <v>6726</v>
      </c>
      <c r="F2308" s="56" t="s">
        <v>6727</v>
      </c>
      <c r="G2308" s="31" t="s">
        <v>36</v>
      </c>
      <c r="H2308" s="31">
        <v>100</v>
      </c>
      <c r="I2308" s="66">
        <v>590000000</v>
      </c>
      <c r="J2308" s="31" t="s">
        <v>50</v>
      </c>
      <c r="K2308" s="31" t="s">
        <v>7203</v>
      </c>
      <c r="L2308" s="31" t="s">
        <v>6728</v>
      </c>
      <c r="M2308" s="31"/>
      <c r="N2308" s="31" t="s">
        <v>6615</v>
      </c>
      <c r="O2308" s="31" t="s">
        <v>107</v>
      </c>
      <c r="P2308" s="31"/>
      <c r="Q2308" s="31"/>
      <c r="R2308" s="122"/>
      <c r="S2308" s="122"/>
      <c r="T2308" s="48">
        <v>357142.8571428571</v>
      </c>
      <c r="U2308" s="59">
        <f t="shared" ref="U2308" si="228">T2308*1.12</f>
        <v>400000</v>
      </c>
      <c r="V2308" s="31"/>
      <c r="W2308" s="31">
        <v>2017</v>
      </c>
      <c r="X2308" s="31"/>
      <c r="Y2308" s="303"/>
    </row>
    <row r="2309" spans="1:25" ht="50.1" customHeight="1">
      <c r="A2309" s="272" t="s">
        <v>6729</v>
      </c>
      <c r="B2309" s="30" t="s">
        <v>32</v>
      </c>
      <c r="C2309" s="31" t="s">
        <v>6730</v>
      </c>
      <c r="D2309" s="310" t="s">
        <v>6731</v>
      </c>
      <c r="E2309" s="56" t="s">
        <v>6731</v>
      </c>
      <c r="F2309" s="32" t="s">
        <v>6606</v>
      </c>
      <c r="G2309" s="30" t="s">
        <v>36</v>
      </c>
      <c r="H2309" s="30">
        <v>100</v>
      </c>
      <c r="I2309" s="66">
        <v>590000000</v>
      </c>
      <c r="J2309" s="31" t="s">
        <v>50</v>
      </c>
      <c r="K2309" s="31" t="s">
        <v>1548</v>
      </c>
      <c r="L2309" s="31" t="s">
        <v>50</v>
      </c>
      <c r="M2309" s="30" t="s">
        <v>6606</v>
      </c>
      <c r="N2309" s="31" t="s">
        <v>6624</v>
      </c>
      <c r="O2309" s="33" t="s">
        <v>42</v>
      </c>
      <c r="P2309" s="30" t="s">
        <v>6606</v>
      </c>
      <c r="Q2309" s="30"/>
      <c r="R2309" s="39"/>
      <c r="S2309" s="35"/>
      <c r="T2309" s="35">
        <v>4838625</v>
      </c>
      <c r="U2309" s="36">
        <f t="shared" si="227"/>
        <v>5419260.0000000009</v>
      </c>
      <c r="V2309" s="30" t="s">
        <v>6608</v>
      </c>
      <c r="W2309" s="45">
        <v>2017</v>
      </c>
      <c r="X2309" s="264"/>
      <c r="Y2309" s="303"/>
    </row>
    <row r="2310" spans="1:25" ht="50.1" customHeight="1">
      <c r="A2310" s="272" t="s">
        <v>6732</v>
      </c>
      <c r="B2310" s="30" t="s">
        <v>32</v>
      </c>
      <c r="C2310" s="31" t="s">
        <v>6733</v>
      </c>
      <c r="D2310" s="310" t="s">
        <v>6734</v>
      </c>
      <c r="E2310" s="56" t="s">
        <v>6734</v>
      </c>
      <c r="F2310" s="31" t="s">
        <v>44</v>
      </c>
      <c r="G2310" s="31" t="s">
        <v>36</v>
      </c>
      <c r="H2310" s="31">
        <v>100</v>
      </c>
      <c r="I2310" s="66">
        <v>590000000</v>
      </c>
      <c r="J2310" s="31" t="s">
        <v>50</v>
      </c>
      <c r="K2310" s="31" t="s">
        <v>1548</v>
      </c>
      <c r="L2310" s="31" t="s">
        <v>50</v>
      </c>
      <c r="M2310" s="31" t="s">
        <v>44</v>
      </c>
      <c r="N2310" s="31" t="s">
        <v>6735</v>
      </c>
      <c r="O2310" s="30" t="s">
        <v>6736</v>
      </c>
      <c r="P2310" s="31" t="s">
        <v>44</v>
      </c>
      <c r="Q2310" s="31" t="s">
        <v>44</v>
      </c>
      <c r="R2310" s="122" t="s">
        <v>44</v>
      </c>
      <c r="S2310" s="122" t="s">
        <v>44</v>
      </c>
      <c r="T2310" s="122">
        <f>270175*3</f>
        <v>810525</v>
      </c>
      <c r="U2310" s="59">
        <f t="shared" si="227"/>
        <v>907788.00000000012</v>
      </c>
      <c r="V2310" s="30" t="s">
        <v>6608</v>
      </c>
      <c r="W2310" s="30">
        <v>2017</v>
      </c>
      <c r="X2310" s="60"/>
      <c r="Y2310" s="303"/>
    </row>
    <row r="2311" spans="1:25" ht="50.1" customHeight="1">
      <c r="A2311" s="272" t="s">
        <v>6737</v>
      </c>
      <c r="B2311" s="30" t="s">
        <v>32</v>
      </c>
      <c r="C2311" s="43" t="s">
        <v>6738</v>
      </c>
      <c r="D2311" s="312" t="s">
        <v>6739</v>
      </c>
      <c r="E2311" s="44" t="s">
        <v>6739</v>
      </c>
      <c r="F2311" s="44" t="s">
        <v>6740</v>
      </c>
      <c r="G2311" s="43" t="s">
        <v>36</v>
      </c>
      <c r="H2311" s="43" t="s">
        <v>1222</v>
      </c>
      <c r="I2311" s="66">
        <v>590000000</v>
      </c>
      <c r="J2311" s="45" t="s">
        <v>50</v>
      </c>
      <c r="K2311" s="43" t="s">
        <v>6741</v>
      </c>
      <c r="L2311" s="43" t="s">
        <v>50</v>
      </c>
      <c r="M2311" s="43"/>
      <c r="N2311" s="43" t="s">
        <v>1224</v>
      </c>
      <c r="O2311" s="33" t="s">
        <v>42</v>
      </c>
      <c r="P2311" s="43"/>
      <c r="Q2311" s="43"/>
      <c r="R2311" s="50"/>
      <c r="S2311" s="48"/>
      <c r="T2311" s="174">
        <v>30000</v>
      </c>
      <c r="U2311" s="36">
        <f t="shared" si="227"/>
        <v>33600</v>
      </c>
      <c r="V2311" s="103"/>
      <c r="W2311" s="45">
        <v>2017</v>
      </c>
      <c r="X2311" s="43"/>
      <c r="Y2311" s="303"/>
    </row>
    <row r="2312" spans="1:25" ht="50.1" customHeight="1">
      <c r="A2312" s="272" t="s">
        <v>6742</v>
      </c>
      <c r="B2312" s="30" t="s">
        <v>32</v>
      </c>
      <c r="C2312" s="33" t="s">
        <v>6743</v>
      </c>
      <c r="D2312" s="312" t="s">
        <v>6744</v>
      </c>
      <c r="E2312" s="33" t="s">
        <v>6744</v>
      </c>
      <c r="F2312" s="44" t="s">
        <v>6745</v>
      </c>
      <c r="G2312" s="45" t="s">
        <v>36</v>
      </c>
      <c r="H2312" s="63">
        <v>100</v>
      </c>
      <c r="I2312" s="66">
        <v>590000000</v>
      </c>
      <c r="J2312" s="45" t="s">
        <v>50</v>
      </c>
      <c r="K2312" s="45" t="s">
        <v>6746</v>
      </c>
      <c r="L2312" s="45" t="s">
        <v>39</v>
      </c>
      <c r="M2312" s="167"/>
      <c r="N2312" s="45" t="s">
        <v>6747</v>
      </c>
      <c r="O2312" s="30" t="s">
        <v>1215</v>
      </c>
      <c r="P2312" s="45"/>
      <c r="Q2312" s="45"/>
      <c r="R2312" s="87"/>
      <c r="S2312" s="76"/>
      <c r="T2312" s="76">
        <v>8100000</v>
      </c>
      <c r="U2312" s="36">
        <f t="shared" si="227"/>
        <v>9072000</v>
      </c>
      <c r="V2312" s="45"/>
      <c r="W2312" s="45">
        <v>2017</v>
      </c>
      <c r="X2312" s="43"/>
      <c r="Y2312" s="303"/>
    </row>
    <row r="2313" spans="1:25" ht="50.1" customHeight="1">
      <c r="A2313" s="272" t="s">
        <v>6748</v>
      </c>
      <c r="B2313" s="30" t="s">
        <v>32</v>
      </c>
      <c r="C2313" s="33" t="s">
        <v>6749</v>
      </c>
      <c r="D2313" s="312" t="s">
        <v>6750</v>
      </c>
      <c r="E2313" s="33" t="s">
        <v>6750</v>
      </c>
      <c r="F2313" s="44" t="s">
        <v>6751</v>
      </c>
      <c r="G2313" s="45" t="s">
        <v>36</v>
      </c>
      <c r="H2313" s="63">
        <v>100</v>
      </c>
      <c r="I2313" s="66">
        <v>590000000</v>
      </c>
      <c r="J2313" s="45" t="s">
        <v>50</v>
      </c>
      <c r="K2313" s="45" t="s">
        <v>6752</v>
      </c>
      <c r="L2313" s="45" t="s">
        <v>39</v>
      </c>
      <c r="M2313" s="45"/>
      <c r="N2313" s="45" t="s">
        <v>6557</v>
      </c>
      <c r="O2313" s="33" t="s">
        <v>42</v>
      </c>
      <c r="P2313" s="45"/>
      <c r="Q2313" s="45"/>
      <c r="R2313" s="87"/>
      <c r="S2313" s="76"/>
      <c r="T2313" s="76">
        <v>240000</v>
      </c>
      <c r="U2313" s="36">
        <f t="shared" si="227"/>
        <v>268800</v>
      </c>
      <c r="V2313" s="45"/>
      <c r="W2313" s="45">
        <v>2017</v>
      </c>
      <c r="X2313" s="37"/>
      <c r="Y2313" s="303"/>
    </row>
    <row r="2314" spans="1:25" ht="50.1" customHeight="1">
      <c r="A2314" s="272" t="s">
        <v>6753</v>
      </c>
      <c r="B2314" s="43" t="s">
        <v>32</v>
      </c>
      <c r="C2314" s="33" t="s">
        <v>6749</v>
      </c>
      <c r="D2314" s="312" t="s">
        <v>6750</v>
      </c>
      <c r="E2314" s="237" t="s">
        <v>6750</v>
      </c>
      <c r="F2314" s="44" t="s">
        <v>6754</v>
      </c>
      <c r="G2314" s="45" t="s">
        <v>36</v>
      </c>
      <c r="H2314" s="63">
        <v>100</v>
      </c>
      <c r="I2314" s="66">
        <v>590000000</v>
      </c>
      <c r="J2314" s="45" t="s">
        <v>50</v>
      </c>
      <c r="K2314" s="45" t="s">
        <v>6752</v>
      </c>
      <c r="L2314" s="45" t="s">
        <v>39</v>
      </c>
      <c r="M2314" s="237"/>
      <c r="N2314" s="45" t="s">
        <v>6557</v>
      </c>
      <c r="O2314" s="33" t="s">
        <v>42</v>
      </c>
      <c r="P2314" s="237"/>
      <c r="Q2314" s="237"/>
      <c r="R2314" s="72"/>
      <c r="S2314" s="35"/>
      <c r="T2314" s="35">
        <v>60000</v>
      </c>
      <c r="U2314" s="36">
        <f t="shared" si="227"/>
        <v>67200</v>
      </c>
      <c r="V2314" s="237"/>
      <c r="W2314" s="45">
        <v>2017</v>
      </c>
      <c r="X2314" s="37"/>
      <c r="Y2314" s="303"/>
    </row>
    <row r="2315" spans="1:25" ht="50.1" customHeight="1">
      <c r="A2315" s="272" t="s">
        <v>6755</v>
      </c>
      <c r="B2315" s="43" t="s">
        <v>32</v>
      </c>
      <c r="C2315" s="43" t="s">
        <v>6749</v>
      </c>
      <c r="D2315" s="312" t="s">
        <v>6750</v>
      </c>
      <c r="E2315" s="276" t="s">
        <v>6750</v>
      </c>
      <c r="F2315" s="44" t="s">
        <v>6756</v>
      </c>
      <c r="G2315" s="45" t="s">
        <v>36</v>
      </c>
      <c r="H2315" s="46">
        <v>100</v>
      </c>
      <c r="I2315" s="66">
        <v>590000000</v>
      </c>
      <c r="J2315" s="37" t="s">
        <v>50</v>
      </c>
      <c r="K2315" s="43" t="s">
        <v>6757</v>
      </c>
      <c r="L2315" s="45" t="s">
        <v>39</v>
      </c>
      <c r="M2315" s="43"/>
      <c r="N2315" s="43" t="s">
        <v>6758</v>
      </c>
      <c r="O2315" s="31" t="s">
        <v>107</v>
      </c>
      <c r="P2315" s="53"/>
      <c r="Q2315" s="53"/>
      <c r="R2315" s="54"/>
      <c r="S2315" s="48"/>
      <c r="T2315" s="58">
        <v>90000</v>
      </c>
      <c r="U2315" s="36">
        <f t="shared" si="227"/>
        <v>100800.00000000001</v>
      </c>
      <c r="V2315" s="43"/>
      <c r="W2315" s="45">
        <v>2017</v>
      </c>
      <c r="X2315" s="37"/>
      <c r="Y2315" s="303"/>
    </row>
    <row r="2316" spans="1:25" ht="50.1" customHeight="1">
      <c r="A2316" s="272" t="s">
        <v>6759</v>
      </c>
      <c r="B2316" s="43" t="s">
        <v>32</v>
      </c>
      <c r="C2316" s="33" t="s">
        <v>6760</v>
      </c>
      <c r="D2316" s="312" t="s">
        <v>6761</v>
      </c>
      <c r="E2316" s="33" t="s">
        <v>6761</v>
      </c>
      <c r="F2316" s="44" t="s">
        <v>6762</v>
      </c>
      <c r="G2316" s="45" t="s">
        <v>36</v>
      </c>
      <c r="H2316" s="162">
        <v>100</v>
      </c>
      <c r="I2316" s="66">
        <v>590000000</v>
      </c>
      <c r="J2316" s="41" t="s">
        <v>50</v>
      </c>
      <c r="K2316" s="262" t="s">
        <v>6763</v>
      </c>
      <c r="L2316" s="41" t="s">
        <v>39</v>
      </c>
      <c r="M2316" s="43"/>
      <c r="N2316" s="45" t="s">
        <v>6557</v>
      </c>
      <c r="O2316" s="33" t="s">
        <v>42</v>
      </c>
      <c r="P2316" s="43"/>
      <c r="Q2316" s="277"/>
      <c r="R2316" s="50"/>
      <c r="S2316" s="278"/>
      <c r="T2316" s="48">
        <v>60000</v>
      </c>
      <c r="U2316" s="36">
        <f t="shared" si="227"/>
        <v>67200</v>
      </c>
      <c r="V2316" s="279"/>
      <c r="W2316" s="45">
        <v>2017</v>
      </c>
      <c r="X2316" s="37"/>
      <c r="Y2316" s="303"/>
    </row>
    <row r="2317" spans="1:25" ht="50.1" customHeight="1">
      <c r="A2317" s="272" t="s">
        <v>6764</v>
      </c>
      <c r="B2317" s="71" t="s">
        <v>32</v>
      </c>
      <c r="C2317" s="33" t="s">
        <v>6765</v>
      </c>
      <c r="D2317" s="312" t="s">
        <v>6766</v>
      </c>
      <c r="E2317" s="33" t="s">
        <v>6766</v>
      </c>
      <c r="F2317" s="44" t="s">
        <v>6767</v>
      </c>
      <c r="G2317" s="45" t="s">
        <v>36</v>
      </c>
      <c r="H2317" s="63">
        <v>100</v>
      </c>
      <c r="I2317" s="66">
        <v>590000000</v>
      </c>
      <c r="J2317" s="45" t="s">
        <v>50</v>
      </c>
      <c r="K2317" s="45" t="s">
        <v>6623</v>
      </c>
      <c r="L2317" s="45" t="s">
        <v>50</v>
      </c>
      <c r="M2317" s="45"/>
      <c r="N2317" s="45" t="s">
        <v>6624</v>
      </c>
      <c r="O2317" s="33" t="s">
        <v>42</v>
      </c>
      <c r="P2317" s="45"/>
      <c r="Q2317" s="45"/>
      <c r="R2317" s="87"/>
      <c r="S2317" s="76"/>
      <c r="T2317" s="76">
        <f>215000/1.12</f>
        <v>191964.28571428571</v>
      </c>
      <c r="U2317" s="36">
        <f t="shared" si="227"/>
        <v>215000.00000000003</v>
      </c>
      <c r="V2317" s="45"/>
      <c r="W2317" s="45">
        <v>2017</v>
      </c>
      <c r="X2317" s="273"/>
      <c r="Y2317" s="303"/>
    </row>
    <row r="2318" spans="1:25" ht="50.1" customHeight="1">
      <c r="A2318" s="272" t="s">
        <v>6768</v>
      </c>
      <c r="B2318" s="43" t="s">
        <v>32</v>
      </c>
      <c r="C2318" s="43" t="s">
        <v>6769</v>
      </c>
      <c r="D2318" s="312" t="s">
        <v>6770</v>
      </c>
      <c r="E2318" s="44" t="s">
        <v>6770</v>
      </c>
      <c r="F2318" s="44"/>
      <c r="G2318" s="43" t="s">
        <v>36</v>
      </c>
      <c r="H2318" s="43">
        <v>100</v>
      </c>
      <c r="I2318" s="66">
        <v>590000000</v>
      </c>
      <c r="J2318" s="43" t="s">
        <v>50</v>
      </c>
      <c r="K2318" s="43" t="s">
        <v>6771</v>
      </c>
      <c r="L2318" s="43" t="s">
        <v>5186</v>
      </c>
      <c r="M2318" s="43"/>
      <c r="N2318" s="43" t="s">
        <v>6634</v>
      </c>
      <c r="O2318" s="33" t="s">
        <v>42</v>
      </c>
      <c r="P2318" s="43"/>
      <c r="Q2318" s="43"/>
      <c r="R2318" s="50"/>
      <c r="S2318" s="48"/>
      <c r="T2318" s="174">
        <v>20000</v>
      </c>
      <c r="U2318" s="36">
        <f t="shared" si="227"/>
        <v>22400.000000000004</v>
      </c>
      <c r="V2318" s="43"/>
      <c r="W2318" s="45">
        <v>2017</v>
      </c>
      <c r="X2318" s="43"/>
      <c r="Y2318" s="303"/>
    </row>
    <row r="2319" spans="1:25" ht="50.1" customHeight="1">
      <c r="A2319" s="272" t="s">
        <v>6772</v>
      </c>
      <c r="B2319" s="43" t="s">
        <v>32</v>
      </c>
      <c r="C2319" s="43" t="s">
        <v>6773</v>
      </c>
      <c r="D2319" s="312" t="s">
        <v>6774</v>
      </c>
      <c r="E2319" s="44" t="s">
        <v>6774</v>
      </c>
      <c r="F2319" s="44"/>
      <c r="G2319" s="43" t="s">
        <v>36</v>
      </c>
      <c r="H2319" s="43">
        <v>100</v>
      </c>
      <c r="I2319" s="66">
        <v>590000000</v>
      </c>
      <c r="J2319" s="45" t="s">
        <v>50</v>
      </c>
      <c r="K2319" s="43" t="s">
        <v>6771</v>
      </c>
      <c r="L2319" s="43" t="s">
        <v>5186</v>
      </c>
      <c r="M2319" s="43"/>
      <c r="N2319" s="43" t="s">
        <v>6634</v>
      </c>
      <c r="O2319" s="33" t="s">
        <v>42</v>
      </c>
      <c r="P2319" s="43"/>
      <c r="Q2319" s="43"/>
      <c r="R2319" s="50"/>
      <c r="S2319" s="48"/>
      <c r="T2319" s="174">
        <v>20000</v>
      </c>
      <c r="U2319" s="36">
        <f t="shared" si="227"/>
        <v>22400.000000000004</v>
      </c>
      <c r="V2319" s="103"/>
      <c r="W2319" s="45">
        <v>2017</v>
      </c>
      <c r="X2319" s="43"/>
      <c r="Y2319" s="303"/>
    </row>
    <row r="2320" spans="1:25" ht="50.1" customHeight="1">
      <c r="A2320" s="272" t="s">
        <v>6775</v>
      </c>
      <c r="B2320" s="43" t="s">
        <v>1217</v>
      </c>
      <c r="C2320" s="43" t="s">
        <v>6776</v>
      </c>
      <c r="D2320" s="312" t="s">
        <v>6777</v>
      </c>
      <c r="E2320" s="33" t="s">
        <v>6777</v>
      </c>
      <c r="F2320" s="44" t="s">
        <v>6778</v>
      </c>
      <c r="G2320" s="43" t="s">
        <v>36</v>
      </c>
      <c r="H2320" s="43" t="s">
        <v>1222</v>
      </c>
      <c r="I2320" s="66">
        <v>590000000</v>
      </c>
      <c r="J2320" s="45" t="s">
        <v>50</v>
      </c>
      <c r="K2320" s="43" t="s">
        <v>6779</v>
      </c>
      <c r="L2320" s="43" t="s">
        <v>50</v>
      </c>
      <c r="M2320" s="43"/>
      <c r="N2320" s="43" t="s">
        <v>6735</v>
      </c>
      <c r="O2320" s="33" t="s">
        <v>42</v>
      </c>
      <c r="P2320" s="43"/>
      <c r="Q2320" s="43"/>
      <c r="R2320" s="50"/>
      <c r="S2320" s="48"/>
      <c r="T2320" s="174">
        <f>250000/1.12</f>
        <v>223214.28571428568</v>
      </c>
      <c r="U2320" s="36">
        <f t="shared" si="227"/>
        <v>250000</v>
      </c>
      <c r="V2320" s="103"/>
      <c r="W2320" s="45">
        <v>2017</v>
      </c>
      <c r="X2320" s="43"/>
      <c r="Y2320" s="303"/>
    </row>
    <row r="2321" spans="1:25" ht="50.1" customHeight="1">
      <c r="A2321" s="272" t="s">
        <v>6780</v>
      </c>
      <c r="B2321" s="43" t="s">
        <v>1217</v>
      </c>
      <c r="C2321" s="43" t="s">
        <v>6776</v>
      </c>
      <c r="D2321" s="312" t="s">
        <v>6777</v>
      </c>
      <c r="E2321" s="33" t="s">
        <v>6777</v>
      </c>
      <c r="F2321" s="44" t="s">
        <v>6781</v>
      </c>
      <c r="G2321" s="43" t="s">
        <v>36</v>
      </c>
      <c r="H2321" s="43" t="s">
        <v>1222</v>
      </c>
      <c r="I2321" s="66">
        <v>590000000</v>
      </c>
      <c r="J2321" s="43" t="s">
        <v>50</v>
      </c>
      <c r="K2321" s="43" t="s">
        <v>6782</v>
      </c>
      <c r="L2321" s="43" t="s">
        <v>50</v>
      </c>
      <c r="M2321" s="43"/>
      <c r="N2321" s="43" t="s">
        <v>6783</v>
      </c>
      <c r="O2321" s="33" t="s">
        <v>42</v>
      </c>
      <c r="P2321" s="43"/>
      <c r="Q2321" s="43"/>
      <c r="R2321" s="50"/>
      <c r="S2321" s="48"/>
      <c r="T2321" s="174">
        <v>1340000</v>
      </c>
      <c r="U2321" s="36">
        <f t="shared" si="227"/>
        <v>1500800.0000000002</v>
      </c>
      <c r="V2321" s="43"/>
      <c r="W2321" s="45">
        <v>2017</v>
      </c>
      <c r="X2321" s="41"/>
      <c r="Y2321" s="303"/>
    </row>
    <row r="2322" spans="1:25" ht="50.1" customHeight="1">
      <c r="A2322" s="272" t="s">
        <v>6784</v>
      </c>
      <c r="B2322" s="43" t="s">
        <v>1217</v>
      </c>
      <c r="C2322" s="43" t="s">
        <v>6776</v>
      </c>
      <c r="D2322" s="312" t="s">
        <v>6777</v>
      </c>
      <c r="E2322" s="33" t="s">
        <v>6777</v>
      </c>
      <c r="F2322" s="44" t="s">
        <v>6785</v>
      </c>
      <c r="G2322" s="43" t="s">
        <v>36</v>
      </c>
      <c r="H2322" s="43" t="s">
        <v>1222</v>
      </c>
      <c r="I2322" s="66">
        <v>590000000</v>
      </c>
      <c r="J2322" s="43" t="s">
        <v>50</v>
      </c>
      <c r="K2322" s="43" t="s">
        <v>1548</v>
      </c>
      <c r="L2322" s="43" t="s">
        <v>50</v>
      </c>
      <c r="M2322" s="43"/>
      <c r="N2322" s="43" t="s">
        <v>6786</v>
      </c>
      <c r="O2322" s="33" t="s">
        <v>42</v>
      </c>
      <c r="P2322" s="43"/>
      <c r="Q2322" s="43"/>
      <c r="R2322" s="50"/>
      <c r="S2322" s="48"/>
      <c r="T2322" s="174">
        <v>85000</v>
      </c>
      <c r="U2322" s="36">
        <f t="shared" si="227"/>
        <v>95200.000000000015</v>
      </c>
      <c r="V2322" s="43"/>
      <c r="W2322" s="45">
        <v>2017</v>
      </c>
      <c r="X2322" s="275"/>
      <c r="Y2322" s="303"/>
    </row>
    <row r="2323" spans="1:25" ht="50.1" customHeight="1">
      <c r="A2323" s="272" t="s">
        <v>6787</v>
      </c>
      <c r="B2323" s="30" t="s">
        <v>32</v>
      </c>
      <c r="C2323" s="31" t="s">
        <v>6776</v>
      </c>
      <c r="D2323" s="310" t="s">
        <v>6777</v>
      </c>
      <c r="E2323" s="56" t="s">
        <v>6777</v>
      </c>
      <c r="F2323" s="56" t="s">
        <v>6788</v>
      </c>
      <c r="G2323" s="31" t="s">
        <v>188</v>
      </c>
      <c r="H2323" s="31">
        <v>100</v>
      </c>
      <c r="I2323" s="66">
        <v>590000000</v>
      </c>
      <c r="J2323" s="31" t="s">
        <v>50</v>
      </c>
      <c r="K2323" s="31" t="s">
        <v>6677</v>
      </c>
      <c r="L2323" s="31" t="s">
        <v>6789</v>
      </c>
      <c r="M2323" s="31"/>
      <c r="N2323" s="31" t="s">
        <v>6790</v>
      </c>
      <c r="O2323" s="31" t="s">
        <v>107</v>
      </c>
      <c r="P2323" s="31"/>
      <c r="Q2323" s="31"/>
      <c r="R2323" s="122"/>
      <c r="S2323" s="122"/>
      <c r="T2323" s="48">
        <v>4311607.1428571427</v>
      </c>
      <c r="U2323" s="59">
        <f t="shared" si="227"/>
        <v>4829000</v>
      </c>
      <c r="V2323" s="78"/>
      <c r="W2323" s="31">
        <v>2017</v>
      </c>
      <c r="X2323" s="31"/>
      <c r="Y2323" s="303"/>
    </row>
    <row r="2324" spans="1:25" ht="50.1" customHeight="1">
      <c r="A2324" s="272" t="s">
        <v>6791</v>
      </c>
      <c r="B2324" s="43" t="s">
        <v>32</v>
      </c>
      <c r="C2324" s="70" t="s">
        <v>6792</v>
      </c>
      <c r="D2324" s="312" t="s">
        <v>6793</v>
      </c>
      <c r="E2324" s="276" t="s">
        <v>6793</v>
      </c>
      <c r="F2324" s="44" t="s">
        <v>6794</v>
      </c>
      <c r="G2324" s="45" t="s">
        <v>36</v>
      </c>
      <c r="H2324" s="46">
        <v>100</v>
      </c>
      <c r="I2324" s="66">
        <v>590000000</v>
      </c>
      <c r="J2324" s="37" t="s">
        <v>50</v>
      </c>
      <c r="K2324" s="43" t="s">
        <v>2499</v>
      </c>
      <c r="L2324" s="45" t="s">
        <v>39</v>
      </c>
      <c r="M2324" s="43"/>
      <c r="N2324" s="43" t="s">
        <v>6637</v>
      </c>
      <c r="O2324" s="33" t="s">
        <v>42</v>
      </c>
      <c r="P2324" s="53"/>
      <c r="Q2324" s="53"/>
      <c r="R2324" s="54"/>
      <c r="S2324" s="35"/>
      <c r="T2324" s="35">
        <v>230000</v>
      </c>
      <c r="U2324" s="36">
        <f t="shared" si="227"/>
        <v>257600.00000000003</v>
      </c>
      <c r="V2324" s="49"/>
      <c r="W2324" s="45">
        <v>2017</v>
      </c>
      <c r="X2324" s="37"/>
      <c r="Y2324" s="303"/>
    </row>
    <row r="2325" spans="1:25" ht="50.1" customHeight="1">
      <c r="A2325" s="272" t="s">
        <v>6795</v>
      </c>
      <c r="B2325" s="43" t="s">
        <v>32</v>
      </c>
      <c r="C2325" s="33" t="s">
        <v>6796</v>
      </c>
      <c r="D2325" s="312" t="s">
        <v>6797</v>
      </c>
      <c r="E2325" s="33" t="s">
        <v>6797</v>
      </c>
      <c r="F2325" s="44"/>
      <c r="G2325" s="45" t="s">
        <v>36</v>
      </c>
      <c r="H2325" s="63">
        <v>100</v>
      </c>
      <c r="I2325" s="66">
        <v>590000000</v>
      </c>
      <c r="J2325" s="45" t="s">
        <v>50</v>
      </c>
      <c r="K2325" s="45" t="s">
        <v>6798</v>
      </c>
      <c r="L2325" s="45" t="s">
        <v>5186</v>
      </c>
      <c r="M2325" s="45"/>
      <c r="N2325" s="45" t="s">
        <v>6642</v>
      </c>
      <c r="O2325" s="33" t="s">
        <v>42</v>
      </c>
      <c r="P2325" s="45"/>
      <c r="Q2325" s="45"/>
      <c r="R2325" s="87"/>
      <c r="S2325" s="76"/>
      <c r="T2325" s="76">
        <v>900000</v>
      </c>
      <c r="U2325" s="36">
        <f t="shared" si="227"/>
        <v>1008000.0000000001</v>
      </c>
      <c r="V2325" s="45"/>
      <c r="W2325" s="45">
        <v>2017</v>
      </c>
      <c r="X2325" s="37"/>
      <c r="Y2325" s="303"/>
    </row>
    <row r="2326" spans="1:25" ht="50.1" customHeight="1">
      <c r="A2326" s="272" t="s">
        <v>6799</v>
      </c>
      <c r="B2326" s="71" t="s">
        <v>1217</v>
      </c>
      <c r="C2326" s="33" t="s">
        <v>6800</v>
      </c>
      <c r="D2326" s="312" t="s">
        <v>6801</v>
      </c>
      <c r="E2326" s="33" t="s">
        <v>6801</v>
      </c>
      <c r="F2326" s="44"/>
      <c r="G2326" s="45" t="s">
        <v>36</v>
      </c>
      <c r="H2326" s="162">
        <v>100</v>
      </c>
      <c r="I2326" s="66">
        <v>590000000</v>
      </c>
      <c r="J2326" s="41" t="s">
        <v>50</v>
      </c>
      <c r="K2326" s="262" t="s">
        <v>2488</v>
      </c>
      <c r="L2326" s="41" t="s">
        <v>39</v>
      </c>
      <c r="M2326" s="43"/>
      <c r="N2326" s="45" t="s">
        <v>6802</v>
      </c>
      <c r="O2326" s="33" t="s">
        <v>42</v>
      </c>
      <c r="P2326" s="43"/>
      <c r="Q2326" s="277"/>
      <c r="R2326" s="50"/>
      <c r="S2326" s="278"/>
      <c r="T2326" s="48">
        <v>14345000</v>
      </c>
      <c r="U2326" s="36">
        <f t="shared" si="227"/>
        <v>16066400.000000002</v>
      </c>
      <c r="V2326" s="279"/>
      <c r="W2326" s="45">
        <v>2017</v>
      </c>
      <c r="X2326" s="280"/>
      <c r="Y2326" s="303"/>
    </row>
    <row r="2327" spans="1:25" ht="50.1" customHeight="1">
      <c r="A2327" s="272" t="s">
        <v>6803</v>
      </c>
      <c r="B2327" s="43" t="s">
        <v>32</v>
      </c>
      <c r="C2327" s="33" t="s">
        <v>6804</v>
      </c>
      <c r="D2327" s="312" t="s">
        <v>6805</v>
      </c>
      <c r="E2327" s="33" t="s">
        <v>6805</v>
      </c>
      <c r="F2327" s="44" t="s">
        <v>6806</v>
      </c>
      <c r="G2327" s="45" t="s">
        <v>36</v>
      </c>
      <c r="H2327" s="63">
        <v>100</v>
      </c>
      <c r="I2327" s="66">
        <v>590000000</v>
      </c>
      <c r="J2327" s="45" t="s">
        <v>50</v>
      </c>
      <c r="K2327" s="45" t="s">
        <v>6689</v>
      </c>
      <c r="L2327" s="45" t="s">
        <v>5186</v>
      </c>
      <c r="M2327" s="45"/>
      <c r="N2327" s="86" t="s">
        <v>6642</v>
      </c>
      <c r="O2327" s="33" t="s">
        <v>42</v>
      </c>
      <c r="P2327" s="45"/>
      <c r="Q2327" s="45"/>
      <c r="R2327" s="87"/>
      <c r="S2327" s="76"/>
      <c r="T2327" s="76">
        <v>99000</v>
      </c>
      <c r="U2327" s="36">
        <f t="shared" si="227"/>
        <v>110880.00000000001</v>
      </c>
      <c r="V2327" s="45"/>
      <c r="W2327" s="45">
        <v>2017</v>
      </c>
      <c r="X2327" s="37"/>
      <c r="Y2327" s="303"/>
    </row>
    <row r="2328" spans="1:25" ht="50.1" customHeight="1">
      <c r="A2328" s="272" t="s">
        <v>6807</v>
      </c>
      <c r="B2328" s="43" t="s">
        <v>32</v>
      </c>
      <c r="C2328" s="43" t="s">
        <v>6808</v>
      </c>
      <c r="D2328" s="312" t="s">
        <v>6809</v>
      </c>
      <c r="E2328" s="33" t="s">
        <v>6809</v>
      </c>
      <c r="F2328" s="44"/>
      <c r="G2328" s="43" t="s">
        <v>36</v>
      </c>
      <c r="H2328" s="43">
        <v>10</v>
      </c>
      <c r="I2328" s="66">
        <v>590000000</v>
      </c>
      <c r="J2328" s="43" t="s">
        <v>6810</v>
      </c>
      <c r="K2328" s="43" t="s">
        <v>6811</v>
      </c>
      <c r="L2328" s="43" t="s">
        <v>6812</v>
      </c>
      <c r="M2328" s="43"/>
      <c r="N2328" s="43" t="s">
        <v>6813</v>
      </c>
      <c r="O2328" s="43" t="s">
        <v>2453</v>
      </c>
      <c r="P2328" s="43"/>
      <c r="Q2328" s="43"/>
      <c r="R2328" s="50"/>
      <c r="S2328" s="48"/>
      <c r="T2328" s="174">
        <v>1300000</v>
      </c>
      <c r="U2328" s="36">
        <f t="shared" si="227"/>
        <v>1456000.0000000002</v>
      </c>
      <c r="V2328" s="43"/>
      <c r="W2328" s="45">
        <v>2017</v>
      </c>
      <c r="X2328" s="43"/>
      <c r="Y2328" s="303"/>
    </row>
    <row r="2329" spans="1:25" ht="50.1" customHeight="1">
      <c r="A2329" s="272" t="s">
        <v>6814</v>
      </c>
      <c r="B2329" s="43" t="s">
        <v>32</v>
      </c>
      <c r="C2329" s="33" t="s">
        <v>6815</v>
      </c>
      <c r="D2329" s="312" t="s">
        <v>6816</v>
      </c>
      <c r="E2329" s="33" t="s">
        <v>6816</v>
      </c>
      <c r="F2329" s="44"/>
      <c r="G2329" s="45" t="s">
        <v>36</v>
      </c>
      <c r="H2329" s="63">
        <v>80</v>
      </c>
      <c r="I2329" s="66">
        <v>590000000</v>
      </c>
      <c r="J2329" s="45" t="s">
        <v>50</v>
      </c>
      <c r="K2329" s="45" t="s">
        <v>6556</v>
      </c>
      <c r="L2329" s="45" t="s">
        <v>39</v>
      </c>
      <c r="M2329" s="167"/>
      <c r="N2329" s="45" t="s">
        <v>6557</v>
      </c>
      <c r="O2329" s="86" t="s">
        <v>1200</v>
      </c>
      <c r="P2329" s="45"/>
      <c r="Q2329" s="45"/>
      <c r="R2329" s="87"/>
      <c r="S2329" s="76"/>
      <c r="T2329" s="76">
        <v>1000000</v>
      </c>
      <c r="U2329" s="36">
        <f t="shared" si="227"/>
        <v>1120000</v>
      </c>
      <c r="V2329" s="45"/>
      <c r="W2329" s="45">
        <v>2017</v>
      </c>
      <c r="X2329" s="45"/>
      <c r="Y2329" s="303"/>
    </row>
    <row r="2330" spans="1:25" ht="50.1" customHeight="1">
      <c r="A2330" s="272" t="s">
        <v>6817</v>
      </c>
      <c r="B2330" s="30" t="s">
        <v>32</v>
      </c>
      <c r="C2330" s="33" t="s">
        <v>6818</v>
      </c>
      <c r="D2330" s="312" t="s">
        <v>6819</v>
      </c>
      <c r="E2330" s="33" t="s">
        <v>6819</v>
      </c>
      <c r="F2330" s="44"/>
      <c r="G2330" s="45" t="s">
        <v>188</v>
      </c>
      <c r="H2330" s="162">
        <v>80</v>
      </c>
      <c r="I2330" s="66">
        <v>590000000</v>
      </c>
      <c r="J2330" s="41" t="s">
        <v>50</v>
      </c>
      <c r="K2330" s="262" t="s">
        <v>6820</v>
      </c>
      <c r="L2330" s="41" t="s">
        <v>39</v>
      </c>
      <c r="M2330" s="43"/>
      <c r="N2330" s="45" t="s">
        <v>6557</v>
      </c>
      <c r="O2330" s="86" t="s">
        <v>1200</v>
      </c>
      <c r="P2330" s="43"/>
      <c r="Q2330" s="277"/>
      <c r="R2330" s="50"/>
      <c r="S2330" s="278"/>
      <c r="T2330" s="48">
        <v>120000</v>
      </c>
      <c r="U2330" s="35">
        <f t="shared" si="227"/>
        <v>134400</v>
      </c>
      <c r="V2330" s="279"/>
      <c r="W2330" s="45">
        <v>2017</v>
      </c>
      <c r="X2330" s="45"/>
      <c r="Y2330" s="303"/>
    </row>
    <row r="2331" spans="1:25" ht="50.1" customHeight="1">
      <c r="A2331" s="272" t="s">
        <v>6821</v>
      </c>
      <c r="B2331" s="43" t="s">
        <v>32</v>
      </c>
      <c r="C2331" s="70" t="s">
        <v>6822</v>
      </c>
      <c r="D2331" s="313" t="s">
        <v>6823</v>
      </c>
      <c r="E2331" s="51" t="s">
        <v>6824</v>
      </c>
      <c r="F2331" s="51" t="s">
        <v>6825</v>
      </c>
      <c r="G2331" s="49" t="s">
        <v>36</v>
      </c>
      <c r="H2331" s="49">
        <v>100</v>
      </c>
      <c r="I2331" s="66">
        <v>590000000</v>
      </c>
      <c r="J2331" s="37" t="s">
        <v>50</v>
      </c>
      <c r="K2331" s="41" t="s">
        <v>6757</v>
      </c>
      <c r="L2331" s="45" t="s">
        <v>39</v>
      </c>
      <c r="M2331" s="281"/>
      <c r="N2331" s="43" t="s">
        <v>6648</v>
      </c>
      <c r="O2331" s="33" t="s">
        <v>6649</v>
      </c>
      <c r="P2331" s="53"/>
      <c r="Q2331" s="53"/>
      <c r="R2331" s="54"/>
      <c r="S2331" s="35"/>
      <c r="T2331" s="35">
        <v>450000</v>
      </c>
      <c r="U2331" s="35">
        <f t="shared" si="227"/>
        <v>504000.00000000006</v>
      </c>
      <c r="V2331" s="281"/>
      <c r="W2331" s="45">
        <v>2017</v>
      </c>
      <c r="X2331" s="37"/>
      <c r="Y2331" s="303"/>
    </row>
    <row r="2332" spans="1:25" ht="50.1" customHeight="1">
      <c r="A2332" s="272" t="s">
        <v>6826</v>
      </c>
      <c r="B2332" s="43" t="s">
        <v>32</v>
      </c>
      <c r="C2332" s="70" t="s">
        <v>6827</v>
      </c>
      <c r="D2332" s="312" t="s">
        <v>6828</v>
      </c>
      <c r="E2332" s="44" t="s">
        <v>6829</v>
      </c>
      <c r="F2332" s="44" t="s">
        <v>6830</v>
      </c>
      <c r="G2332" s="45" t="s">
        <v>36</v>
      </c>
      <c r="H2332" s="46">
        <v>100</v>
      </c>
      <c r="I2332" s="66">
        <v>590000000</v>
      </c>
      <c r="J2332" s="37" t="s">
        <v>4983</v>
      </c>
      <c r="K2332" s="43" t="s">
        <v>429</v>
      </c>
      <c r="L2332" s="41" t="s">
        <v>4983</v>
      </c>
      <c r="M2332" s="281"/>
      <c r="N2332" s="43" t="s">
        <v>6648</v>
      </c>
      <c r="O2332" s="33" t="s">
        <v>6831</v>
      </c>
      <c r="P2332" s="53"/>
      <c r="Q2332" s="53"/>
      <c r="R2332" s="54"/>
      <c r="S2332" s="35"/>
      <c r="T2332" s="35">
        <v>573000</v>
      </c>
      <c r="U2332" s="35">
        <f t="shared" si="227"/>
        <v>641760.00000000012</v>
      </c>
      <c r="V2332" s="49"/>
      <c r="W2332" s="45">
        <v>2017</v>
      </c>
      <c r="X2332" s="37"/>
      <c r="Y2332" s="303"/>
    </row>
    <row r="2333" spans="1:25" ht="50.1" customHeight="1">
      <c r="A2333" s="272" t="s">
        <v>6832</v>
      </c>
      <c r="B2333" s="71" t="s">
        <v>32</v>
      </c>
      <c r="C2333" s="33" t="s">
        <v>6833</v>
      </c>
      <c r="D2333" s="312" t="s">
        <v>6834</v>
      </c>
      <c r="E2333" s="33" t="s">
        <v>6834</v>
      </c>
      <c r="F2333" s="44" t="s">
        <v>6835</v>
      </c>
      <c r="G2333" s="45" t="s">
        <v>36</v>
      </c>
      <c r="H2333" s="63">
        <v>100</v>
      </c>
      <c r="I2333" s="66">
        <v>590000000</v>
      </c>
      <c r="J2333" s="45" t="s">
        <v>50</v>
      </c>
      <c r="K2333" s="45" t="s">
        <v>6701</v>
      </c>
      <c r="L2333" s="45" t="s">
        <v>50</v>
      </c>
      <c r="M2333" s="45"/>
      <c r="N2333" s="45" t="s">
        <v>6624</v>
      </c>
      <c r="O2333" s="86" t="s">
        <v>6702</v>
      </c>
      <c r="P2333" s="45"/>
      <c r="Q2333" s="45"/>
      <c r="R2333" s="87"/>
      <c r="S2333" s="76"/>
      <c r="T2333" s="76">
        <f>100000/1.12</f>
        <v>89285.714285714275</v>
      </c>
      <c r="U2333" s="35">
        <f t="shared" si="227"/>
        <v>100000</v>
      </c>
      <c r="V2333" s="45"/>
      <c r="W2333" s="45">
        <v>2017</v>
      </c>
      <c r="X2333" s="273"/>
      <c r="Y2333" s="303"/>
    </row>
    <row r="2334" spans="1:25" ht="50.1" customHeight="1">
      <c r="A2334" s="272" t="s">
        <v>6836</v>
      </c>
      <c r="B2334" s="43" t="s">
        <v>32</v>
      </c>
      <c r="C2334" s="43" t="s">
        <v>6837</v>
      </c>
      <c r="D2334" s="312" t="s">
        <v>6838</v>
      </c>
      <c r="E2334" s="44" t="s">
        <v>6838</v>
      </c>
      <c r="F2334" s="44" t="s">
        <v>6839</v>
      </c>
      <c r="G2334" s="43" t="s">
        <v>36</v>
      </c>
      <c r="H2334" s="43">
        <v>100</v>
      </c>
      <c r="I2334" s="66">
        <v>590000000</v>
      </c>
      <c r="J2334" s="43" t="s">
        <v>50</v>
      </c>
      <c r="K2334" s="43" t="s">
        <v>1548</v>
      </c>
      <c r="L2334" s="43" t="s">
        <v>50</v>
      </c>
      <c r="M2334" s="43"/>
      <c r="N2334" s="43" t="s">
        <v>6602</v>
      </c>
      <c r="O2334" s="31" t="s">
        <v>107</v>
      </c>
      <c r="P2334" s="43"/>
      <c r="Q2334" s="43"/>
      <c r="R2334" s="50"/>
      <c r="S2334" s="48"/>
      <c r="T2334" s="174">
        <v>453000</v>
      </c>
      <c r="U2334" s="35">
        <f t="shared" si="227"/>
        <v>507360.00000000006</v>
      </c>
      <c r="V2334" s="43"/>
      <c r="W2334" s="45">
        <v>2017</v>
      </c>
      <c r="X2334" s="274"/>
      <c r="Y2334" s="303"/>
    </row>
    <row r="2335" spans="1:25" ht="50.1" customHeight="1">
      <c r="A2335" s="272" t="s">
        <v>6840</v>
      </c>
      <c r="B2335" s="43" t="s">
        <v>32</v>
      </c>
      <c r="C2335" s="43" t="s">
        <v>6841</v>
      </c>
      <c r="D2335" s="312" t="s">
        <v>6842</v>
      </c>
      <c r="E2335" s="33" t="s">
        <v>6842</v>
      </c>
      <c r="F2335" s="44" t="s">
        <v>6843</v>
      </c>
      <c r="G2335" s="43" t="s">
        <v>36</v>
      </c>
      <c r="H2335" s="43">
        <v>100</v>
      </c>
      <c r="I2335" s="66">
        <v>590000000</v>
      </c>
      <c r="J2335" s="43" t="s">
        <v>50</v>
      </c>
      <c r="K2335" s="43" t="s">
        <v>1548</v>
      </c>
      <c r="L2335" s="43" t="s">
        <v>50</v>
      </c>
      <c r="M2335" s="43"/>
      <c r="N2335" s="43" t="s">
        <v>6602</v>
      </c>
      <c r="O2335" s="33" t="s">
        <v>42</v>
      </c>
      <c r="P2335" s="43"/>
      <c r="Q2335" s="43"/>
      <c r="R2335" s="50"/>
      <c r="S2335" s="48"/>
      <c r="T2335" s="174">
        <f>8100/1.12</f>
        <v>7232.1428571428569</v>
      </c>
      <c r="U2335" s="35">
        <f t="shared" si="227"/>
        <v>8100.0000000000009</v>
      </c>
      <c r="V2335" s="43"/>
      <c r="W2335" s="45">
        <v>2017</v>
      </c>
      <c r="X2335" s="274"/>
      <c r="Y2335" s="303"/>
    </row>
    <row r="2336" spans="1:25" ht="50.1" customHeight="1">
      <c r="A2336" s="272" t="s">
        <v>6844</v>
      </c>
      <c r="B2336" s="30" t="s">
        <v>32</v>
      </c>
      <c r="C2336" s="43" t="s">
        <v>6845</v>
      </c>
      <c r="D2336" s="312" t="s">
        <v>6846</v>
      </c>
      <c r="E2336" s="44" t="s">
        <v>6846</v>
      </c>
      <c r="F2336" s="44" t="s">
        <v>6847</v>
      </c>
      <c r="G2336" s="43" t="s">
        <v>36</v>
      </c>
      <c r="H2336" s="43">
        <v>100</v>
      </c>
      <c r="I2336" s="66">
        <v>590000000</v>
      </c>
      <c r="J2336" s="45" t="s">
        <v>50</v>
      </c>
      <c r="K2336" s="43" t="s">
        <v>1548</v>
      </c>
      <c r="L2336" s="43" t="s">
        <v>50</v>
      </c>
      <c r="M2336" s="43"/>
      <c r="N2336" s="43" t="s">
        <v>6602</v>
      </c>
      <c r="O2336" s="31" t="s">
        <v>107</v>
      </c>
      <c r="P2336" s="43"/>
      <c r="Q2336" s="43"/>
      <c r="R2336" s="50"/>
      <c r="S2336" s="48"/>
      <c r="T2336" s="174">
        <f>615000/1.12</f>
        <v>549107.14285714284</v>
      </c>
      <c r="U2336" s="35">
        <f t="shared" si="227"/>
        <v>615000</v>
      </c>
      <c r="V2336" s="282"/>
      <c r="W2336" s="45">
        <v>2017</v>
      </c>
      <c r="X2336" s="274"/>
      <c r="Y2336" s="303"/>
    </row>
    <row r="2337" spans="1:25" ht="50.1" customHeight="1">
      <c r="A2337" s="45" t="s">
        <v>6848</v>
      </c>
      <c r="B2337" s="43" t="s">
        <v>32</v>
      </c>
      <c r="C2337" s="44" t="s">
        <v>6849</v>
      </c>
      <c r="D2337" s="312" t="s">
        <v>6850</v>
      </c>
      <c r="E2337" s="44" t="s">
        <v>6850</v>
      </c>
      <c r="F2337" s="33" t="s">
        <v>6851</v>
      </c>
      <c r="G2337" s="45" t="s">
        <v>36</v>
      </c>
      <c r="H2337" s="45">
        <v>100</v>
      </c>
      <c r="I2337" s="45">
        <v>590000000</v>
      </c>
      <c r="J2337" s="45" t="s">
        <v>50</v>
      </c>
      <c r="K2337" s="45" t="s">
        <v>429</v>
      </c>
      <c r="L2337" s="45" t="s">
        <v>39</v>
      </c>
      <c r="M2337" s="45"/>
      <c r="N2337" s="45" t="s">
        <v>6852</v>
      </c>
      <c r="O2337" s="45" t="s">
        <v>220</v>
      </c>
      <c r="P2337" s="45"/>
      <c r="Q2337" s="45"/>
      <c r="R2337" s="87"/>
      <c r="S2337" s="87"/>
      <c r="T2337" s="58">
        <v>2025000</v>
      </c>
      <c r="U2337" s="58">
        <f t="shared" si="227"/>
        <v>2268000</v>
      </c>
      <c r="V2337" s="45"/>
      <c r="W2337" s="45">
        <v>2017</v>
      </c>
      <c r="X2337" s="45"/>
      <c r="Y2337" s="303"/>
    </row>
    <row r="2338" spans="1:25" ht="50.1" customHeight="1">
      <c r="A2338" s="45" t="s">
        <v>6853</v>
      </c>
      <c r="B2338" s="43" t="s">
        <v>32</v>
      </c>
      <c r="C2338" s="44" t="s">
        <v>6776</v>
      </c>
      <c r="D2338" s="312" t="s">
        <v>6777</v>
      </c>
      <c r="E2338" s="44" t="s">
        <v>6777</v>
      </c>
      <c r="F2338" s="33" t="s">
        <v>6854</v>
      </c>
      <c r="G2338" s="45" t="s">
        <v>36</v>
      </c>
      <c r="H2338" s="45">
        <v>100</v>
      </c>
      <c r="I2338" s="45">
        <v>590000000</v>
      </c>
      <c r="J2338" s="45" t="s">
        <v>50</v>
      </c>
      <c r="K2338" s="45" t="s">
        <v>429</v>
      </c>
      <c r="L2338" s="45" t="s">
        <v>39</v>
      </c>
      <c r="M2338" s="45"/>
      <c r="N2338" s="45" t="s">
        <v>6852</v>
      </c>
      <c r="O2338" s="45" t="s">
        <v>220</v>
      </c>
      <c r="P2338" s="45"/>
      <c r="Q2338" s="45"/>
      <c r="R2338" s="87"/>
      <c r="S2338" s="87"/>
      <c r="T2338" s="58">
        <v>1250000</v>
      </c>
      <c r="U2338" s="58">
        <f t="shared" si="227"/>
        <v>1400000.0000000002</v>
      </c>
      <c r="V2338" s="45"/>
      <c r="W2338" s="45">
        <v>2017</v>
      </c>
      <c r="X2338" s="45"/>
      <c r="Y2338" s="303"/>
    </row>
    <row r="2339" spans="1:25" ht="50.1" customHeight="1">
      <c r="A2339" s="45" t="s">
        <v>6855</v>
      </c>
      <c r="B2339" s="43" t="s">
        <v>32</v>
      </c>
      <c r="C2339" s="44" t="s">
        <v>6856</v>
      </c>
      <c r="D2339" s="312" t="s">
        <v>6857</v>
      </c>
      <c r="E2339" s="44" t="s">
        <v>6857</v>
      </c>
      <c r="F2339" s="33" t="s">
        <v>6858</v>
      </c>
      <c r="G2339" s="45" t="s">
        <v>36</v>
      </c>
      <c r="H2339" s="45">
        <v>100</v>
      </c>
      <c r="I2339" s="45">
        <v>590000000</v>
      </c>
      <c r="J2339" s="45" t="s">
        <v>50</v>
      </c>
      <c r="K2339" s="45" t="s">
        <v>6763</v>
      </c>
      <c r="L2339" s="45" t="s">
        <v>39</v>
      </c>
      <c r="M2339" s="45"/>
      <c r="N2339" s="45" t="s">
        <v>6852</v>
      </c>
      <c r="O2339" s="45" t="s">
        <v>5123</v>
      </c>
      <c r="P2339" s="45"/>
      <c r="Q2339" s="45"/>
      <c r="R2339" s="87"/>
      <c r="S2339" s="87"/>
      <c r="T2339" s="58">
        <v>1770000</v>
      </c>
      <c r="U2339" s="58">
        <f t="shared" si="227"/>
        <v>1982400.0000000002</v>
      </c>
      <c r="V2339" s="45"/>
      <c r="W2339" s="45">
        <v>2017</v>
      </c>
      <c r="X2339" s="45"/>
      <c r="Y2339" s="303"/>
    </row>
    <row r="2340" spans="1:25" ht="50.1" customHeight="1">
      <c r="A2340" s="45" t="s">
        <v>6859</v>
      </c>
      <c r="B2340" s="43" t="s">
        <v>32</v>
      </c>
      <c r="C2340" s="44" t="s">
        <v>6860</v>
      </c>
      <c r="D2340" s="312" t="s">
        <v>6861</v>
      </c>
      <c r="E2340" s="44" t="s">
        <v>6861</v>
      </c>
      <c r="F2340" s="33" t="s">
        <v>6862</v>
      </c>
      <c r="G2340" s="45" t="s">
        <v>36</v>
      </c>
      <c r="H2340" s="45">
        <v>100</v>
      </c>
      <c r="I2340" s="45">
        <v>590000000</v>
      </c>
      <c r="J2340" s="45" t="s">
        <v>50</v>
      </c>
      <c r="K2340" s="45" t="s">
        <v>6779</v>
      </c>
      <c r="L2340" s="45" t="s">
        <v>39</v>
      </c>
      <c r="M2340" s="45"/>
      <c r="N2340" s="45" t="s">
        <v>6852</v>
      </c>
      <c r="O2340" s="45" t="s">
        <v>220</v>
      </c>
      <c r="P2340" s="45"/>
      <c r="Q2340" s="45"/>
      <c r="R2340" s="87"/>
      <c r="S2340" s="87"/>
      <c r="T2340" s="58">
        <v>1973220</v>
      </c>
      <c r="U2340" s="58">
        <f t="shared" si="227"/>
        <v>2210006.4000000004</v>
      </c>
      <c r="V2340" s="45"/>
      <c r="W2340" s="45">
        <v>2017</v>
      </c>
      <c r="X2340" s="45"/>
      <c r="Y2340" s="303"/>
    </row>
    <row r="2341" spans="1:25" ht="50.1" customHeight="1">
      <c r="A2341" s="45" t="s">
        <v>6863</v>
      </c>
      <c r="B2341" s="43" t="s">
        <v>32</v>
      </c>
      <c r="C2341" s="44" t="s">
        <v>6864</v>
      </c>
      <c r="D2341" s="312" t="s">
        <v>6865</v>
      </c>
      <c r="E2341" s="44" t="s">
        <v>6865</v>
      </c>
      <c r="F2341" s="33" t="s">
        <v>6866</v>
      </c>
      <c r="G2341" s="45" t="s">
        <v>188</v>
      </c>
      <c r="H2341" s="45">
        <v>100</v>
      </c>
      <c r="I2341" s="45">
        <v>590000000</v>
      </c>
      <c r="J2341" s="45" t="s">
        <v>50</v>
      </c>
      <c r="K2341" s="45" t="s">
        <v>105</v>
      </c>
      <c r="L2341" s="45" t="s">
        <v>39</v>
      </c>
      <c r="M2341" s="45"/>
      <c r="N2341" s="45" t="s">
        <v>6852</v>
      </c>
      <c r="O2341" s="45" t="s">
        <v>2489</v>
      </c>
      <c r="P2341" s="45"/>
      <c r="Q2341" s="45"/>
      <c r="R2341" s="87"/>
      <c r="S2341" s="87"/>
      <c r="T2341" s="58">
        <v>7991075</v>
      </c>
      <c r="U2341" s="58">
        <f>T2341*1.12</f>
        <v>8950004</v>
      </c>
      <c r="V2341" s="45"/>
      <c r="W2341" s="45">
        <v>2017</v>
      </c>
      <c r="X2341" s="45"/>
      <c r="Y2341" s="303"/>
    </row>
    <row r="2342" spans="1:25" ht="50.1" customHeight="1">
      <c r="A2342" s="45" t="s">
        <v>6867</v>
      </c>
      <c r="B2342" s="43" t="s">
        <v>32</v>
      </c>
      <c r="C2342" s="44" t="s">
        <v>6868</v>
      </c>
      <c r="D2342" s="328" t="s">
        <v>6869</v>
      </c>
      <c r="E2342" s="238" t="s">
        <v>6870</v>
      </c>
      <c r="F2342" s="33" t="s">
        <v>6871</v>
      </c>
      <c r="G2342" s="45" t="s">
        <v>188</v>
      </c>
      <c r="H2342" s="45">
        <v>100</v>
      </c>
      <c r="I2342" s="45">
        <v>590000000</v>
      </c>
      <c r="J2342" s="45" t="s">
        <v>50</v>
      </c>
      <c r="K2342" s="45" t="s">
        <v>6872</v>
      </c>
      <c r="L2342" s="45" t="s">
        <v>39</v>
      </c>
      <c r="M2342" s="45"/>
      <c r="N2342" s="45" t="s">
        <v>6852</v>
      </c>
      <c r="O2342" s="45" t="s">
        <v>2489</v>
      </c>
      <c r="P2342" s="45"/>
      <c r="Q2342" s="45"/>
      <c r="R2342" s="87"/>
      <c r="S2342" s="87"/>
      <c r="T2342" s="58">
        <v>800000</v>
      </c>
      <c r="U2342" s="58">
        <f t="shared" si="227"/>
        <v>896000.00000000012</v>
      </c>
      <c r="V2342" s="45"/>
      <c r="W2342" s="45">
        <v>2017</v>
      </c>
      <c r="X2342" s="45"/>
      <c r="Y2342" s="303"/>
    </row>
    <row r="2343" spans="1:25" ht="50.1" customHeight="1">
      <c r="A2343" s="45" t="s">
        <v>6873</v>
      </c>
      <c r="B2343" s="43" t="s">
        <v>32</v>
      </c>
      <c r="C2343" s="44" t="s">
        <v>6874</v>
      </c>
      <c r="D2343" s="312" t="s">
        <v>6875</v>
      </c>
      <c r="E2343" s="44" t="s">
        <v>6875</v>
      </c>
      <c r="F2343" s="33" t="s">
        <v>6876</v>
      </c>
      <c r="G2343" s="45" t="s">
        <v>36</v>
      </c>
      <c r="H2343" s="45">
        <v>100</v>
      </c>
      <c r="I2343" s="45">
        <v>590000000</v>
      </c>
      <c r="J2343" s="45" t="s">
        <v>50</v>
      </c>
      <c r="K2343" s="45" t="s">
        <v>429</v>
      </c>
      <c r="L2343" s="45" t="s">
        <v>39</v>
      </c>
      <c r="M2343" s="45"/>
      <c r="N2343" s="45" t="s">
        <v>6852</v>
      </c>
      <c r="O2343" s="45" t="s">
        <v>5123</v>
      </c>
      <c r="P2343" s="45"/>
      <c r="Q2343" s="45"/>
      <c r="R2343" s="87"/>
      <c r="S2343" s="87"/>
      <c r="T2343" s="58">
        <v>1800000</v>
      </c>
      <c r="U2343" s="58">
        <f t="shared" ref="U2343:U2360" si="229">T2343*1.12</f>
        <v>2016000.0000000002</v>
      </c>
      <c r="V2343" s="45"/>
      <c r="W2343" s="45">
        <v>2017</v>
      </c>
      <c r="X2343" s="45"/>
      <c r="Y2343" s="303"/>
    </row>
    <row r="2344" spans="1:25" ht="50.1" customHeight="1">
      <c r="A2344" s="45" t="s">
        <v>6877</v>
      </c>
      <c r="B2344" s="43" t="s">
        <v>32</v>
      </c>
      <c r="C2344" s="44" t="s">
        <v>6878</v>
      </c>
      <c r="D2344" s="312" t="s">
        <v>6879</v>
      </c>
      <c r="E2344" s="44" t="s">
        <v>6879</v>
      </c>
      <c r="F2344" s="44"/>
      <c r="G2344" s="45" t="s">
        <v>36</v>
      </c>
      <c r="H2344" s="45">
        <v>100</v>
      </c>
      <c r="I2344" s="45">
        <v>590000000</v>
      </c>
      <c r="J2344" s="45" t="s">
        <v>50</v>
      </c>
      <c r="K2344" s="45" t="s">
        <v>6880</v>
      </c>
      <c r="L2344" s="45" t="s">
        <v>50</v>
      </c>
      <c r="M2344" s="45"/>
      <c r="N2344" s="45" t="s">
        <v>6852</v>
      </c>
      <c r="O2344" s="45" t="s">
        <v>220</v>
      </c>
      <c r="P2344" s="45"/>
      <c r="Q2344" s="45"/>
      <c r="R2344" s="87"/>
      <c r="S2344" s="87"/>
      <c r="T2344" s="58">
        <v>0</v>
      </c>
      <c r="U2344" s="58">
        <f>T2344*1.12</f>
        <v>0</v>
      </c>
      <c r="V2344" s="45"/>
      <c r="W2344" s="45">
        <v>2017</v>
      </c>
      <c r="X2344" s="45" t="s">
        <v>6881</v>
      </c>
      <c r="Y2344" s="303"/>
    </row>
    <row r="2345" spans="1:25" ht="50.1" customHeight="1">
      <c r="A2345" s="45" t="s">
        <v>6882</v>
      </c>
      <c r="B2345" s="43" t="s">
        <v>32</v>
      </c>
      <c r="C2345" s="44" t="s">
        <v>6878</v>
      </c>
      <c r="D2345" s="312" t="s">
        <v>6879</v>
      </c>
      <c r="E2345" s="44" t="s">
        <v>6879</v>
      </c>
      <c r="F2345" s="44"/>
      <c r="G2345" s="45" t="s">
        <v>36</v>
      </c>
      <c r="H2345" s="45">
        <v>100</v>
      </c>
      <c r="I2345" s="45">
        <v>590000000</v>
      </c>
      <c r="J2345" s="45" t="s">
        <v>50</v>
      </c>
      <c r="K2345" s="45" t="s">
        <v>1374</v>
      </c>
      <c r="L2345" s="45" t="s">
        <v>50</v>
      </c>
      <c r="M2345" s="45"/>
      <c r="N2345" s="45" t="s">
        <v>2576</v>
      </c>
      <c r="O2345" s="45" t="s">
        <v>476</v>
      </c>
      <c r="P2345" s="45"/>
      <c r="Q2345" s="45"/>
      <c r="R2345" s="87"/>
      <c r="S2345" s="87"/>
      <c r="T2345" s="58">
        <v>1008928.57</v>
      </c>
      <c r="U2345" s="58">
        <f>T2345*1.12</f>
        <v>1129999.9984000002</v>
      </c>
      <c r="V2345" s="45"/>
      <c r="W2345" s="45">
        <v>2017</v>
      </c>
      <c r="X2345" s="45"/>
      <c r="Y2345" s="303"/>
    </row>
    <row r="2346" spans="1:25" ht="50.1" customHeight="1">
      <c r="A2346" s="45" t="s">
        <v>6883</v>
      </c>
      <c r="B2346" s="43" t="s">
        <v>32</v>
      </c>
      <c r="C2346" s="44" t="s">
        <v>6884</v>
      </c>
      <c r="D2346" s="328" t="s">
        <v>6885</v>
      </c>
      <c r="E2346" s="238" t="s">
        <v>6885</v>
      </c>
      <c r="F2346" s="33"/>
      <c r="G2346" s="45" t="s">
        <v>36</v>
      </c>
      <c r="H2346" s="45">
        <v>100</v>
      </c>
      <c r="I2346" s="45">
        <v>590000000</v>
      </c>
      <c r="J2346" s="45" t="s">
        <v>50</v>
      </c>
      <c r="K2346" s="45" t="s">
        <v>6886</v>
      </c>
      <c r="L2346" s="45" t="s">
        <v>50</v>
      </c>
      <c r="M2346" s="45"/>
      <c r="N2346" s="45" t="s">
        <v>6852</v>
      </c>
      <c r="O2346" s="45" t="s">
        <v>220</v>
      </c>
      <c r="P2346" s="45"/>
      <c r="Q2346" s="45"/>
      <c r="R2346" s="87"/>
      <c r="S2346" s="87"/>
      <c r="T2346" s="58">
        <v>1008928.57</v>
      </c>
      <c r="U2346" s="58">
        <f>T2346*1.12</f>
        <v>1129999.9984000002</v>
      </c>
      <c r="V2346" s="45"/>
      <c r="W2346" s="45">
        <v>2017</v>
      </c>
      <c r="X2346" s="45"/>
      <c r="Y2346" s="303"/>
    </row>
    <row r="2347" spans="1:25" ht="50.1" customHeight="1">
      <c r="A2347" s="45" t="s">
        <v>6887</v>
      </c>
      <c r="B2347" s="43" t="s">
        <v>32</v>
      </c>
      <c r="C2347" s="44" t="s">
        <v>6888</v>
      </c>
      <c r="D2347" s="312" t="s">
        <v>6889</v>
      </c>
      <c r="E2347" s="44" t="s">
        <v>6889</v>
      </c>
      <c r="F2347" s="33" t="s">
        <v>6890</v>
      </c>
      <c r="G2347" s="45" t="s">
        <v>36</v>
      </c>
      <c r="H2347" s="45">
        <v>0</v>
      </c>
      <c r="I2347" s="45">
        <v>590000000</v>
      </c>
      <c r="J2347" s="45" t="s">
        <v>50</v>
      </c>
      <c r="K2347" s="45" t="s">
        <v>638</v>
      </c>
      <c r="L2347" s="45" t="s">
        <v>50</v>
      </c>
      <c r="M2347" s="45"/>
      <c r="N2347" s="45" t="s">
        <v>6852</v>
      </c>
      <c r="O2347" s="45" t="s">
        <v>220</v>
      </c>
      <c r="P2347" s="45"/>
      <c r="Q2347" s="45"/>
      <c r="R2347" s="87"/>
      <c r="S2347" s="87"/>
      <c r="T2347" s="58">
        <v>8928571.4299999997</v>
      </c>
      <c r="U2347" s="58">
        <f t="shared" si="229"/>
        <v>10000000.001600001</v>
      </c>
      <c r="V2347" s="45"/>
      <c r="W2347" s="45">
        <v>2017</v>
      </c>
      <c r="X2347" s="45"/>
      <c r="Y2347" s="303"/>
    </row>
    <row r="2348" spans="1:25" ht="50.1" customHeight="1">
      <c r="A2348" s="45" t="s">
        <v>6891</v>
      </c>
      <c r="B2348" s="43" t="s">
        <v>32</v>
      </c>
      <c r="C2348" s="44" t="s">
        <v>6892</v>
      </c>
      <c r="D2348" s="312" t="s">
        <v>6893</v>
      </c>
      <c r="E2348" s="44" t="s">
        <v>6893</v>
      </c>
      <c r="F2348" s="33" t="s">
        <v>6894</v>
      </c>
      <c r="G2348" s="45" t="s">
        <v>36</v>
      </c>
      <c r="H2348" s="45">
        <v>100</v>
      </c>
      <c r="I2348" s="45">
        <v>590000000</v>
      </c>
      <c r="J2348" s="45" t="s">
        <v>50</v>
      </c>
      <c r="K2348" s="45" t="s">
        <v>638</v>
      </c>
      <c r="L2348" s="45" t="s">
        <v>50</v>
      </c>
      <c r="M2348" s="45"/>
      <c r="N2348" s="45" t="s">
        <v>6852</v>
      </c>
      <c r="O2348" s="45" t="s">
        <v>220</v>
      </c>
      <c r="P2348" s="45"/>
      <c r="Q2348" s="45"/>
      <c r="R2348" s="87"/>
      <c r="S2348" s="87"/>
      <c r="T2348" s="58">
        <v>8928571.4299999997</v>
      </c>
      <c r="U2348" s="58">
        <f>T2348*1.12</f>
        <v>10000000.001600001</v>
      </c>
      <c r="V2348" s="45"/>
      <c r="W2348" s="45">
        <v>2017</v>
      </c>
      <c r="X2348" s="45"/>
      <c r="Y2348" s="303"/>
    </row>
    <row r="2349" spans="1:25" ht="50.1" customHeight="1">
      <c r="A2349" s="45" t="s">
        <v>6895</v>
      </c>
      <c r="B2349" s="43" t="s">
        <v>32</v>
      </c>
      <c r="C2349" s="44" t="s">
        <v>6868</v>
      </c>
      <c r="D2349" s="328" t="s">
        <v>6869</v>
      </c>
      <c r="E2349" s="238" t="s">
        <v>6870</v>
      </c>
      <c r="F2349" s="33" t="s">
        <v>6896</v>
      </c>
      <c r="G2349" s="45" t="s">
        <v>36</v>
      </c>
      <c r="H2349" s="45">
        <v>100</v>
      </c>
      <c r="I2349" s="45">
        <v>590000000</v>
      </c>
      <c r="J2349" s="45" t="s">
        <v>50</v>
      </c>
      <c r="K2349" s="45" t="s">
        <v>638</v>
      </c>
      <c r="L2349" s="45" t="s">
        <v>39</v>
      </c>
      <c r="M2349" s="45"/>
      <c r="N2349" s="45" t="s">
        <v>6852</v>
      </c>
      <c r="O2349" s="45" t="s">
        <v>220</v>
      </c>
      <c r="P2349" s="45"/>
      <c r="Q2349" s="45"/>
      <c r="R2349" s="87"/>
      <c r="S2349" s="87"/>
      <c r="T2349" s="58">
        <v>8928571.4299999997</v>
      </c>
      <c r="U2349" s="58">
        <f>T2349*1.12</f>
        <v>10000000.001600001</v>
      </c>
      <c r="V2349" s="45"/>
      <c r="W2349" s="45">
        <v>2017</v>
      </c>
      <c r="X2349" s="45"/>
      <c r="Y2349" s="303"/>
    </row>
    <row r="2350" spans="1:25" ht="50.1" customHeight="1">
      <c r="A2350" s="45" t="s">
        <v>6897</v>
      </c>
      <c r="B2350" s="43" t="s">
        <v>32</v>
      </c>
      <c r="C2350" s="44" t="s">
        <v>6898</v>
      </c>
      <c r="D2350" s="328" t="s">
        <v>6899</v>
      </c>
      <c r="E2350" s="238" t="s">
        <v>6899</v>
      </c>
      <c r="F2350" s="33" t="s">
        <v>6900</v>
      </c>
      <c r="G2350" s="45" t="s">
        <v>188</v>
      </c>
      <c r="H2350" s="45">
        <v>100</v>
      </c>
      <c r="I2350" s="45">
        <v>590000000</v>
      </c>
      <c r="J2350" s="45" t="s">
        <v>50</v>
      </c>
      <c r="K2350" s="45" t="s">
        <v>6901</v>
      </c>
      <c r="L2350" s="45" t="s">
        <v>6902</v>
      </c>
      <c r="M2350" s="45"/>
      <c r="N2350" s="45" t="s">
        <v>6852</v>
      </c>
      <c r="O2350" s="45" t="s">
        <v>5123</v>
      </c>
      <c r="P2350" s="45"/>
      <c r="Q2350" s="45"/>
      <c r="R2350" s="87"/>
      <c r="S2350" s="87"/>
      <c r="T2350" s="58">
        <v>7589285.71</v>
      </c>
      <c r="U2350" s="58">
        <f>T2350*1.12</f>
        <v>8499999.9952000007</v>
      </c>
      <c r="V2350" s="45"/>
      <c r="W2350" s="45">
        <v>2017</v>
      </c>
      <c r="X2350" s="45"/>
      <c r="Y2350" s="303"/>
    </row>
    <row r="2351" spans="1:25" ht="50.1" customHeight="1">
      <c r="A2351" s="45" t="s">
        <v>6903</v>
      </c>
      <c r="B2351" s="43" t="s">
        <v>32</v>
      </c>
      <c r="C2351" s="44" t="s">
        <v>6904</v>
      </c>
      <c r="D2351" s="312" t="s">
        <v>6905</v>
      </c>
      <c r="E2351" s="44" t="s">
        <v>6905</v>
      </c>
      <c r="F2351" s="33" t="s">
        <v>6906</v>
      </c>
      <c r="G2351" s="45" t="s">
        <v>36</v>
      </c>
      <c r="H2351" s="45">
        <v>100</v>
      </c>
      <c r="I2351" s="45">
        <v>590000000</v>
      </c>
      <c r="J2351" s="45" t="s">
        <v>50</v>
      </c>
      <c r="K2351" s="45" t="s">
        <v>6901</v>
      </c>
      <c r="L2351" s="45" t="s">
        <v>50</v>
      </c>
      <c r="M2351" s="45"/>
      <c r="N2351" s="45" t="s">
        <v>6852</v>
      </c>
      <c r="O2351" s="45" t="s">
        <v>220</v>
      </c>
      <c r="P2351" s="45"/>
      <c r="Q2351" s="45"/>
      <c r="R2351" s="87"/>
      <c r="S2351" s="87"/>
      <c r="T2351" s="58">
        <v>446428.57</v>
      </c>
      <c r="U2351" s="58">
        <f t="shared" si="229"/>
        <v>499999.99840000004</v>
      </c>
      <c r="V2351" s="45"/>
      <c r="W2351" s="45">
        <v>2017</v>
      </c>
      <c r="X2351" s="45"/>
      <c r="Y2351" s="303"/>
    </row>
    <row r="2352" spans="1:25" ht="50.1" customHeight="1">
      <c r="A2352" s="45" t="s">
        <v>6907</v>
      </c>
      <c r="B2352" s="43" t="s">
        <v>32</v>
      </c>
      <c r="C2352" s="283" t="s">
        <v>6908</v>
      </c>
      <c r="D2352" s="328" t="s">
        <v>6909</v>
      </c>
      <c r="E2352" s="238" t="s">
        <v>6909</v>
      </c>
      <c r="F2352" s="33" t="s">
        <v>6910</v>
      </c>
      <c r="G2352" s="45" t="s">
        <v>36</v>
      </c>
      <c r="H2352" s="45">
        <v>100</v>
      </c>
      <c r="I2352" s="45">
        <v>590000000</v>
      </c>
      <c r="J2352" s="45" t="s">
        <v>50</v>
      </c>
      <c r="K2352" s="45" t="s">
        <v>6534</v>
      </c>
      <c r="L2352" s="45" t="s">
        <v>50</v>
      </c>
      <c r="M2352" s="45"/>
      <c r="N2352" s="45" t="s">
        <v>6852</v>
      </c>
      <c r="O2352" s="45" t="s">
        <v>220</v>
      </c>
      <c r="P2352" s="45"/>
      <c r="Q2352" s="45"/>
      <c r="R2352" s="87"/>
      <c r="S2352" s="87"/>
      <c r="T2352" s="58">
        <v>653571.43000000005</v>
      </c>
      <c r="U2352" s="58">
        <f t="shared" si="229"/>
        <v>732000.00160000008</v>
      </c>
      <c r="V2352" s="45"/>
      <c r="W2352" s="45">
        <v>2017</v>
      </c>
      <c r="X2352" s="45"/>
      <c r="Y2352" s="303"/>
    </row>
    <row r="2353" spans="1:66" ht="50.1" customHeight="1">
      <c r="A2353" s="45" t="s">
        <v>6911</v>
      </c>
      <c r="B2353" s="43" t="s">
        <v>32</v>
      </c>
      <c r="C2353" s="79" t="s">
        <v>6776</v>
      </c>
      <c r="D2353" s="310" t="s">
        <v>6777</v>
      </c>
      <c r="E2353" s="79" t="s">
        <v>6777</v>
      </c>
      <c r="F2353" s="79" t="s">
        <v>6912</v>
      </c>
      <c r="G2353" s="31" t="s">
        <v>89</v>
      </c>
      <c r="H2353" s="63">
        <v>0</v>
      </c>
      <c r="I2353" s="46">
        <v>590000000</v>
      </c>
      <c r="J2353" s="31" t="s">
        <v>50</v>
      </c>
      <c r="K2353" s="31" t="s">
        <v>1548</v>
      </c>
      <c r="L2353" s="31" t="s">
        <v>39</v>
      </c>
      <c r="M2353" s="31" t="s">
        <v>44</v>
      </c>
      <c r="N2353" s="31" t="s">
        <v>6913</v>
      </c>
      <c r="O2353" s="31" t="s">
        <v>6914</v>
      </c>
      <c r="P2353" s="284" t="s">
        <v>44</v>
      </c>
      <c r="Q2353" s="284" t="s">
        <v>44</v>
      </c>
      <c r="R2353" s="39" t="s">
        <v>44</v>
      </c>
      <c r="S2353" s="39"/>
      <c r="T2353" s="35">
        <v>25650000</v>
      </c>
      <c r="U2353" s="36">
        <f t="shared" si="229"/>
        <v>28728000.000000004</v>
      </c>
      <c r="V2353" s="233" t="s">
        <v>44</v>
      </c>
      <c r="W2353" s="30">
        <v>2017</v>
      </c>
      <c r="X2353" s="66"/>
      <c r="Y2353" s="303"/>
    </row>
    <row r="2354" spans="1:66" ht="50.1" customHeight="1">
      <c r="A2354" s="45" t="s">
        <v>6915</v>
      </c>
      <c r="B2354" s="43" t="s">
        <v>32</v>
      </c>
      <c r="C2354" s="44" t="s">
        <v>6916</v>
      </c>
      <c r="D2354" s="312" t="s">
        <v>6917</v>
      </c>
      <c r="E2354" s="44" t="s">
        <v>6917</v>
      </c>
      <c r="F2354" s="44" t="s">
        <v>6918</v>
      </c>
      <c r="G2354" s="43" t="s">
        <v>36</v>
      </c>
      <c r="H2354" s="43">
        <v>100</v>
      </c>
      <c r="I2354" s="46">
        <v>590000000</v>
      </c>
      <c r="J2354" s="31" t="s">
        <v>50</v>
      </c>
      <c r="K2354" s="31" t="s">
        <v>1548</v>
      </c>
      <c r="L2354" s="31" t="s">
        <v>39</v>
      </c>
      <c r="M2354" s="43"/>
      <c r="N2354" s="43" t="s">
        <v>6919</v>
      </c>
      <c r="O2354" s="43" t="s">
        <v>476</v>
      </c>
      <c r="P2354" s="43"/>
      <c r="Q2354" s="43"/>
      <c r="R2354" s="48"/>
      <c r="S2354" s="145"/>
      <c r="T2354" s="48">
        <v>1630000</v>
      </c>
      <c r="U2354" s="48">
        <f t="shared" si="229"/>
        <v>1825600.0000000002</v>
      </c>
      <c r="V2354" s="33"/>
      <c r="W2354" s="43">
        <v>2017</v>
      </c>
      <c r="X2354" s="33"/>
      <c r="Y2354" s="303"/>
    </row>
    <row r="2355" spans="1:66" ht="50.1" customHeight="1">
      <c r="A2355" s="45" t="s">
        <v>6920</v>
      </c>
      <c r="B2355" s="31" t="s">
        <v>32</v>
      </c>
      <c r="C2355" s="44" t="s">
        <v>6921</v>
      </c>
      <c r="D2355" s="312" t="s">
        <v>6922</v>
      </c>
      <c r="E2355" s="44" t="s">
        <v>6922</v>
      </c>
      <c r="F2355" s="42" t="s">
        <v>6923</v>
      </c>
      <c r="G2355" s="31" t="s">
        <v>36</v>
      </c>
      <c r="H2355" s="31">
        <v>100</v>
      </c>
      <c r="I2355" s="31">
        <v>590000000</v>
      </c>
      <c r="J2355" s="31" t="s">
        <v>50</v>
      </c>
      <c r="K2355" s="31" t="s">
        <v>211</v>
      </c>
      <c r="L2355" s="45" t="s">
        <v>50</v>
      </c>
      <c r="M2355" s="43"/>
      <c r="N2355" s="31" t="s">
        <v>6924</v>
      </c>
      <c r="O2355" s="31" t="s">
        <v>5123</v>
      </c>
      <c r="P2355" s="42"/>
      <c r="Q2355" s="42"/>
      <c r="R2355" s="50"/>
      <c r="S2355" s="42"/>
      <c r="T2355" s="48">
        <v>550000</v>
      </c>
      <c r="U2355" s="48">
        <f t="shared" si="229"/>
        <v>616000.00000000012</v>
      </c>
      <c r="V2355" s="42"/>
      <c r="W2355" s="43">
        <v>2017</v>
      </c>
      <c r="X2355" s="42"/>
      <c r="Y2355" s="303"/>
    </row>
    <row r="2356" spans="1:66" ht="50.1" customHeight="1">
      <c r="A2356" s="45" t="s">
        <v>6925</v>
      </c>
      <c r="B2356" s="43" t="s">
        <v>32</v>
      </c>
      <c r="C2356" s="44" t="s">
        <v>6670</v>
      </c>
      <c r="D2356" s="312" t="s">
        <v>6671</v>
      </c>
      <c r="E2356" s="44" t="s">
        <v>6672</v>
      </c>
      <c r="F2356" s="44" t="s">
        <v>6926</v>
      </c>
      <c r="G2356" s="45" t="s">
        <v>36</v>
      </c>
      <c r="H2356" s="43">
        <v>100</v>
      </c>
      <c r="I2356" s="31">
        <v>590000000</v>
      </c>
      <c r="J2356" s="31" t="s">
        <v>39</v>
      </c>
      <c r="K2356" s="43" t="s">
        <v>1374</v>
      </c>
      <c r="L2356" s="31" t="s">
        <v>39</v>
      </c>
      <c r="M2356" s="44"/>
      <c r="N2356" s="43" t="s">
        <v>528</v>
      </c>
      <c r="O2356" s="43" t="s">
        <v>220</v>
      </c>
      <c r="P2356" s="44"/>
      <c r="Q2356" s="44"/>
      <c r="R2356" s="50"/>
      <c r="S2356" s="44"/>
      <c r="T2356" s="48">
        <v>741071.43</v>
      </c>
      <c r="U2356" s="48">
        <f t="shared" si="229"/>
        <v>830000.00160000019</v>
      </c>
      <c r="V2356" s="44"/>
      <c r="W2356" s="31">
        <v>2017</v>
      </c>
      <c r="X2356" s="44"/>
      <c r="Y2356" s="303"/>
    </row>
    <row r="2357" spans="1:66" ht="50.1" customHeight="1">
      <c r="A2357" s="45" t="s">
        <v>6927</v>
      </c>
      <c r="B2357" s="43" t="s">
        <v>32</v>
      </c>
      <c r="C2357" s="44" t="s">
        <v>6928</v>
      </c>
      <c r="D2357" s="312" t="s">
        <v>6929</v>
      </c>
      <c r="E2357" s="44" t="s">
        <v>6929</v>
      </c>
      <c r="F2357" s="44"/>
      <c r="G2357" s="43" t="s">
        <v>188</v>
      </c>
      <c r="H2357" s="43">
        <v>0</v>
      </c>
      <c r="I2357" s="63">
        <v>590000000</v>
      </c>
      <c r="J2357" s="45" t="s">
        <v>50</v>
      </c>
      <c r="K2357" s="45" t="s">
        <v>301</v>
      </c>
      <c r="L2357" s="45" t="s">
        <v>6930</v>
      </c>
      <c r="M2357" s="43"/>
      <c r="N2357" s="43" t="s">
        <v>6931</v>
      </c>
      <c r="O2357" s="43" t="s">
        <v>2489</v>
      </c>
      <c r="P2357" s="43"/>
      <c r="Q2357" s="43"/>
      <c r="R2357" s="50"/>
      <c r="S2357" s="43"/>
      <c r="T2357" s="48">
        <v>4711475.43</v>
      </c>
      <c r="U2357" s="48">
        <f t="shared" si="229"/>
        <v>5276852.4816000005</v>
      </c>
      <c r="V2357" s="43"/>
      <c r="W2357" s="43">
        <v>2017</v>
      </c>
      <c r="X2357" s="43"/>
      <c r="Y2357" s="303"/>
    </row>
    <row r="2358" spans="1:66" ht="50.1" customHeight="1">
      <c r="A2358" s="45" t="s">
        <v>6932</v>
      </c>
      <c r="B2358" s="31" t="s">
        <v>32</v>
      </c>
      <c r="C2358" s="56" t="s">
        <v>6933</v>
      </c>
      <c r="D2358" s="310" t="s">
        <v>6934</v>
      </c>
      <c r="E2358" s="56" t="s">
        <v>6934</v>
      </c>
      <c r="F2358" s="56"/>
      <c r="G2358" s="31" t="s">
        <v>36</v>
      </c>
      <c r="H2358" s="31">
        <v>100</v>
      </c>
      <c r="I2358" s="31">
        <v>590000000</v>
      </c>
      <c r="J2358" s="31" t="s">
        <v>50</v>
      </c>
      <c r="K2358" s="31" t="s">
        <v>2488</v>
      </c>
      <c r="L2358" s="31" t="s">
        <v>80</v>
      </c>
      <c r="M2358" s="31"/>
      <c r="N2358" s="31" t="s">
        <v>6008</v>
      </c>
      <c r="O2358" s="45" t="s">
        <v>107</v>
      </c>
      <c r="P2358" s="31"/>
      <c r="Q2358" s="31"/>
      <c r="R2358" s="64"/>
      <c r="S2358" s="64"/>
      <c r="T2358" s="58">
        <v>8400</v>
      </c>
      <c r="U2358" s="59">
        <f t="shared" si="229"/>
        <v>9408</v>
      </c>
      <c r="V2358" s="78"/>
      <c r="W2358" s="31">
        <v>2017</v>
      </c>
      <c r="X2358" s="60"/>
      <c r="Y2358" s="303"/>
    </row>
    <row r="2359" spans="1:66" ht="50.1" customHeight="1">
      <c r="A2359" s="45" t="s">
        <v>6935</v>
      </c>
      <c r="B2359" s="31" t="s">
        <v>32</v>
      </c>
      <c r="C2359" s="56" t="s">
        <v>6936</v>
      </c>
      <c r="D2359" s="310" t="s">
        <v>6937</v>
      </c>
      <c r="E2359" s="56" t="s">
        <v>6937</v>
      </c>
      <c r="F2359" s="56"/>
      <c r="G2359" s="31" t="s">
        <v>36</v>
      </c>
      <c r="H2359" s="31">
        <v>100</v>
      </c>
      <c r="I2359" s="31">
        <v>590000000</v>
      </c>
      <c r="J2359" s="31" t="s">
        <v>50</v>
      </c>
      <c r="K2359" s="31" t="s">
        <v>2488</v>
      </c>
      <c r="L2359" s="31" t="s">
        <v>80</v>
      </c>
      <c r="M2359" s="31"/>
      <c r="N2359" s="31" t="s">
        <v>6008</v>
      </c>
      <c r="O2359" s="45" t="s">
        <v>107</v>
      </c>
      <c r="P2359" s="31"/>
      <c r="Q2359" s="31"/>
      <c r="R2359" s="64"/>
      <c r="S2359" s="64"/>
      <c r="T2359" s="58">
        <v>8400</v>
      </c>
      <c r="U2359" s="59">
        <f t="shared" si="229"/>
        <v>9408</v>
      </c>
      <c r="V2359" s="78"/>
      <c r="W2359" s="31">
        <v>2017</v>
      </c>
      <c r="X2359" s="60"/>
      <c r="Y2359" s="303"/>
    </row>
    <row r="2360" spans="1:66" ht="50.1" customHeight="1">
      <c r="A2360" s="45" t="s">
        <v>6938</v>
      </c>
      <c r="B2360" s="31" t="s">
        <v>32</v>
      </c>
      <c r="C2360" s="44" t="s">
        <v>6939</v>
      </c>
      <c r="D2360" s="310" t="s">
        <v>6940</v>
      </c>
      <c r="E2360" s="56" t="s">
        <v>6941</v>
      </c>
      <c r="F2360" s="56"/>
      <c r="G2360" s="31" t="s">
        <v>36</v>
      </c>
      <c r="H2360" s="31">
        <v>100</v>
      </c>
      <c r="I2360" s="31">
        <v>590000000</v>
      </c>
      <c r="J2360" s="31" t="s">
        <v>50</v>
      </c>
      <c r="K2360" s="31" t="s">
        <v>2488</v>
      </c>
      <c r="L2360" s="31" t="s">
        <v>80</v>
      </c>
      <c r="M2360" s="31"/>
      <c r="N2360" s="31" t="s">
        <v>6942</v>
      </c>
      <c r="O2360" s="45" t="s">
        <v>220</v>
      </c>
      <c r="P2360" s="31"/>
      <c r="Q2360" s="31"/>
      <c r="R2360" s="64"/>
      <c r="S2360" s="64"/>
      <c r="T2360" s="58">
        <v>1346600</v>
      </c>
      <c r="U2360" s="59">
        <f t="shared" si="229"/>
        <v>1508192.0000000002</v>
      </c>
      <c r="V2360" s="78"/>
      <c r="W2360" s="31">
        <v>2017</v>
      </c>
      <c r="X2360" s="60"/>
      <c r="Y2360" s="303"/>
    </row>
    <row r="2361" spans="1:66" s="301" customFormat="1" ht="50.1" customHeight="1">
      <c r="A2361" s="45" t="s">
        <v>7378</v>
      </c>
      <c r="B2361" s="43" t="s">
        <v>32</v>
      </c>
      <c r="C2361" s="56" t="s">
        <v>6908</v>
      </c>
      <c r="D2361" s="310" t="s">
        <v>6909</v>
      </c>
      <c r="E2361" s="56" t="s">
        <v>6909</v>
      </c>
      <c r="F2361" s="56" t="s">
        <v>6909</v>
      </c>
      <c r="G2361" s="31" t="s">
        <v>36</v>
      </c>
      <c r="H2361" s="63">
        <v>0</v>
      </c>
      <c r="I2361" s="41">
        <v>590000000</v>
      </c>
      <c r="J2361" s="31" t="s">
        <v>50</v>
      </c>
      <c r="K2361" s="31" t="s">
        <v>2488</v>
      </c>
      <c r="L2361" s="31" t="s">
        <v>39</v>
      </c>
      <c r="M2361" s="31" t="s">
        <v>44</v>
      </c>
      <c r="N2361" s="31" t="s">
        <v>7379</v>
      </c>
      <c r="O2361" s="31" t="s">
        <v>2489</v>
      </c>
      <c r="P2361" s="264" t="s">
        <v>44</v>
      </c>
      <c r="Q2361" s="264" t="s">
        <v>44</v>
      </c>
      <c r="R2361" s="431" t="s">
        <v>44</v>
      </c>
      <c r="S2361" s="431" t="s">
        <v>44</v>
      </c>
      <c r="T2361" s="48">
        <v>3400000</v>
      </c>
      <c r="U2361" s="48">
        <f>T2361*1.12</f>
        <v>3808000.0000000005</v>
      </c>
      <c r="V2361" s="265" t="s">
        <v>44</v>
      </c>
      <c r="W2361" s="31">
        <v>2017</v>
      </c>
      <c r="X2361" s="63"/>
      <c r="Y2361" s="303"/>
      <c r="Z2361" s="302"/>
      <c r="AA2361" s="302"/>
      <c r="AB2361" s="302"/>
      <c r="AC2361" s="302"/>
      <c r="AD2361" s="302"/>
      <c r="AE2361" s="302"/>
      <c r="AF2361" s="302"/>
    </row>
    <row r="2362" spans="1:66" s="293" customFormat="1" ht="50.1" customHeight="1">
      <c r="A2362" s="45" t="s">
        <v>7433</v>
      </c>
      <c r="B2362" s="31" t="s">
        <v>32</v>
      </c>
      <c r="C2362" s="33" t="s">
        <v>7434</v>
      </c>
      <c r="D2362" s="310" t="s">
        <v>7435</v>
      </c>
      <c r="E2362" s="79" t="s">
        <v>7435</v>
      </c>
      <c r="F2362" s="79" t="s">
        <v>7436</v>
      </c>
      <c r="G2362" s="31" t="s">
        <v>36</v>
      </c>
      <c r="H2362" s="31">
        <v>100</v>
      </c>
      <c r="I2362" s="31">
        <v>590000000</v>
      </c>
      <c r="J2362" s="31" t="s">
        <v>50</v>
      </c>
      <c r="K2362" s="31" t="s">
        <v>2488</v>
      </c>
      <c r="L2362" s="31" t="s">
        <v>80</v>
      </c>
      <c r="M2362" s="31"/>
      <c r="N2362" s="31" t="s">
        <v>7437</v>
      </c>
      <c r="O2362" s="45" t="s">
        <v>220</v>
      </c>
      <c r="P2362" s="31"/>
      <c r="Q2362" s="31"/>
      <c r="R2362" s="64"/>
      <c r="S2362" s="64"/>
      <c r="T2362" s="58">
        <v>4176565</v>
      </c>
      <c r="U2362" s="59">
        <f t="shared" ref="U2362" si="230">T2362*1.12</f>
        <v>4677752.8000000007</v>
      </c>
      <c r="V2362" s="78"/>
      <c r="W2362" s="31">
        <v>2017</v>
      </c>
      <c r="X2362" s="60"/>
      <c r="Y2362" s="303"/>
      <c r="Z2362" s="290"/>
      <c r="AA2362" s="291"/>
      <c r="AB2362" s="291"/>
      <c r="AC2362" s="291"/>
      <c r="AD2362" s="291"/>
      <c r="AE2362" s="291"/>
      <c r="AF2362" s="291"/>
      <c r="AG2362" s="291"/>
      <c r="AH2362" s="291"/>
      <c r="AI2362" s="291"/>
      <c r="AJ2362" s="291"/>
      <c r="AK2362" s="291"/>
      <c r="AL2362" s="291"/>
      <c r="AM2362" s="291"/>
      <c r="AN2362" s="292"/>
      <c r="AO2362" s="292"/>
      <c r="AP2362" s="292"/>
      <c r="AQ2362" s="292"/>
      <c r="AR2362" s="292"/>
      <c r="AS2362" s="292"/>
      <c r="AT2362" s="292"/>
      <c r="AU2362" s="292"/>
      <c r="AV2362" s="292"/>
      <c r="AW2362" s="292"/>
      <c r="AX2362" s="292"/>
      <c r="AY2362" s="292"/>
      <c r="AZ2362" s="292"/>
      <c r="BA2362" s="292"/>
      <c r="BB2362" s="292"/>
      <c r="BC2362" s="292"/>
      <c r="BD2362" s="292"/>
      <c r="BE2362" s="292"/>
      <c r="BF2362" s="292"/>
      <c r="BG2362" s="292"/>
      <c r="BH2362" s="292"/>
      <c r="BI2362" s="292"/>
      <c r="BJ2362" s="292"/>
      <c r="BK2362" s="292"/>
      <c r="BL2362" s="292"/>
    </row>
    <row r="2363" spans="1:66" s="293" customFormat="1" ht="50.1" customHeight="1">
      <c r="A2363" s="45" t="s">
        <v>7481</v>
      </c>
      <c r="B2363" s="31" t="s">
        <v>32</v>
      </c>
      <c r="C2363" s="44" t="s">
        <v>7482</v>
      </c>
      <c r="D2363" s="44" t="s">
        <v>7483</v>
      </c>
      <c r="E2363" s="44" t="s">
        <v>7483</v>
      </c>
      <c r="F2363" s="44"/>
      <c r="G2363" s="31" t="s">
        <v>36</v>
      </c>
      <c r="H2363" s="31">
        <v>100</v>
      </c>
      <c r="I2363" s="31">
        <v>590000000</v>
      </c>
      <c r="J2363" s="31" t="s">
        <v>50</v>
      </c>
      <c r="K2363" s="31" t="s">
        <v>6438</v>
      </c>
      <c r="L2363" s="31" t="s">
        <v>7484</v>
      </c>
      <c r="M2363" s="31"/>
      <c r="N2363" s="31" t="s">
        <v>7485</v>
      </c>
      <c r="O2363" s="45" t="s">
        <v>107</v>
      </c>
      <c r="P2363" s="126"/>
      <c r="Q2363" s="126"/>
      <c r="R2363" s="126"/>
      <c r="S2363" s="126"/>
      <c r="T2363" s="58">
        <v>31250</v>
      </c>
      <c r="U2363" s="59">
        <f t="shared" ref="U2363" si="231">T2363*1.12</f>
        <v>35000</v>
      </c>
      <c r="V2363" s="126"/>
      <c r="W2363" s="38">
        <v>2017</v>
      </c>
      <c r="X2363" s="126"/>
      <c r="Y2363" s="291"/>
      <c r="Z2363" s="290"/>
      <c r="AA2363" s="304"/>
      <c r="AB2363" s="290"/>
      <c r="AC2363" s="291"/>
      <c r="AD2363" s="291"/>
      <c r="AE2363" s="291"/>
      <c r="AF2363" s="291"/>
      <c r="AG2363" s="291"/>
      <c r="AH2363" s="291"/>
      <c r="AI2363" s="291"/>
      <c r="AJ2363" s="291"/>
      <c r="AK2363" s="291"/>
      <c r="AL2363" s="291"/>
      <c r="AM2363" s="291"/>
      <c r="AN2363" s="291"/>
      <c r="AO2363" s="291"/>
      <c r="AP2363" s="292"/>
      <c r="AQ2363" s="292"/>
      <c r="AR2363" s="292"/>
      <c r="AS2363" s="292"/>
      <c r="AT2363" s="292"/>
      <c r="AU2363" s="292"/>
      <c r="AV2363" s="292"/>
      <c r="AW2363" s="292"/>
      <c r="AX2363" s="292"/>
      <c r="AY2363" s="292"/>
      <c r="AZ2363" s="292"/>
      <c r="BA2363" s="292"/>
      <c r="BB2363" s="292"/>
      <c r="BC2363" s="292"/>
      <c r="BD2363" s="292"/>
      <c r="BE2363" s="292"/>
      <c r="BF2363" s="292"/>
      <c r="BG2363" s="292"/>
      <c r="BH2363" s="292"/>
      <c r="BI2363" s="292"/>
      <c r="BJ2363" s="292"/>
      <c r="BK2363" s="292"/>
      <c r="BL2363" s="292"/>
      <c r="BM2363" s="292"/>
      <c r="BN2363" s="292"/>
    </row>
    <row r="2364" spans="1:66" s="293" customFormat="1" ht="50.1" customHeight="1">
      <c r="A2364" s="45" t="s">
        <v>7605</v>
      </c>
      <c r="B2364" s="71" t="s">
        <v>32</v>
      </c>
      <c r="C2364" s="210" t="s">
        <v>7606</v>
      </c>
      <c r="D2364" s="210" t="s">
        <v>7607</v>
      </c>
      <c r="E2364" s="210" t="s">
        <v>7608</v>
      </c>
      <c r="F2364" s="210" t="s">
        <v>597</v>
      </c>
      <c r="G2364" s="45" t="s">
        <v>36</v>
      </c>
      <c r="H2364" s="31">
        <v>80</v>
      </c>
      <c r="I2364" s="100">
        <v>590000000</v>
      </c>
      <c r="J2364" s="45" t="s">
        <v>50</v>
      </c>
      <c r="K2364" s="167" t="s">
        <v>6438</v>
      </c>
      <c r="L2364" s="45" t="s">
        <v>5186</v>
      </c>
      <c r="M2364" s="45"/>
      <c r="N2364" s="45" t="s">
        <v>7609</v>
      </c>
      <c r="O2364" s="45" t="s">
        <v>7610</v>
      </c>
      <c r="P2364" s="45"/>
      <c r="Q2364" s="71"/>
      <c r="R2364" s="249"/>
      <c r="S2364" s="249"/>
      <c r="T2364" s="409">
        <v>47000</v>
      </c>
      <c r="U2364" s="409">
        <f>T2364*1.12</f>
        <v>52640.000000000007</v>
      </c>
      <c r="V2364" s="158"/>
      <c r="W2364" s="158">
        <v>2017</v>
      </c>
      <c r="X2364" s="214"/>
      <c r="Y2364" s="337"/>
      <c r="Z2364" s="290"/>
      <c r="AA2364" s="304"/>
      <c r="AB2364" s="290"/>
      <c r="AC2364" s="291"/>
      <c r="AD2364" s="291"/>
      <c r="AE2364" s="291"/>
      <c r="AF2364" s="291"/>
      <c r="AG2364" s="291"/>
      <c r="AH2364" s="291"/>
      <c r="AI2364" s="291"/>
      <c r="AJ2364" s="291"/>
      <c r="AK2364" s="291"/>
      <c r="AL2364" s="291"/>
      <c r="AM2364" s="291"/>
      <c r="AN2364" s="291"/>
      <c r="AO2364" s="291"/>
      <c r="AP2364" s="292"/>
      <c r="AQ2364" s="292"/>
      <c r="AR2364" s="292"/>
      <c r="AS2364" s="292"/>
      <c r="AT2364" s="292"/>
      <c r="AU2364" s="292"/>
      <c r="AV2364" s="292"/>
      <c r="AW2364" s="292"/>
      <c r="AX2364" s="292"/>
      <c r="AY2364" s="292"/>
      <c r="AZ2364" s="292"/>
      <c r="BA2364" s="292"/>
      <c r="BB2364" s="292"/>
      <c r="BC2364" s="292"/>
      <c r="BD2364" s="292"/>
      <c r="BE2364" s="292"/>
      <c r="BF2364" s="292"/>
      <c r="BG2364" s="292"/>
      <c r="BH2364" s="292"/>
      <c r="BI2364" s="292"/>
      <c r="BJ2364" s="292"/>
      <c r="BK2364" s="292"/>
      <c r="BL2364" s="292"/>
      <c r="BM2364" s="292"/>
      <c r="BN2364" s="292"/>
    </row>
    <row r="2365" spans="1:66" s="293" customFormat="1" ht="50.1" customHeight="1">
      <c r="A2365" s="45" t="s">
        <v>7641</v>
      </c>
      <c r="B2365" s="31" t="s">
        <v>32</v>
      </c>
      <c r="C2365" s="33" t="s">
        <v>7642</v>
      </c>
      <c r="D2365" s="79" t="s">
        <v>7643</v>
      </c>
      <c r="E2365" s="79" t="s">
        <v>7644</v>
      </c>
      <c r="F2365" s="79" t="s">
        <v>7643</v>
      </c>
      <c r="G2365" s="31" t="s">
        <v>36</v>
      </c>
      <c r="H2365" s="31">
        <v>100</v>
      </c>
      <c r="I2365" s="31">
        <v>590000000</v>
      </c>
      <c r="J2365" s="31" t="s">
        <v>50</v>
      </c>
      <c r="K2365" s="31" t="s">
        <v>495</v>
      </c>
      <c r="L2365" s="31" t="s">
        <v>80</v>
      </c>
      <c r="M2365" s="31"/>
      <c r="N2365" s="31" t="s">
        <v>7645</v>
      </c>
      <c r="O2365" s="45" t="s">
        <v>5123</v>
      </c>
      <c r="P2365" s="31"/>
      <c r="Q2365" s="31"/>
      <c r="R2365" s="64"/>
      <c r="S2365" s="64"/>
      <c r="T2365" s="298">
        <v>1785714.29</v>
      </c>
      <c r="U2365" s="351">
        <f>T2365*1.12</f>
        <v>2000000.0048000002</v>
      </c>
      <c r="V2365" s="78"/>
      <c r="W2365" s="31">
        <v>2017</v>
      </c>
      <c r="X2365" s="60"/>
      <c r="Y2365" s="375"/>
      <c r="Z2365" s="290"/>
      <c r="AA2365" s="304"/>
      <c r="AB2365" s="290"/>
      <c r="AC2365" s="291"/>
      <c r="AD2365" s="291"/>
      <c r="AE2365" s="291"/>
      <c r="AF2365" s="291"/>
      <c r="AG2365" s="291"/>
      <c r="AH2365" s="291"/>
      <c r="AI2365" s="291"/>
      <c r="AJ2365" s="291"/>
      <c r="AK2365" s="291"/>
      <c r="AL2365" s="291"/>
      <c r="AM2365" s="291"/>
      <c r="AN2365" s="291"/>
      <c r="AO2365" s="291"/>
      <c r="AP2365" s="292"/>
      <c r="AQ2365" s="292"/>
      <c r="AR2365" s="292"/>
      <c r="AS2365" s="292"/>
      <c r="AT2365" s="292"/>
      <c r="AU2365" s="292"/>
      <c r="AV2365" s="292"/>
      <c r="AW2365" s="292"/>
      <c r="AX2365" s="292"/>
      <c r="AY2365" s="292"/>
      <c r="AZ2365" s="292"/>
      <c r="BA2365" s="292"/>
      <c r="BB2365" s="292"/>
      <c r="BC2365" s="292"/>
      <c r="BD2365" s="292"/>
      <c r="BE2365" s="292"/>
      <c r="BF2365" s="292"/>
      <c r="BG2365" s="292"/>
      <c r="BH2365" s="292"/>
      <c r="BI2365" s="292"/>
      <c r="BJ2365" s="292"/>
      <c r="BK2365" s="292"/>
      <c r="BL2365" s="292"/>
      <c r="BM2365" s="292"/>
      <c r="BN2365" s="292"/>
    </row>
    <row r="2366" spans="1:66" s="293" customFormat="1" ht="50.1" customHeight="1">
      <c r="A2366" s="45" t="s">
        <v>7680</v>
      </c>
      <c r="B2366" s="31" t="s">
        <v>32</v>
      </c>
      <c r="C2366" s="33" t="s">
        <v>6665</v>
      </c>
      <c r="D2366" s="79" t="s">
        <v>6666</v>
      </c>
      <c r="E2366" s="79" t="s">
        <v>6667</v>
      </c>
      <c r="F2366" s="79" t="s">
        <v>7681</v>
      </c>
      <c r="G2366" s="31" t="s">
        <v>36</v>
      </c>
      <c r="H2366" s="31">
        <v>100</v>
      </c>
      <c r="I2366" s="31">
        <v>590000000</v>
      </c>
      <c r="J2366" s="31" t="s">
        <v>50</v>
      </c>
      <c r="K2366" s="31" t="s">
        <v>495</v>
      </c>
      <c r="L2366" s="31" t="s">
        <v>6902</v>
      </c>
      <c r="M2366" s="31"/>
      <c r="N2366" s="31" t="s">
        <v>7682</v>
      </c>
      <c r="O2366" s="45" t="s">
        <v>220</v>
      </c>
      <c r="P2366" s="31"/>
      <c r="Q2366" s="31"/>
      <c r="R2366" s="64"/>
      <c r="S2366" s="64"/>
      <c r="T2366" s="298">
        <v>59000</v>
      </c>
      <c r="U2366" s="351">
        <f>T2366*1.12</f>
        <v>66080</v>
      </c>
      <c r="V2366" s="78"/>
      <c r="W2366" s="31">
        <v>2017</v>
      </c>
      <c r="X2366" s="60"/>
      <c r="Y2366" s="291"/>
      <c r="Z2366" s="290"/>
      <c r="AA2366" s="304"/>
      <c r="AB2366" s="290"/>
      <c r="AC2366" s="291"/>
      <c r="AD2366" s="291"/>
      <c r="AE2366" s="291"/>
      <c r="AF2366" s="291"/>
      <c r="AG2366" s="291"/>
      <c r="AH2366" s="291"/>
      <c r="AI2366" s="291"/>
      <c r="AJ2366" s="291"/>
      <c r="AK2366" s="291"/>
      <c r="AL2366" s="291"/>
      <c r="AM2366" s="291"/>
      <c r="AN2366" s="291"/>
      <c r="AO2366" s="291"/>
      <c r="AP2366" s="292"/>
      <c r="AQ2366" s="292"/>
      <c r="AR2366" s="292"/>
      <c r="AS2366" s="292"/>
      <c r="AT2366" s="292"/>
      <c r="AU2366" s="292"/>
      <c r="AV2366" s="292"/>
      <c r="AW2366" s="292"/>
      <c r="AX2366" s="292"/>
      <c r="AY2366" s="292"/>
      <c r="AZ2366" s="292"/>
      <c r="BA2366" s="292"/>
      <c r="BB2366" s="292"/>
      <c r="BC2366" s="292"/>
      <c r="BD2366" s="292"/>
      <c r="BE2366" s="292"/>
      <c r="BF2366" s="292"/>
      <c r="BG2366" s="292"/>
      <c r="BH2366" s="292"/>
      <c r="BI2366" s="292"/>
      <c r="BJ2366" s="292"/>
      <c r="BK2366" s="292"/>
      <c r="BL2366" s="292"/>
      <c r="BM2366" s="292"/>
      <c r="BN2366" s="292"/>
    </row>
    <row r="2367" spans="1:66" ht="20.100000000000001" customHeight="1">
      <c r="A2367" s="262"/>
      <c r="B2367" s="30"/>
      <c r="C2367" s="43"/>
      <c r="D2367" s="312"/>
      <c r="E2367" s="44"/>
      <c r="F2367" s="44"/>
      <c r="G2367" s="43"/>
      <c r="H2367" s="43"/>
      <c r="I2367" s="66"/>
      <c r="J2367" s="45"/>
      <c r="K2367" s="43"/>
      <c r="L2367" s="43"/>
      <c r="M2367" s="43"/>
      <c r="N2367" s="43"/>
      <c r="O2367" s="31"/>
      <c r="P2367" s="43"/>
      <c r="Q2367" s="43"/>
      <c r="R2367" s="50"/>
      <c r="S2367" s="48"/>
      <c r="T2367" s="174"/>
      <c r="U2367" s="35"/>
      <c r="V2367" s="282"/>
      <c r="W2367" s="45"/>
      <c r="X2367" s="66"/>
    </row>
    <row r="2368" spans="1:66" ht="20.100000000000001" customHeight="1">
      <c r="A2368" s="43"/>
      <c r="B2368" s="285" t="s">
        <v>6943</v>
      </c>
      <c r="C2368" s="286"/>
      <c r="D2368" s="312"/>
      <c r="E2368" s="43"/>
      <c r="F2368" s="43"/>
      <c r="G2368" s="43"/>
      <c r="H2368" s="43"/>
      <c r="I2368" s="31"/>
      <c r="J2368" s="45"/>
      <c r="K2368" s="45"/>
      <c r="L2368" s="43"/>
      <c r="M2368" s="43"/>
      <c r="N2368" s="43"/>
      <c r="O2368" s="43"/>
      <c r="P2368" s="31"/>
      <c r="Q2368" s="33"/>
      <c r="R2368" s="55"/>
      <c r="S2368" s="55"/>
      <c r="T2368" s="48">
        <f>SUM(T2278:T2367)</f>
        <v>160298068.46857145</v>
      </c>
      <c r="U2368" s="48">
        <f>SUM(U2278:U2367)</f>
        <v>179533836.6848</v>
      </c>
      <c r="V2368" s="103"/>
      <c r="W2368" s="43"/>
      <c r="X2368" s="66"/>
    </row>
    <row r="2369" spans="1:24" ht="20.100000000000001" customHeight="1">
      <c r="A2369" s="287"/>
      <c r="B2369" s="287"/>
      <c r="C2369" s="284"/>
      <c r="D2369" s="314"/>
      <c r="E2369" s="284"/>
      <c r="F2369" s="284"/>
      <c r="G2369" s="284"/>
      <c r="H2369" s="284"/>
      <c r="I2369" s="284"/>
      <c r="J2369" s="284"/>
      <c r="K2369" s="284"/>
      <c r="L2369" s="284"/>
      <c r="M2369" s="284"/>
      <c r="N2369" s="284"/>
      <c r="O2369" s="284"/>
      <c r="P2369" s="284"/>
      <c r="Q2369" s="284"/>
      <c r="R2369" s="39"/>
      <c r="S2369" s="39"/>
      <c r="T2369" s="39"/>
      <c r="U2369" s="36"/>
      <c r="V2369" s="288"/>
      <c r="W2369" s="287"/>
      <c r="X2369" s="66"/>
    </row>
    <row r="2370" spans="1:24" ht="20.100000000000001" customHeight="1">
      <c r="A2370" s="287"/>
      <c r="B2370" s="289" t="s">
        <v>6944</v>
      </c>
      <c r="C2370" s="284"/>
      <c r="D2370" s="335"/>
      <c r="E2370" s="284"/>
      <c r="F2370" s="284"/>
      <c r="G2370" s="284"/>
      <c r="H2370" s="284"/>
      <c r="I2370" s="284"/>
      <c r="J2370" s="284"/>
      <c r="K2370" s="284"/>
      <c r="L2370" s="284"/>
      <c r="M2370" s="284"/>
      <c r="N2370" s="284"/>
      <c r="O2370" s="284"/>
      <c r="P2370" s="284"/>
      <c r="Q2370" s="284"/>
      <c r="R2370" s="39"/>
      <c r="S2370" s="39"/>
      <c r="T2370" s="35">
        <f>T2251+T2276+T2368</f>
        <v>2069708868.74933</v>
      </c>
      <c r="U2370" s="35">
        <f>U2251+U2276+U2368</f>
        <v>2318073932.9992495</v>
      </c>
      <c r="V2370" s="288"/>
      <c r="W2370" s="287"/>
      <c r="X2370" s="60"/>
    </row>
  </sheetData>
  <protectedRanges>
    <protectedRange sqref="Q1951:Q1954" name="Диапазон1_1_1_1_1"/>
    <protectedRange sqref="Q424" name="Диапазон1_1_1_1_1_1_1"/>
    <protectedRange sqref="Q508" name="Диапазон1_1_9_1_2"/>
  </protectedRanges>
  <mergeCells count="29">
    <mergeCell ref="A13:A14"/>
    <mergeCell ref="B13:B14"/>
    <mergeCell ref="C13:C14"/>
    <mergeCell ref="D13:D14"/>
    <mergeCell ref="E13:E14"/>
    <mergeCell ref="A2:W2"/>
    <mergeCell ref="A3:B3"/>
    <mergeCell ref="C3:W3"/>
    <mergeCell ref="S4:W5"/>
    <mergeCell ref="S6:W7"/>
    <mergeCell ref="Q13:Q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X13:X14"/>
    <mergeCell ref="R13:R14"/>
    <mergeCell ref="S13:S14"/>
    <mergeCell ref="T13:T14"/>
    <mergeCell ref="U13:U14"/>
    <mergeCell ref="V13:V14"/>
    <mergeCell ref="W13:W14"/>
  </mergeCells>
  <conditionalFormatting sqref="F2083 D1156:D1157">
    <cfRule type="containsText" dxfId="0" priority="2" operator="containsText" text="#Н/Д">
      <formula>NOT(ISERROR(SEARCH("#Н/Д",D1156)))</formula>
    </cfRule>
  </conditionalFormatting>
  <hyperlinks>
    <hyperlink ref="F1734" r:id="rId1" display="http://avtoparts.biz/g5419869-toyota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abondarenko</dc:creator>
  <cp:lastModifiedBy>abondarenko</cp:lastModifiedBy>
  <dcterms:created xsi:type="dcterms:W3CDTF">2017-04-07T08:19:53Z</dcterms:created>
  <dcterms:modified xsi:type="dcterms:W3CDTF">2017-05-05T10:57:59Z</dcterms:modified>
</cp:coreProperties>
</file>