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105" windowHeight="8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Лист1!$A$14:$CM$1546</definedName>
  </definedNames>
  <calcPr calcId="125725"/>
</workbook>
</file>

<file path=xl/calcChain.xml><?xml version="1.0" encoding="utf-8"?>
<calcChain xmlns="http://schemas.openxmlformats.org/spreadsheetml/2006/main">
  <c r="T1447" i="1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70" l="1"/>
  <c r="U170" s="1"/>
  <c r="U169"/>
  <c r="T1175"/>
  <c r="U1175" s="1"/>
  <c r="U1174"/>
  <c r="T1219"/>
  <c r="U1219" s="1"/>
  <c r="U1218"/>
  <c r="T1169"/>
  <c r="U1169" s="1"/>
  <c r="U1168"/>
  <c r="T1167"/>
  <c r="U1167" s="1"/>
  <c r="U1166"/>
  <c r="T1060"/>
  <c r="U1060" s="1"/>
  <c r="U1059"/>
  <c r="T776"/>
  <c r="U776" s="1"/>
  <c r="U775"/>
  <c r="T1439"/>
  <c r="U1439" s="1"/>
  <c r="T1438"/>
  <c r="U1438" s="1"/>
  <c r="T1437"/>
  <c r="U1437" s="1"/>
  <c r="T1436"/>
  <c r="U1436" s="1"/>
  <c r="T1435"/>
  <c r="U1435" s="1"/>
  <c r="T1434"/>
  <c r="U1434" s="1"/>
  <c r="T1433"/>
  <c r="U1433" s="1"/>
  <c r="T1432"/>
  <c r="U1432" s="1"/>
  <c r="T1431"/>
  <c r="U1431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T1414"/>
  <c r="U1414" s="1"/>
  <c r="T1413"/>
  <c r="U1413" s="1"/>
  <c r="T1412"/>
  <c r="U1412" s="1"/>
  <c r="T1411"/>
  <c r="U1411" s="1"/>
  <c r="T1410"/>
  <c r="U1410" s="1"/>
  <c r="T1409" l="1"/>
  <c r="U1409" s="1"/>
  <c r="T1408"/>
  <c r="U1408" s="1"/>
  <c r="T1407"/>
  <c r="U1407" s="1"/>
  <c r="T1406"/>
  <c r="U1406" s="1"/>
  <c r="U1466"/>
  <c r="T1405"/>
  <c r="U1405" s="1"/>
  <c r="U1544"/>
  <c r="T1404"/>
  <c r="U1404" s="1"/>
  <c r="T1403" l="1"/>
  <c r="U1403" s="1"/>
  <c r="T1402"/>
  <c r="U1402" s="1"/>
  <c r="T1401"/>
  <c r="U1401" s="1"/>
  <c r="T1400"/>
  <c r="U1400" s="1"/>
  <c r="T1399"/>
  <c r="U1399" s="1"/>
  <c r="U1543" l="1"/>
  <c r="U1542"/>
  <c r="U1541"/>
  <c r="U1540"/>
  <c r="U1539"/>
  <c r="U1538"/>
  <c r="U1537"/>
  <c r="U1536"/>
  <c r="U1535"/>
  <c r="U1534"/>
  <c r="U1533"/>
  <c r="U1532"/>
  <c r="U1531"/>
  <c r="U1530"/>
  <c r="U1529"/>
  <c r="U1528"/>
  <c r="T1398"/>
  <c r="U1398" s="1"/>
  <c r="T1527"/>
  <c r="U1527" s="1"/>
  <c r="T1526"/>
  <c r="U1526" s="1"/>
  <c r="U1525"/>
  <c r="T1524"/>
  <c r="U1524" s="1"/>
  <c r="U1523"/>
  <c r="U1522"/>
  <c r="U1521"/>
  <c r="U1520"/>
  <c r="U1519"/>
  <c r="U1518"/>
  <c r="U1517"/>
  <c r="U1516"/>
  <c r="U1515"/>
  <c r="U1514"/>
  <c r="U1513"/>
  <c r="U1512"/>
  <c r="T1511"/>
  <c r="U1511" s="1"/>
  <c r="U1510"/>
  <c r="U1509"/>
  <c r="T1508"/>
  <c r="U1508" s="1"/>
  <c r="U1507"/>
  <c r="U1506"/>
  <c r="U1505"/>
  <c r="U1504"/>
  <c r="U1503"/>
  <c r="U1502"/>
  <c r="T1501"/>
  <c r="U1501" s="1"/>
  <c r="U1500"/>
  <c r="U1499"/>
  <c r="U1498"/>
  <c r="U1497"/>
  <c r="U1496"/>
  <c r="U1495"/>
  <c r="U1494"/>
  <c r="U1493"/>
  <c r="U1492"/>
  <c r="U1491"/>
  <c r="T1490"/>
  <c r="U1490" s="1"/>
  <c r="U1489"/>
  <c r="U1488"/>
  <c r="U1487"/>
  <c r="U1486"/>
  <c r="T1485"/>
  <c r="U1485" s="1"/>
  <c r="U1484"/>
  <c r="U1483"/>
  <c r="U1482"/>
  <c r="U1481"/>
  <c r="U1480"/>
  <c r="U1479"/>
  <c r="T1478"/>
  <c r="U1478" s="1"/>
  <c r="U1477"/>
  <c r="T1476"/>
  <c r="U1475"/>
  <c r="U1474"/>
  <c r="U1473"/>
  <c r="U1472"/>
  <c r="U1471"/>
  <c r="U1470"/>
  <c r="U1465"/>
  <c r="U1464"/>
  <c r="U1463"/>
  <c r="U1462"/>
  <c r="U1461"/>
  <c r="U1460"/>
  <c r="U1459"/>
  <c r="U1458"/>
  <c r="U1457"/>
  <c r="U1456"/>
  <c r="U1455"/>
  <c r="T1454"/>
  <c r="T1468" s="1"/>
  <c r="U1453"/>
  <c r="U1452"/>
  <c r="U145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T1380"/>
  <c r="U1380" s="1"/>
  <c r="T1379"/>
  <c r="U1379" s="1"/>
  <c r="T1378"/>
  <c r="U1378" s="1"/>
  <c r="T1377"/>
  <c r="U1377" s="1"/>
  <c r="S1376"/>
  <c r="T1376" s="1"/>
  <c r="U1376" s="1"/>
  <c r="T1375"/>
  <c r="U1375" s="1"/>
  <c r="T1374"/>
  <c r="U1374" s="1"/>
  <c r="T1373"/>
  <c r="U1373" s="1"/>
  <c r="T1372"/>
  <c r="U1372" s="1"/>
  <c r="T1371"/>
  <c r="U1371" s="1"/>
  <c r="T1370"/>
  <c r="U1370" s="1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62"/>
  <c r="U1362" s="1"/>
  <c r="T1361"/>
  <c r="U1361" s="1"/>
  <c r="T1360"/>
  <c r="U1360" s="1"/>
  <c r="T1359"/>
  <c r="U1359" s="1"/>
  <c r="T1358"/>
  <c r="U1358" s="1"/>
  <c r="T1357"/>
  <c r="U1357" s="1"/>
  <c r="T1356"/>
  <c r="U1356" s="1"/>
  <c r="T1355"/>
  <c r="U1355" s="1"/>
  <c r="T1354"/>
  <c r="U1354" s="1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T1342"/>
  <c r="U1342" s="1"/>
  <c r="T1341"/>
  <c r="U1341" s="1"/>
  <c r="T1340"/>
  <c r="U1340" s="1"/>
  <c r="T1339"/>
  <c r="U1339" s="1"/>
  <c r="T1338"/>
  <c r="U1338" s="1"/>
  <c r="T1337"/>
  <c r="U1337" s="1"/>
  <c r="T1336"/>
  <c r="U1336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R1320"/>
  <c r="T1320" s="1"/>
  <c r="U1320" s="1"/>
  <c r="T1319"/>
  <c r="U1319" s="1"/>
  <c r="T1318"/>
  <c r="U1318" s="1"/>
  <c r="T1317"/>
  <c r="U1317" s="1"/>
  <c r="T1316"/>
  <c r="U1316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S1296"/>
  <c r="T1296" s="1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4"/>
  <c r="U1284" s="1"/>
  <c r="T1283"/>
  <c r="U1283" s="1"/>
  <c r="T1282"/>
  <c r="U1282" s="1"/>
  <c r="T1281"/>
  <c r="U1281" s="1"/>
  <c r="T1280"/>
  <c r="U1280" s="1"/>
  <c r="T1279"/>
  <c r="U1279" s="1"/>
  <c r="T1278"/>
  <c r="U1278" s="1"/>
  <c r="T1277"/>
  <c r="U1277" s="1"/>
  <c r="T1276"/>
  <c r="U1276" s="1"/>
  <c r="T1275"/>
  <c r="U1275" s="1"/>
  <c r="T1274"/>
  <c r="U1274" s="1"/>
  <c r="S1273"/>
  <c r="T1273" s="1"/>
  <c r="U1273" s="1"/>
  <c r="T1272"/>
  <c r="U1272" s="1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T1264"/>
  <c r="U1264" s="1"/>
  <c r="T1263"/>
  <c r="U1263" s="1"/>
  <c r="T1262"/>
  <c r="U1262" s="1"/>
  <c r="T1261"/>
  <c r="U1261" s="1"/>
  <c r="T1260"/>
  <c r="U1260" s="1"/>
  <c r="T1259"/>
  <c r="U1259" s="1"/>
  <c r="T1258"/>
  <c r="U1258" s="1"/>
  <c r="T1257"/>
  <c r="U1257" s="1"/>
  <c r="T1256"/>
  <c r="U1256" s="1"/>
  <c r="T1255"/>
  <c r="U1255" s="1"/>
  <c r="T1254"/>
  <c r="U1254" s="1"/>
  <c r="T1253"/>
  <c r="U1253" s="1"/>
  <c r="T1252"/>
  <c r="U1252" s="1"/>
  <c r="T1251"/>
  <c r="U1251" s="1"/>
  <c r="T1250"/>
  <c r="U1250" s="1"/>
  <c r="T1249"/>
  <c r="U1249" s="1"/>
  <c r="T1248"/>
  <c r="U1248" s="1"/>
  <c r="T1247"/>
  <c r="U1247" s="1"/>
  <c r="T1246"/>
  <c r="U1246" s="1"/>
  <c r="S1245"/>
  <c r="T1245" s="1"/>
  <c r="U1245" s="1"/>
  <c r="T1244"/>
  <c r="U1244" s="1"/>
  <c r="T1243"/>
  <c r="U1243" s="1"/>
  <c r="T1242"/>
  <c r="U1242" s="1"/>
  <c r="T1241"/>
  <c r="U1241" s="1"/>
  <c r="T1240"/>
  <c r="U1240" s="1"/>
  <c r="T1239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T1226"/>
  <c r="U1226" s="1"/>
  <c r="T1225"/>
  <c r="U1225" s="1"/>
  <c r="T1224"/>
  <c r="U1224" s="1"/>
  <c r="T1223"/>
  <c r="U1223" s="1"/>
  <c r="T1222"/>
  <c r="U1222" s="1"/>
  <c r="T1221"/>
  <c r="U1221" s="1"/>
  <c r="T1220"/>
  <c r="U1220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T1191"/>
  <c r="U1191" s="1"/>
  <c r="T1190"/>
  <c r="U1190" s="1"/>
  <c r="T1189"/>
  <c r="U1189" s="1"/>
  <c r="T1188"/>
  <c r="U1188" s="1"/>
  <c r="T1186"/>
  <c r="U1186" s="1"/>
  <c r="T1185"/>
  <c r="U1185" s="1"/>
  <c r="T1184"/>
  <c r="U1184" s="1"/>
  <c r="T1183"/>
  <c r="U1183" s="1"/>
  <c r="T1182"/>
  <c r="U1182" s="1"/>
  <c r="T1181"/>
  <c r="U1181" s="1"/>
  <c r="T1180"/>
  <c r="U1180" s="1"/>
  <c r="T1179"/>
  <c r="U1179" s="1"/>
  <c r="T1178"/>
  <c r="U1178" s="1"/>
  <c r="T1177"/>
  <c r="U1177" s="1"/>
  <c r="T1176"/>
  <c r="U1176" s="1"/>
  <c r="T1173"/>
  <c r="U1173" s="1"/>
  <c r="T1172"/>
  <c r="U1172" s="1"/>
  <c r="T1171"/>
  <c r="U1171" s="1"/>
  <c r="T1170"/>
  <c r="U1170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S1119"/>
  <c r="T1119" s="1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S1111"/>
  <c r="T1111" s="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T1082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S1065"/>
  <c r="T1065" s="1"/>
  <c r="U1065" s="1"/>
  <c r="S1064"/>
  <c r="T1064" s="1"/>
  <c r="U1064" s="1"/>
  <c r="S1063"/>
  <c r="T1063" s="1"/>
  <c r="U1063" s="1"/>
  <c r="T1062"/>
  <c r="U1062" s="1"/>
  <c r="T1061"/>
  <c r="U1061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T1022"/>
  <c r="U1022" s="1"/>
  <c r="T1021"/>
  <c r="U1021" s="1"/>
  <c r="T1020"/>
  <c r="U1020" s="1"/>
  <c r="T1019"/>
  <c r="U1019" s="1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T1000"/>
  <c r="U1000" s="1"/>
  <c r="T999"/>
  <c r="U999" s="1"/>
  <c r="T998"/>
  <c r="U998" s="1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S967"/>
  <c r="T967" s="1"/>
  <c r="U967" s="1"/>
  <c r="T966"/>
  <c r="U966" s="1"/>
  <c r="T965"/>
  <c r="U965" s="1"/>
  <c r="T964"/>
  <c r="U964" s="1"/>
  <c r="T963"/>
  <c r="U963" s="1"/>
  <c r="T962"/>
  <c r="U962" s="1"/>
  <c r="T961"/>
  <c r="U961" s="1"/>
  <c r="T960"/>
  <c r="U960" s="1"/>
  <c r="T959"/>
  <c r="U959" s="1"/>
  <c r="T958"/>
  <c r="U958" s="1"/>
  <c r="T957"/>
  <c r="U957" s="1"/>
  <c r="T956"/>
  <c r="U956" s="1"/>
  <c r="T955"/>
  <c r="U955" s="1"/>
  <c r="T954"/>
  <c r="U954" s="1"/>
  <c r="T953"/>
  <c r="U953" s="1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0"/>
  <c r="U940" s="1"/>
  <c r="T939"/>
  <c r="U939" s="1"/>
  <c r="T937"/>
  <c r="U937" s="1"/>
  <c r="T936"/>
  <c r="U936" s="1"/>
  <c r="T935"/>
  <c r="U935" s="1"/>
  <c r="T934"/>
  <c r="U934" s="1"/>
  <c r="T933"/>
  <c r="U933" s="1"/>
  <c r="T932"/>
  <c r="U932" s="1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T909"/>
  <c r="U909" s="1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T880"/>
  <c r="U880" s="1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T863"/>
  <c r="U863" s="1"/>
  <c r="T862"/>
  <c r="U862" s="1"/>
  <c r="T861"/>
  <c r="U861" s="1"/>
  <c r="T860"/>
  <c r="U860" s="1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6"/>
  <c r="U846" s="1"/>
  <c r="T845"/>
  <c r="U845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T816"/>
  <c r="U816" s="1"/>
  <c r="T815"/>
  <c r="U815" s="1"/>
  <c r="T814"/>
  <c r="U814" s="1"/>
  <c r="T813"/>
  <c r="U813" s="1"/>
  <c r="T812"/>
  <c r="U812" s="1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9"/>
  <c r="U779" s="1"/>
  <c r="T778"/>
  <c r="U778" s="1"/>
  <c r="T777"/>
  <c r="U777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T764"/>
  <c r="U764" s="1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7"/>
  <c r="U747" s="1"/>
  <c r="T746"/>
  <c r="U746" s="1"/>
  <c r="T745"/>
  <c r="U745" s="1"/>
  <c r="T744"/>
  <c r="U744" s="1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R699"/>
  <c r="T699" s="1"/>
  <c r="U699" s="1"/>
  <c r="R698"/>
  <c r="T698" s="1"/>
  <c r="U698" s="1"/>
  <c r="R697"/>
  <c r="T697" s="1"/>
  <c r="U697" s="1"/>
  <c r="R696"/>
  <c r="T696" s="1"/>
  <c r="U696" s="1"/>
  <c r="R695"/>
  <c r="T695" s="1"/>
  <c r="U695" s="1"/>
  <c r="R694"/>
  <c r="T694" s="1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S679"/>
  <c r="T679" s="1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T547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T534"/>
  <c r="U534" s="1"/>
  <c r="T533"/>
  <c r="U533" s="1"/>
  <c r="T532"/>
  <c r="U532" s="1"/>
  <c r="T531"/>
  <c r="U531" s="1"/>
  <c r="T530"/>
  <c r="U530" s="1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T519"/>
  <c r="U519" s="1"/>
  <c r="T518"/>
  <c r="U518" s="1"/>
  <c r="T517"/>
  <c r="U517" s="1"/>
  <c r="T516"/>
  <c r="U516" s="1"/>
  <c r="T515"/>
  <c r="U515" s="1"/>
  <c r="T514"/>
  <c r="U514" s="1"/>
  <c r="T513"/>
  <c r="U513" s="1"/>
  <c r="T512"/>
  <c r="U512" s="1"/>
  <c r="T511"/>
  <c r="U511" s="1"/>
  <c r="T510"/>
  <c r="U510" s="1"/>
  <c r="T509"/>
  <c r="U509" s="1"/>
  <c r="T508"/>
  <c r="U508" s="1"/>
  <c r="T507"/>
  <c r="U507" s="1"/>
  <c r="T506"/>
  <c r="U506" s="1"/>
  <c r="T505"/>
  <c r="U505" s="1"/>
  <c r="T504"/>
  <c r="U504" s="1"/>
  <c r="T503"/>
  <c r="U503" s="1"/>
  <c r="T502"/>
  <c r="U502" s="1"/>
  <c r="T501"/>
  <c r="U501" s="1"/>
  <c r="T500"/>
  <c r="U500" s="1"/>
  <c r="T499"/>
  <c r="U499" s="1"/>
  <c r="T498"/>
  <c r="U498" s="1"/>
  <c r="T497"/>
  <c r="U497" s="1"/>
  <c r="T496"/>
  <c r="U496" s="1"/>
  <c r="T495"/>
  <c r="U495" s="1"/>
  <c r="T494"/>
  <c r="U494" s="1"/>
  <c r="T493"/>
  <c r="U493" s="1"/>
  <c r="T492"/>
  <c r="U492" s="1"/>
  <c r="T491"/>
  <c r="U491" s="1"/>
  <c r="T490"/>
  <c r="U490" s="1"/>
  <c r="T489"/>
  <c r="U489" s="1"/>
  <c r="T488"/>
  <c r="U488" s="1"/>
  <c r="T487"/>
  <c r="U487" s="1"/>
  <c r="T486"/>
  <c r="U486" s="1"/>
  <c r="T485"/>
  <c r="U485" s="1"/>
  <c r="S484"/>
  <c r="T484" s="1"/>
  <c r="U484" s="1"/>
  <c r="T483"/>
  <c r="U483" s="1"/>
  <c r="T482"/>
  <c r="U482" s="1"/>
  <c r="T481"/>
  <c r="U481" s="1"/>
  <c r="T480"/>
  <c r="U480" s="1"/>
  <c r="T479"/>
  <c r="U479" s="1"/>
  <c r="T478"/>
  <c r="U478" s="1"/>
  <c r="T477"/>
  <c r="U477" s="1"/>
  <c r="T476"/>
  <c r="U476" s="1"/>
  <c r="T475"/>
  <c r="U475" s="1"/>
  <c r="T474"/>
  <c r="U474" s="1"/>
  <c r="T473"/>
  <c r="U473" s="1"/>
  <c r="T472"/>
  <c r="U472" s="1"/>
  <c r="T471"/>
  <c r="U471" s="1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8"/>
  <c r="U458" s="1"/>
  <c r="T457"/>
  <c r="U457" s="1"/>
  <c r="T456"/>
  <c r="U456" s="1"/>
  <c r="T455"/>
  <c r="U455" s="1"/>
  <c r="T454"/>
  <c r="U454" s="1"/>
  <c r="T453"/>
  <c r="U453" s="1"/>
  <c r="T452"/>
  <c r="U452" s="1"/>
  <c r="T451"/>
  <c r="U451" s="1"/>
  <c r="T450"/>
  <c r="U450" s="1"/>
  <c r="T449"/>
  <c r="U449" s="1"/>
  <c r="T448"/>
  <c r="U448" s="1"/>
  <c r="T447"/>
  <c r="U447" s="1"/>
  <c r="T446"/>
  <c r="U446" s="1"/>
  <c r="T445"/>
  <c r="U445" s="1"/>
  <c r="T444"/>
  <c r="U444" s="1"/>
  <c r="T443"/>
  <c r="U443" s="1"/>
  <c r="T442"/>
  <c r="U442" s="1"/>
  <c r="T441"/>
  <c r="U441" s="1"/>
  <c r="T440"/>
  <c r="U440" s="1"/>
  <c r="T439"/>
  <c r="U439" s="1"/>
  <c r="T438"/>
  <c r="U438" s="1"/>
  <c r="T437"/>
  <c r="U437" s="1"/>
  <c r="T436"/>
  <c r="U436" s="1"/>
  <c r="T435"/>
  <c r="U435" s="1"/>
  <c r="T434"/>
  <c r="U434" s="1"/>
  <c r="T433"/>
  <c r="U433" s="1"/>
  <c r="T432"/>
  <c r="U432" s="1"/>
  <c r="T431"/>
  <c r="U431" s="1"/>
  <c r="T430"/>
  <c r="U430" s="1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T365"/>
  <c r="U365" s="1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T317"/>
  <c r="U317" s="1"/>
  <c r="T316"/>
  <c r="U316" s="1"/>
  <c r="T315"/>
  <c r="U315" s="1"/>
  <c r="T314"/>
  <c r="U314" s="1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S296"/>
  <c r="T296" s="1"/>
  <c r="U296" s="1"/>
  <c r="T295"/>
  <c r="U295" s="1"/>
  <c r="T294"/>
  <c r="U294" s="1"/>
  <c r="T293"/>
  <c r="U293" s="1"/>
  <c r="T292"/>
  <c r="U292" s="1"/>
  <c r="T291"/>
  <c r="U291" s="1"/>
  <c r="T290"/>
  <c r="U290" s="1"/>
  <c r="T289"/>
  <c r="U289" s="1"/>
  <c r="T288"/>
  <c r="U288" s="1"/>
  <c r="T287"/>
  <c r="U287" s="1"/>
  <c r="T286"/>
  <c r="U286" s="1"/>
  <c r="T285"/>
  <c r="U285" s="1"/>
  <c r="T284"/>
  <c r="U284" s="1"/>
  <c r="T283"/>
  <c r="U283" s="1"/>
  <c r="T282"/>
  <c r="U282" s="1"/>
  <c r="T281"/>
  <c r="U281" s="1"/>
  <c r="T280"/>
  <c r="U280" s="1"/>
  <c r="T279"/>
  <c r="U279" s="1"/>
  <c r="T278"/>
  <c r="U278" s="1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S268"/>
  <c r="T268" s="1"/>
  <c r="U268" s="1"/>
  <c r="T267"/>
  <c r="U267" s="1"/>
  <c r="T266"/>
  <c r="U266" s="1"/>
  <c r="T265"/>
  <c r="U265" s="1"/>
  <c r="T264"/>
  <c r="U264" s="1"/>
  <c r="T263"/>
  <c r="U263" s="1"/>
  <c r="S262"/>
  <c r="T262" s="1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T217"/>
  <c r="U217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T183"/>
  <c r="U183" s="1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T172"/>
  <c r="U172" s="1"/>
  <c r="T171"/>
  <c r="U171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T159"/>
  <c r="U159" s="1"/>
  <c r="S158"/>
  <c r="T158" s="1"/>
  <c r="U158" s="1"/>
  <c r="T157"/>
  <c r="U157" s="1"/>
  <c r="T156"/>
  <c r="U156" s="1"/>
  <c r="T155"/>
  <c r="U155" s="1"/>
  <c r="T154"/>
  <c r="U154" s="1"/>
  <c r="T153"/>
  <c r="U153" s="1"/>
  <c r="T152"/>
  <c r="U152" s="1"/>
  <c r="T151"/>
  <c r="U151" s="1"/>
  <c r="T150"/>
  <c r="U150" s="1"/>
  <c r="T149"/>
  <c r="U149" s="1"/>
  <c r="T148"/>
  <c r="U148" s="1"/>
  <c r="T147"/>
  <c r="U147" s="1"/>
  <c r="T146"/>
  <c r="U146" s="1"/>
  <c r="T145"/>
  <c r="U145" s="1"/>
  <c r="T144"/>
  <c r="U144" s="1"/>
  <c r="T143"/>
  <c r="U143" s="1"/>
  <c r="T142"/>
  <c r="U142" s="1"/>
  <c r="T141"/>
  <c r="U141" s="1"/>
  <c r="T140"/>
  <c r="U140" s="1"/>
  <c r="S139"/>
  <c r="T139" s="1"/>
  <c r="U139" s="1"/>
  <c r="T138"/>
  <c r="U138" s="1"/>
  <c r="T137"/>
  <c r="U137" s="1"/>
  <c r="T136"/>
  <c r="U136" s="1"/>
  <c r="T135"/>
  <c r="U135" s="1"/>
  <c r="T134"/>
  <c r="U134" s="1"/>
  <c r="T133"/>
  <c r="U133" s="1"/>
  <c r="T132"/>
  <c r="U132" s="1"/>
  <c r="S131"/>
  <c r="T131" s="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S85"/>
  <c r="T85" s="1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S48"/>
  <c r="T48" s="1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T1546" l="1"/>
  <c r="T1449"/>
  <c r="U1476"/>
  <c r="U1546" s="1"/>
  <c r="U1454"/>
  <c r="U1468" s="1"/>
  <c r="U16"/>
  <c r="U1449" s="1"/>
  <c r="S891"/>
  <c r="T1548" l="1"/>
  <c r="U1548"/>
</calcChain>
</file>

<file path=xl/sharedStrings.xml><?xml version="1.0" encoding="utf-8"?>
<sst xmlns="http://schemas.openxmlformats.org/spreadsheetml/2006/main" count="21789" uniqueCount="5402">
  <si>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</si>
  <si>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</si>
  <si>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</si>
  <si>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28.12.13.200.001.00.0796.000000000002</t>
  </si>
  <si>
    <t>Насос шестеренчатый</t>
  </si>
  <si>
    <t>рабочий объем от 100 до 150 см3</t>
  </si>
  <si>
    <t>НШ100Г-4 ОСТ23.1.92-88 НАСОС ШЕСТЕРЕННЫЙ</t>
  </si>
  <si>
    <t>28.12.13.200.001.00.0796.000000000000</t>
  </si>
  <si>
    <t>рабочий объем от 8 до 50 см3</t>
  </si>
  <si>
    <t>НШ10-3 ОСТ23.1.92-88 НАСОС ШЕСТЕРЕННЫЙ</t>
  </si>
  <si>
    <t>НШ10Д-3 Р=16МПа Q=21Л/МИН НАСОС ШЕСТЕРЕННЫЙ</t>
  </si>
  <si>
    <t>январь,февраль,март, октябрь,ноябрь,декабрь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</si>
  <si>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</si>
  <si>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</si>
  <si>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</si>
  <si>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</si>
  <si>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ВЦНИИОТ-2М ТУ-400-28-126-75 НАУШНИКИ ПРОТИВОШУМНЫЕ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</si>
  <si>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</si>
  <si>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</si>
  <si>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</si>
  <si>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</si>
  <si>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7810-0968 1.Ц15хр ГОСТ17199-88 ОТВЕРТКА</t>
  </si>
  <si>
    <t>29.32.30.990.014.00.0796.000000000001</t>
  </si>
  <si>
    <t>Отопитель салона</t>
  </si>
  <si>
    <t>ГАЗ 3307-8101010 ОТОПИТЕЛЬ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</si>
  <si>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</si>
  <si>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</si>
  <si>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</si>
  <si>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</si>
  <si>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25.73.30.100.009.00.0796.000000000000</t>
  </si>
  <si>
    <t>Пассатижи</t>
  </si>
  <si>
    <t>диэлектрические</t>
  </si>
  <si>
    <t>7814-0161 Ц15хр ГОСТ17438-72 ПАССАТИЖИ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</si>
  <si>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</si>
  <si>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</si>
  <si>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</si>
  <si>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</si>
  <si>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П146 С ГНЕЗДОМ СПЕЦИАЛЬНЫМ ПЕРЕКЛЮЧАТЕЛЬ</t>
  </si>
  <si>
    <t>П147 С ГНЕЗДОМ СПЕЦИАЛЬНЫМ(6контактов)  ПЕРЕКЛЮЧАТЕЛЬ</t>
  </si>
  <si>
    <t>ППН-45 ТУ16-526.016-73 ПЕРЕКЛЮЧАТЕЛЬ</t>
  </si>
  <si>
    <t>29.32.20.990.029.00.0796.000000000000</t>
  </si>
  <si>
    <t>Петля двери</t>
  </si>
  <si>
    <t>ПН5-60 ГОСТ5088-05 ПЕТЛЯ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</si>
  <si>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</si>
  <si>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</si>
  <si>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</si>
  <si>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</si>
  <si>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</si>
  <si>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</si>
  <si>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</si>
  <si>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</si>
  <si>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</si>
  <si>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</si>
  <si>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</si>
  <si>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</si>
  <si>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VSA4130-04-X59 ПНЕВМОРАСПРЕДЕЛИТЕЛЬ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</si>
  <si>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</si>
  <si>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</si>
  <si>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</si>
  <si>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</si>
  <si>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0-204 ГОСТ8338-75 ПОДШИПНИК</t>
  </si>
  <si>
    <t>112 ГОСТ8338-75 ПОДШИПНИК</t>
  </si>
  <si>
    <t>206 ГОСТ8338-75 ПОДШИПНИК</t>
  </si>
  <si>
    <t>207 ГОСТ8338-75 ПОДШИПНИК</t>
  </si>
  <si>
    <t>208 ГОСТ8338-75 ПОДШИПНИК</t>
  </si>
  <si>
    <t>209 ГОСТ8338-75 ПОДШИПНИК</t>
  </si>
  <si>
    <t>211 ГОСТ8338-75 ПОДШИПНИК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</si>
  <si>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</si>
  <si>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</si>
  <si>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</si>
  <si>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</si>
  <si>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310 ГОСТ8338-75 ПОДШИПНИК</t>
  </si>
  <si>
    <t>313 ГОСТ8338-75 ПОДШИПНИК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</si>
  <si>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</si>
  <si>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</si>
  <si>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</si>
  <si>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</si>
  <si>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</si>
  <si>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</si>
  <si>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</si>
  <si>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3620 ГОСТ5721-75 ПОДШИПНИК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</si>
  <si>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</si>
  <si>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</si>
  <si>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</si>
  <si>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42218 ГОСТ8328-75 ПОДШИПНИК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</si>
  <si>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</si>
  <si>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</si>
  <si>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</si>
  <si>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</si>
  <si>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</si>
  <si>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</si>
  <si>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</si>
  <si>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</si>
  <si>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7218А ГОСТ27365-87 ПОДШИПНИК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</si>
  <si>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</si>
  <si>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</si>
  <si>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</si>
  <si>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7509 ТУ37.006.162-89 ПОДШИПНИК</t>
  </si>
  <si>
    <t>7611 ТУ37.006.162-89 ПОДШИПНИК</t>
  </si>
  <si>
    <t>7612А ГОСТ27365-87 ПОДШИПНИК</t>
  </si>
  <si>
    <t>январь,февраль,март,апрель,июнь,июль,август,сентябрь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</si>
  <si>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</si>
  <si>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</si>
  <si>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</si>
  <si>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7615 ТУ37.006.162-89 ПОДШИПНИК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</si>
  <si>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</si>
  <si>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</si>
  <si>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</si>
  <si>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</si>
  <si>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</si>
  <si>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</si>
  <si>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</si>
  <si>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</si>
  <si>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28.15.10.300.000.00.0796.000000000005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</si>
  <si>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</si>
  <si>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</si>
  <si>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8222 ГОСТ7872-89 ПОДШИПНИК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</si>
  <si>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</si>
  <si>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</si>
  <si>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</si>
  <si>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28.15.10.900.000.00.0796.000000000118</t>
  </si>
  <si>
    <t>упорно-радиальный, наружный диаметр 125-250 мм, качения</t>
  </si>
  <si>
    <t>8324 ГОСТ7872-89 ПОДШИПНИК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</si>
  <si>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</si>
  <si>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</si>
  <si>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</si>
  <si>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28.15.10.300.001.00.0796.000000000014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</si>
  <si>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</si>
  <si>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</si>
  <si>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807713 ПОДШИПНИК КОНИЧЕСКИЙ НЕСТАНДАРТНЫЙ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</si>
  <si>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</si>
  <si>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</si>
  <si>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</si>
  <si>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</si>
  <si>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</si>
  <si>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</si>
  <si>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</si>
  <si>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</si>
  <si>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КУ-92-1Exd II ВТ5-У2 ТУ16-526.201-75 ПОСТ УПРАВЛЕНИЯ КНОПОЧНЫЙ ВЗРЫВОЗАЩИЩЕН</t>
  </si>
  <si>
    <t>октябрь,ноябрь, декабрь</t>
  </si>
  <si>
    <t>29.32.30.990.068.02.0796.000000000000</t>
  </si>
  <si>
    <t>Предохранитель</t>
  </si>
  <si>
    <t>AGU 50А ПРЕДОХРАНИТЕЛЬ</t>
  </si>
  <si>
    <t>AGU 50А (1шт. на 4изд.) ПРЕДОХРАНИТЕЛЬ (ДЛЯ ТЕХНОЛОГ. ИСПЫТ.)</t>
  </si>
  <si>
    <t>100-3536010 ПРЕДОХРАНИТЕЛЬ ОТ ЗАМЕРЗАНИЯ</t>
  </si>
  <si>
    <t>27.12.21.500.000.01.0796.000000000001</t>
  </si>
  <si>
    <t>плавкий, номинальный ток 25 А</t>
  </si>
  <si>
    <t>ПР2-б ПРЕДОХРАНИТЕЛЬ ТЕРМОБИМЕТАЛ. КНОПОЧНЫЙ</t>
  </si>
  <si>
    <t>29.3722.000 20А ПРЕДОХРАНИТЕЛЬ ТЕРМОБИМЕТАЛЛИЧЕСКИЙ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</si>
  <si>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</si>
  <si>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</si>
  <si>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</si>
  <si>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</si>
  <si>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</si>
  <si>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</si>
  <si>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</si>
  <si>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 xml:space="preserve">ПРЕОБРАЗОВАТЕЛЬ ДАВЛЕНИЯ 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</si>
  <si>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</si>
  <si>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</si>
  <si>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</si>
  <si>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УК-170М ПРИЕМНИК УКАЗАТЕЛЯ ДАВЛЕНИЯ МАСЛА</t>
  </si>
  <si>
    <t>29.32.30.990.102.00.0796.000000000005</t>
  </si>
  <si>
    <t>температуры воды</t>
  </si>
  <si>
    <t>УК-143 ТУ37.003.388-73 ПРИЕМНИК УКАЗАТЕЛЯ ТЕМПЕРАТУРЫ</t>
  </si>
  <si>
    <t>УК171М ТУ37.003.615-75 ПРИЕМНИК УКАЗАТЕЛЯ ТЕМПЕРАТУРЫ</t>
  </si>
  <si>
    <t>УБ170 ТУ37.003.614-75 ПРИЕМНИК УКАЗАТЕЛЯ УРОВНЯ ТОПЛИВА</t>
  </si>
  <si>
    <t>ПРОБЛЕСКОВЫЙ МАЯЧОК ОРАНЖ.ЦВЕТА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</si>
  <si>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</si>
  <si>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</si>
  <si>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</si>
  <si>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</si>
  <si>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</si>
  <si>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</si>
  <si>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</si>
  <si>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</si>
  <si>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981.3777 РЕЛЕ</t>
  </si>
  <si>
    <t>РЭС-22 РФ4.523.023.07-02 РХО.450.006ТУ РЕЛЕ</t>
  </si>
  <si>
    <t>РЭС-22 РФ4.523.023-07-01 РХО.450.006ТУ РЕЛЕ</t>
  </si>
  <si>
    <t>РЭС48Б РС4.590.201 ЯЛО.450.033ТУ РЕЛЕ</t>
  </si>
  <si>
    <t>ПС300А3-РОЗЕТКА ГОСТ9200-76 РОЗЕТКА</t>
  </si>
  <si>
    <t>РК40-4В1К ТУ16-434.142-86 РОЗЕТКА</t>
  </si>
  <si>
    <t>25.99.29.490.027.00.0796.000000000001</t>
  </si>
  <si>
    <t>для кабеля</t>
  </si>
  <si>
    <t>ШР16ПК2НГ5 ГЕО.364.107ТУ РОЗЕТКА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</si>
  <si>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</si>
  <si>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</si>
  <si>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</si>
  <si>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</si>
  <si>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PG 9 ИЭК (ВВОД КАБЕЛЬНЫЙ) САЛЬНИК</t>
  </si>
  <si>
    <t>январь, февраль, март, апрель, май,июнь,август,сентябрь,октябрь</t>
  </si>
  <si>
    <t>27.40.39.900.002.00.0796.000000000015</t>
  </si>
  <si>
    <t>тип цоколя E27, мощность 12 Вт</t>
  </si>
  <si>
    <t>СВЕТИЛЬНИК 12Вт</t>
  </si>
  <si>
    <t>предоплата 60 %</t>
  </si>
  <si>
    <t>27.40.25.300.001.01.0796.000000000000</t>
  </si>
  <si>
    <t>Светильник</t>
  </si>
  <si>
    <t>общего освещения, подвесной</t>
  </si>
  <si>
    <t xml:space="preserve"> СВЕТИЛЬНИК 12Вт</t>
  </si>
  <si>
    <t>27.40.39.900.002.00.0796.000000000024</t>
  </si>
  <si>
    <t>тип цоколя G13, мощность 22 Вт</t>
  </si>
  <si>
    <t>Светильник 24Вт</t>
  </si>
  <si>
    <t>Светильник 12Вт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</si>
  <si>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</si>
  <si>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</si>
  <si>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</si>
  <si>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ФП-310Е-О ТУ37.003.079-80 СВЕТОВОЗВРАЩАТЕЛЬ КРАСНЫЙ</t>
  </si>
  <si>
    <t>ФП-316Е-О ТУ37.003.079-80 СВЕТОВОЗВРАЩАТЕЛЬ ОРАНЖЕВЫЙ</t>
  </si>
  <si>
    <t>ФП-316-О ТУ37.003.079-80 СВЕТОВОЗВРАЩАТЕЛЬ ОРАНЖЕВЫЙ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</si>
  <si>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</si>
  <si>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</si>
  <si>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</si>
  <si>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</si>
  <si>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</si>
  <si>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</si>
  <si>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</si>
  <si>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</si>
  <si>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</si>
  <si>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СЭ301 СОПРОТИВЛЕНИЕ ДОБАВОЧНОЕ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</si>
  <si>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</si>
  <si>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</si>
  <si>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</si>
  <si>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</si>
  <si>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СЛ-440 130-5205010-А (ЗИЛ-130) СТЕКЛООЧИСТИТЕЛЬ</t>
  </si>
  <si>
    <t>3СМ8-1 ОСТ107.680.225.004-86 СТОЙКА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</si>
  <si>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</si>
  <si>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</si>
  <si>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</si>
  <si>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</si>
  <si>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</si>
  <si>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</si>
  <si>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</si>
  <si>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</si>
  <si>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</si>
  <si>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</si>
  <si>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</si>
  <si>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</si>
  <si>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28.92.50.000.000.00.0796.000000000002</t>
  </si>
  <si>
    <t>Трактор</t>
  </si>
  <si>
    <t>гусеничный, мощность свыше 183,9 до 294,2 кВт</t>
  </si>
  <si>
    <t>ОСМ1 ТРАНСФОРМАТОР</t>
  </si>
  <si>
    <t>30.20.40.300.300.00.0796.000000000000</t>
  </si>
  <si>
    <t>Тумблер</t>
  </si>
  <si>
    <t>МТ1 АГО.360.207ТУ "1" ТУМБЛЕР</t>
  </si>
  <si>
    <t>ПТ2-40В С ПРОТЕКТОРОМ ТУМБЛЕР</t>
  </si>
  <si>
    <t>февраль,март,июнь,август,сентябрь</t>
  </si>
  <si>
    <t>14.3807 12В В КОМПЛ.С ПАТРОН.И ЛАМП.А12 УКАЗАТЕЛЬ ТЕМПЕРАТУРЫ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</si>
  <si>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</si>
  <si>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</si>
  <si>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</si>
  <si>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</si>
  <si>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ФВН-64-2 ТУ16-535.179-68 ФАРА ВЗРЫВОЗАЩИЩЕННАЯ</t>
  </si>
  <si>
    <t>ФВН64-2 ТУ16-535.175-68 ФАРА ВЗРЫВОЗАЩИЩЕННАЯ НЕФТЯНАЯ</t>
  </si>
  <si>
    <t>ФГ16-К ЛАМПА А24-55+50 ТУ37.458.067-2002 ФАРА С ЛАМПОЙ</t>
  </si>
  <si>
    <t>740-1105.010 204А-1105.510Б ФИЛЬТР ГРУБОЙ ОЧИСТКИ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</si>
  <si>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</si>
  <si>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</si>
  <si>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</si>
  <si>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ФИЛЬТР ТОПЛИВНЫЙ ГРУБОЙ ОЧИСТКИ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</si>
  <si>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</si>
  <si>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</si>
  <si>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</si>
  <si>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ПД20-Л ТУ37.003.293-72 ФОНАРЬ КОНТРОЛЬНОЙ ЛАМПЫ (ЗЕЛЕНЫЙ,24В)</t>
  </si>
  <si>
    <t>ПД20-В ТУ37.003.293-72 ФОНАРЬ КОНТРОЛЬНОЙ ЛАМПЫ (КРАСНЫЙ,12В)</t>
  </si>
  <si>
    <t>ПД20-К ТУ37.003.293-72 ФОНАРЬ КОНТРОЛЬНОЙ ЛАМПЫ (КРАСНЫЙ,24В)</t>
  </si>
  <si>
    <t xml:space="preserve"> ХОМУТ пластиковый</t>
  </si>
  <si>
    <t>25.99.29.490.011.00.0796.000000000000</t>
  </si>
  <si>
    <t>металлический, диаметр 14, высота 38 мм, ГОСТ 24137-80</t>
  </si>
  <si>
    <t>10-26 ХОМУТ "ТАЙВАНЬ"</t>
  </si>
  <si>
    <t>15-30 ХОМУТ "ТАЙВАНЬ"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</si>
  <si>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</si>
  <si>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</si>
  <si>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</si>
  <si>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</si>
  <si>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25.99.29.490.011.00.0796.000000000007</t>
  </si>
  <si>
    <t>металлический, диаметр 32, высота 65 мм, ГОСТ 24137-80</t>
  </si>
  <si>
    <t>32х51 ХОМУТ "ТАЙВАНЬ"</t>
  </si>
  <si>
    <t>25.99.29.490.011.00.0796.000000000012</t>
  </si>
  <si>
    <t>металлический, диаметр 55, высота 95 мм, ГОСТ 24137-80</t>
  </si>
  <si>
    <t>52х76 ХОМУТ "ТАЙВАНЬ"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</si>
  <si>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</si>
  <si>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</si>
  <si>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</si>
  <si>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4,8х200 Хомут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</si>
  <si>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</si>
  <si>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</si>
  <si>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</si>
  <si>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</si>
  <si>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</si>
  <si>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</si>
  <si>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</si>
  <si>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</si>
  <si>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январь,февраль,март,июнь,июль,август,сентябрь,октябрь,ноябрь</t>
  </si>
  <si>
    <t>КАМАЗ 43118 КОМПЛЕКТ С ПАРАМЕТРАМИ ШАССИ АВТОМОБИЛЯ</t>
  </si>
  <si>
    <t>февраль,март,апрель,май,июнь,июль,август</t>
  </si>
  <si>
    <t>22.19.30.500.002.07.0796.000000000000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</si>
  <si>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</si>
  <si>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</si>
  <si>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</si>
  <si>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шланг EPDM</t>
  </si>
  <si>
    <t>26.30.60.000.003.00.0796.000000000001</t>
  </si>
  <si>
    <t>разъем питания штырьковой</t>
  </si>
  <si>
    <t>4573738002 02-6,3-12 ОСТ37.003.032-88 ШТЫРЬ</t>
  </si>
  <si>
    <t>4573738003 03-6,3-12 ОСТ37.003.032-88 ШТЫРЬ</t>
  </si>
  <si>
    <t>4573738004 03-6,3-12 ОСТ37.003.032-88 ШТЫРЬ</t>
  </si>
  <si>
    <t>ПД51 ТУ37.003576-79 ЭЛЕМЕНТ КОНТРОЛЬНЫЙ</t>
  </si>
  <si>
    <t>Корпус металлический ЩМП</t>
  </si>
  <si>
    <t>27.12.31.900.004.02.0796.000000000002</t>
  </si>
  <si>
    <t>учетно-распределительный, типа ЩРВ</t>
  </si>
  <si>
    <t>Корпус модульный пластиковый ЩРВ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</si>
  <si>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</si>
  <si>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</si>
  <si>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</si>
  <si>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Выключатель автоматический,ВА47-29,5А</t>
  </si>
  <si>
    <t>январь,февраль,март,апрель</t>
  </si>
  <si>
    <t xml:space="preserve">Корпус модульный пластиковый 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</si>
  <si>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</si>
  <si>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</si>
  <si>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</si>
  <si>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</si>
  <si>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27.33.13.900.013.00.0796.000000000219</t>
  </si>
  <si>
    <t>Зажим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</si>
  <si>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</si>
  <si>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</si>
  <si>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Выключатель автоматический,ВА47-29  63А</t>
  </si>
  <si>
    <t>Выключатель автоматический,ВА47-29 25А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</si>
  <si>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</si>
  <si>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</si>
  <si>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</si>
  <si>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</si>
  <si>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26.11.21.200.000.00.0796.000000000002</t>
  </si>
  <si>
    <t>полупроводниковый, детекторный</t>
  </si>
  <si>
    <t>Диод Д243А</t>
  </si>
  <si>
    <t>Диодный мост KBPC3510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</si>
  <si>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</si>
  <si>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</si>
  <si>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</si>
  <si>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</si>
  <si>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</si>
  <si>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</si>
  <si>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</si>
  <si>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</si>
  <si>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</si>
  <si>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</si>
  <si>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25.73.60.300.000.00.0796.000000000000</t>
  </si>
  <si>
    <t>на металлический профиль, клеммный</t>
  </si>
  <si>
    <t>Клеммный зажим ЗНИ-2, серый</t>
  </si>
  <si>
    <t>Клеммный зажим ЗНИ-4 синий</t>
  </si>
  <si>
    <t>Клеммный зажим ЗНИ-16, серый</t>
  </si>
  <si>
    <t>январь,февраль,март,апрель,май,июнь,июль</t>
  </si>
  <si>
    <t>Клеммный зажим ЗНИ-16, синий</t>
  </si>
  <si>
    <t>январь,февраль,март,апрель,май</t>
  </si>
  <si>
    <t>Заглушка боковая для клеммного зажима ЗНИ-16, серый</t>
  </si>
  <si>
    <t>Заглушка боковая для клеммного зажима ЗНИ-16, синий</t>
  </si>
  <si>
    <t>Заглушка боковая для клеммного зажима ЗНИ-4, серый</t>
  </si>
  <si>
    <t>Заглушка боковая для клеммного зажима ЗНИ-4,синий</t>
  </si>
  <si>
    <t>27.12.31.900.000.00.0796.000000000000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</si>
  <si>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</si>
  <si>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</si>
  <si>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Пускатель ПРК32-6,3</t>
  </si>
  <si>
    <t>27.90.12.500.002.00.0796.000000000000</t>
  </si>
  <si>
    <t>КЭМ 1, диаметр вводимых кабелей 12 мм, количество модулей 3</t>
  </si>
  <si>
    <t>Коробка КМ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</si>
  <si>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</si>
  <si>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</si>
  <si>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</si>
  <si>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</si>
  <si>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</si>
  <si>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</si>
  <si>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</si>
  <si>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</si>
  <si>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</si>
  <si>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</si>
  <si>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</si>
  <si>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</si>
  <si>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</si>
  <si>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</si>
  <si>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</si>
  <si>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поставка в течение 35 дней</t>
  </si>
  <si>
    <t>авансовый платеж- 70%</t>
  </si>
  <si>
    <t>28.29.82.500.002.02.0796.000000000000</t>
  </si>
  <si>
    <t>очистки, для сбора мелких частиц</t>
  </si>
  <si>
    <t>разделитель сред РДС40ФС-Н1БН1Г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</si>
  <si>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</si>
  <si>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</si>
  <si>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</si>
  <si>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</si>
  <si>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манометр 1МПа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</si>
  <si>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</si>
  <si>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</si>
  <si>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</si>
  <si>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май, ноябрь</t>
  </si>
  <si>
    <t xml:space="preserve">Северо-Казахстанская область, г.Петропавловск, </t>
  </si>
  <si>
    <t>до 31.12.17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</si>
  <si>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</si>
  <si>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</si>
  <si>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</si>
  <si>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Услуги по обеспечению нормативной документации по АSМЕ</t>
  </si>
  <si>
    <t>Российская Федерация, Республика Казахстан</t>
  </si>
  <si>
    <t>Услуги по сертификации продукции(буровые установки,оборудование теплообменное и ж.д.)</t>
  </si>
  <si>
    <t>январь, март, июнь, сентябрь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</si>
  <si>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</si>
  <si>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</si>
  <si>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Оформление разрешительных и иной документации  и командировочные расходы</t>
  </si>
  <si>
    <t>Республика Казахстан, Северо-Казахстанская область г.Петропавловск, г.Астана, г.Алматы</t>
  </si>
  <si>
    <t>авансовый платеж 0%, оплата по факту</t>
  </si>
  <si>
    <t>УРАЛ-4320-1916-60, ДЗК,УСИЛЕН.ДОМ ШАССИ АВТОМОБИЛЯ</t>
  </si>
  <si>
    <t>апрель, май, июнь, август, сентябрь, ноябрь</t>
  </si>
  <si>
    <t>февраль, март</t>
  </si>
  <si>
    <t>20.59.43.960.000.00.0166.000000000000</t>
  </si>
  <si>
    <t>Жидкость смазочно-охлаждающая</t>
  </si>
  <si>
    <t>водосмешиваемая</t>
  </si>
  <si>
    <t>январь,февраль,май,август,октябрь</t>
  </si>
  <si>
    <t>73.20.11.000.002.00.0777.000000000000</t>
  </si>
  <si>
    <t>Услуги по предоставлению ценовых диапазонов/ценовых маркетинговых заключений</t>
  </si>
  <si>
    <t>Всего:</t>
  </si>
  <si>
    <t>итого по услугам</t>
  </si>
  <si>
    <t>итого по работам</t>
  </si>
  <si>
    <t>итого по товарам</t>
  </si>
  <si>
    <t>25.73.30.930.037.00.0796.000000000001</t>
  </si>
  <si>
    <t>Дрель</t>
  </si>
  <si>
    <t>электрическая, мощность не менее 500 Вт, диаметр сверления до 50 мм</t>
  </si>
  <si>
    <t>в течение 10 дней</t>
  </si>
  <si>
    <t>авансовый платеж - 100%</t>
  </si>
  <si>
    <t>25.73.30.650.001.01.0796.000000000000</t>
  </si>
  <si>
    <t>Шуруповерт</t>
  </si>
  <si>
    <t>электрический, ручной, аккумуляторный</t>
  </si>
  <si>
    <t>25.73.40.300.000.00.0796.000000000014</t>
  </si>
  <si>
    <t>Бур</t>
  </si>
  <si>
    <t>для перфоратора, диаметр 5 мм</t>
  </si>
  <si>
    <t>Северо-Казахстанская область, г.Петропавловск, пр. Я.Гашека, 1</t>
  </si>
  <si>
    <t>25.73.40.300.000.00.0796.000000000001</t>
  </si>
  <si>
    <t>для перфоратора, диаметр 8</t>
  </si>
  <si>
    <t>25.73.40.300.000.00.0796.000000000003</t>
  </si>
  <si>
    <t>для перфоратора, диаметр 10</t>
  </si>
  <si>
    <t>25.73.40.390.000.01.0796.000000000108</t>
  </si>
  <si>
    <t>спиральное, с цилиндрическим хвостовиком, диаметр 10,0 мм</t>
  </si>
  <si>
    <t>25.73.30.100.007.00.0796.000000000000</t>
  </si>
  <si>
    <t>Плоскогубцы</t>
  </si>
  <si>
    <t>комбинированные</t>
  </si>
  <si>
    <t>25.73.20.100.001.00.0796.000000000000</t>
  </si>
  <si>
    <t>Ножовка</t>
  </si>
  <si>
    <t>по металлу, ручная, пластиковая рукоятка</t>
  </si>
  <si>
    <t>25.71.11.390.000.00.0796.000000000005</t>
  </si>
  <si>
    <t>Нож</t>
  </si>
  <si>
    <t>специальный</t>
  </si>
  <si>
    <t>26.51.66.400.008.00.0796.000000000008</t>
  </si>
  <si>
    <t>Уровень</t>
  </si>
  <si>
    <t>строительный, длина 1,2 м, ГОСТ 9416-83</t>
  </si>
  <si>
    <t>25.73.30.300.002.00.0704.000000000008</t>
  </si>
  <si>
    <t>Набор ключей</t>
  </si>
  <si>
    <t>рожковые, в наборе 10 предметов, 6-32 мм</t>
  </si>
  <si>
    <t>Набор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</si>
  <si>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</si>
  <si>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</si>
  <si>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</si>
  <si>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</si>
  <si>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поставка в течение 3 дней</t>
  </si>
  <si>
    <t>авансовый платеж- 50%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</si>
  <si>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</si>
  <si>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</si>
  <si>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</si>
  <si>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</si>
  <si>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</si>
  <si>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</si>
  <si>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</si>
  <si>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</si>
  <si>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Перчатки диэлектрические латексные №3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</si>
  <si>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</si>
  <si>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</si>
  <si>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</si>
  <si>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</si>
  <si>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авансовый платеж- 100%</t>
  </si>
  <si>
    <t>25.73.40.190.002.00.0796.000000000000</t>
  </si>
  <si>
    <t>длина 5 м</t>
  </si>
  <si>
    <t>Рулетка 5 м «Сибртех Графит»</t>
  </si>
  <si>
    <t>27.40.21.000.001.00.0796.000000000000</t>
  </si>
  <si>
    <t>галогенный, переносной</t>
  </si>
  <si>
    <t>Фонарь поисковый аккумуляторный галоген 25 Вт + 11 LED 90532</t>
  </si>
  <si>
    <t>Шуруповерт 14,4 В +доп. аккум. Lion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</si>
  <si>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</si>
  <si>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</si>
  <si>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</si>
  <si>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</si>
  <si>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</si>
  <si>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</si>
  <si>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</si>
  <si>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</si>
  <si>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</si>
  <si>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</si>
  <si>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</si>
  <si>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</si>
  <si>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</si>
  <si>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</si>
  <si>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</si>
  <si>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</si>
  <si>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26.51.41.000.016.00.0796.000000000000</t>
  </si>
  <si>
    <t>Детектор</t>
  </si>
  <si>
    <t>полупроводниковый</t>
  </si>
  <si>
    <t>Детектор скрытой проводки 968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</si>
  <si>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</si>
  <si>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</si>
  <si>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</si>
  <si>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</si>
  <si>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</si>
  <si>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25.73.60.300.002.00.0796.000000000000</t>
  </si>
  <si>
    <t>Долото</t>
  </si>
  <si>
    <t>резцовое, буровое</t>
  </si>
  <si>
    <t>долото "лопатка"</t>
  </si>
  <si>
    <t>25.73.40.900.037.00.0796.000000000025</t>
  </si>
  <si>
    <t>Коронка</t>
  </si>
  <si>
    <t>биметаллическая, диаметр 68 мм</t>
  </si>
  <si>
    <t>коронка в сборе</t>
  </si>
  <si>
    <t>23.91.11.800.000.00.0796.000000000000</t>
  </si>
  <si>
    <t>по бетону, алмазный, диаметр 230 мм, содержание алмаза 35%</t>
  </si>
  <si>
    <t>круг алмазный турбо</t>
  </si>
  <si>
    <t>долото "пика"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</si>
  <si>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</si>
  <si>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</si>
  <si>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</si>
  <si>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</si>
  <si>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25.73.30.930.007.00.0796.000000000009</t>
  </si>
  <si>
    <t>Шпатель</t>
  </si>
  <si>
    <t>металлический, ширина 150 мм</t>
  </si>
  <si>
    <t>шпатель</t>
  </si>
  <si>
    <t>25.73.30.300.002.00.0704.000000000000</t>
  </si>
  <si>
    <t>для винтов с внутренним шестигранником, ГОСТ 11737-93</t>
  </si>
  <si>
    <t>набор ключей имбусовых</t>
  </si>
  <si>
    <t>25.73.30.930.037.00.0796.000000000000</t>
  </si>
  <si>
    <t>электрическая, мощность не менее 1000 Вт, диаметр сверления до 50 мм</t>
  </si>
  <si>
    <t>дрель ударная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</si>
  <si>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</si>
  <si>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</si>
  <si>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</si>
  <si>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</si>
  <si>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5 Р</t>
  </si>
  <si>
    <t>Механическая обработка изделий</t>
  </si>
  <si>
    <t>в течении 5 дней после получения заявки заказчика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</si>
  <si>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</si>
  <si>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</si>
  <si>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</si>
  <si>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</si>
  <si>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июнь, июль, август, сентябрь, октябрь, ноябрь, декабрь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</si>
  <si>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</si>
  <si>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</si>
  <si>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</si>
  <si>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</si>
  <si>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43.21.10.335.003.00.0999.000000000000</t>
  </si>
  <si>
    <t>Электромонтажные работы</t>
  </si>
  <si>
    <t>строительно- монтажные работы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</si>
  <si>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</si>
  <si>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</si>
  <si>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</si>
  <si>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январь, март,</t>
  </si>
  <si>
    <t xml:space="preserve">в течение 3 рабочих дней 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</si>
  <si>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</si>
  <si>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</si>
  <si>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</si>
  <si>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</si>
  <si>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</si>
  <si>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в течение 65 календарных дней после  предоплаты</t>
  </si>
  <si>
    <t>3.Услуги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</si>
  <si>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</si>
  <si>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</si>
  <si>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 </t>
  </si>
  <si>
    <t>до 31 декабря 2017 г.</t>
  </si>
  <si>
    <t>аванс 100 %</t>
  </si>
  <si>
    <t>ОВХ</t>
  </si>
  <si>
    <t>62.09.20.000.005.00.0777.000000000000</t>
  </si>
  <si>
    <t>Услуги по пользованию информационной системой электронных закупок</t>
  </si>
  <si>
    <t>до 31 декабря 2017 г</t>
  </si>
  <si>
    <t xml:space="preserve"> Предоставление обновляемых через Интернет нормативно-правовых актов РК, справочной и иной информации</t>
  </si>
  <si>
    <t>январь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</si>
  <si>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</si>
  <si>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</si>
  <si>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</si>
  <si>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</si>
  <si>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</si>
  <si>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</si>
  <si>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</si>
  <si>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</si>
  <si>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53.10.12.900.000.00.0777.000000000000</t>
  </si>
  <si>
    <t>Услуги почтовые, связанные с письмами</t>
  </si>
  <si>
    <t>отправка почтовой корреспонденции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</si>
  <si>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</si>
  <si>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</si>
  <si>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</si>
  <si>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</si>
  <si>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</si>
  <si>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</si>
  <si>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</si>
  <si>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</si>
  <si>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</si>
  <si>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</si>
  <si>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</si>
  <si>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</si>
  <si>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</si>
  <si>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</si>
  <si>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</si>
  <si>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</si>
  <si>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</si>
  <si>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январь, февраль, июнь, август, сентябрь, октябрь, декабрь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</si>
  <si>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</si>
  <si>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</si>
  <si>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</si>
  <si>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</si>
  <si>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</si>
  <si>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</si>
  <si>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</si>
  <si>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</si>
  <si>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65.12.11.335.000.00.0777.000000000000</t>
  </si>
  <si>
    <t>Услуги по страхованию от несчастных случаев</t>
  </si>
  <si>
    <t>до апреля 2018 года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</si>
  <si>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</si>
  <si>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</si>
  <si>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</si>
  <si>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</si>
  <si>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</si>
  <si>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</si>
  <si>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</si>
  <si>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</si>
  <si>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г. Алматы</t>
  </si>
  <si>
    <t>после проведения поверки в течение 10 календарных дней</t>
  </si>
  <si>
    <t xml:space="preserve">Поверка мер твердости </t>
  </si>
  <si>
    <t>г. Караганда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</si>
  <si>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</si>
  <si>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</si>
  <si>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</si>
  <si>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</si>
  <si>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до 31.08.17г.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</si>
  <si>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</si>
  <si>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</si>
  <si>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</si>
  <si>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июнь, июль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</si>
  <si>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</si>
  <si>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</si>
  <si>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</si>
  <si>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</si>
  <si>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в течении 30 дней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</si>
  <si>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</si>
  <si>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</si>
  <si>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</si>
  <si>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Индивидуальный дозиметрический контроль</t>
  </si>
  <si>
    <t>до 31.12.16г.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</si>
  <si>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</si>
  <si>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</si>
  <si>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</si>
  <si>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</si>
  <si>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</si>
  <si>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</si>
  <si>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</si>
  <si>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</si>
  <si>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</si>
  <si>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</si>
  <si>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33.12.12.400.001.00.0777.000000000000</t>
  </si>
  <si>
    <t>Услуги по техническому обслуживанию пневматического/компрессорного оборудования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</si>
  <si>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</si>
  <si>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</si>
  <si>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</si>
  <si>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</si>
  <si>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</si>
  <si>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</si>
  <si>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</si>
  <si>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</si>
  <si>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</si>
  <si>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</si>
  <si>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</si>
  <si>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</si>
  <si>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</si>
  <si>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</si>
  <si>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</si>
  <si>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</si>
  <si>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</si>
  <si>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</si>
  <si>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</si>
  <si>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</si>
  <si>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</si>
  <si>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</si>
  <si>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</si>
  <si>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</si>
  <si>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</si>
  <si>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</si>
  <si>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</si>
  <si>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</si>
  <si>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</si>
  <si>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</si>
  <si>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</si>
  <si>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</si>
  <si>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</si>
  <si>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</si>
  <si>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</si>
  <si>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</si>
  <si>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сентябрь, октябрь, ноябрь</t>
  </si>
  <si>
    <t>в течение 10 календарных дней после  предоплаты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</si>
  <si>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</si>
  <si>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</si>
  <si>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</si>
  <si>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</si>
  <si>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 xml:space="preserve"> Северо-Казахстанская область, г.Петропавловск</t>
  </si>
  <si>
    <t>ежеквартально</t>
  </si>
  <si>
    <t>ежеквартально по факту согласно счета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</si>
  <si>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</si>
  <si>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</si>
  <si>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</si>
  <si>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</si>
  <si>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предоплата 15 000 тенге, ежеквартально по факту согласно счета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</si>
  <si>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</si>
  <si>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</si>
  <si>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</si>
  <si>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</si>
  <si>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</si>
  <si>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</si>
  <si>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</si>
  <si>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</si>
  <si>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</si>
  <si>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</si>
  <si>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</si>
  <si>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</si>
  <si>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 xml:space="preserve">60.20.40.000.000.00.0777.000000000000 </t>
  </si>
  <si>
    <t>Услуги по размещению рекламы на телевидении</t>
  </si>
  <si>
    <t>январь,февраль, март,апрель</t>
  </si>
  <si>
    <t>58.14.31.000.000.00.0777.000000000000</t>
  </si>
  <si>
    <t>Услуги по размещению рекламы в печатных периодических изданиях</t>
  </si>
  <si>
    <t>январь, февраль, июль, август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</si>
  <si>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</si>
  <si>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</si>
  <si>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</si>
  <si>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</si>
  <si>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</si>
  <si>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</si>
  <si>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</si>
  <si>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</si>
  <si>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август, сентябрь</t>
  </si>
  <si>
    <t>март август, сентябрь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</si>
  <si>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</si>
  <si>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</si>
  <si>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</si>
  <si>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</si>
  <si>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</si>
  <si>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 xml:space="preserve">поверка трансфоматоров тока </t>
  </si>
  <si>
    <t>май, июнь, июль, август</t>
  </si>
  <si>
    <t>февраль, апрель, июнь, сентябрь</t>
  </si>
  <si>
    <t>20.30.12.700.001.00.0166.000000000056</t>
  </si>
  <si>
    <t>марка ХС, ГОСТ 23494-79</t>
  </si>
  <si>
    <t>лак ХС-724 ГОСТ 23494</t>
  </si>
  <si>
    <t xml:space="preserve">январь, февраль, </t>
  </si>
  <si>
    <t>365/тмк</t>
  </si>
  <si>
    <t>грунтовка ХС-010 кр.коричневая ГОСТ 9355 (ТУ 6-21-51-90)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</si>
  <si>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</si>
  <si>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</si>
  <si>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</si>
  <si>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20.30.22.700.000.01.0166.000000000000</t>
  </si>
  <si>
    <t>для лакокрасочных материалов, марка Р-4</t>
  </si>
  <si>
    <t>растворитель Р-4 ГОСТ 7827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</si>
  <si>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</si>
  <si>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</si>
  <si>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</si>
  <si>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</si>
  <si>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</si>
  <si>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</si>
  <si>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декабрь 2016,январь, февраль, март</t>
  </si>
  <si>
    <t xml:space="preserve">поставка в течение 60 дней </t>
  </si>
  <si>
    <t>24.32.10.100.002.00.0168.000000000005</t>
  </si>
  <si>
    <t>холоднокатаная, стальная, ширина 18 мм</t>
  </si>
  <si>
    <t>полоса 6*17 мм ТУ 14-11-245-88 из стали 12Х!МФ ГОСТ20072</t>
  </si>
  <si>
    <t>25.73.40.900.014.00.0796.000000000006</t>
  </si>
  <si>
    <t>твердосплавная, напаиваемая, тип ВК8</t>
  </si>
  <si>
    <t>в течение 20 дней</t>
  </si>
  <si>
    <t>авансовый платеж - 30%</t>
  </si>
  <si>
    <t>28.13.31.000.007.00.0796.000000000001</t>
  </si>
  <si>
    <t>Шатун</t>
  </si>
  <si>
    <t>для бурового насоса</t>
  </si>
  <si>
    <t>Н320.01.02.300 ШАТУН</t>
  </si>
  <si>
    <t>январь, февраль, март,апрель,май,июнь,июль,август,сентябрь,октябрь,ноябрь</t>
  </si>
  <si>
    <t>Северо-Казахстанская область г.Петропавловск, пр. Я.Гашека 1</t>
  </si>
  <si>
    <t>поставка в течение 45 рабочих дней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</si>
  <si>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</si>
  <si>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</si>
  <si>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</si>
  <si>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</si>
  <si>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</si>
  <si>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</si>
  <si>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</si>
  <si>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</si>
  <si>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</si>
  <si>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</si>
  <si>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</si>
  <si>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АР.09.00.048 СТЕКЛО</t>
  </si>
  <si>
    <t>АР.09.00.049 СТЕКЛО</t>
  </si>
  <si>
    <t>АР.09.00.051 СТЕКЛО</t>
  </si>
  <si>
    <t>КС-3575А.52.008 СТЕКЛО</t>
  </si>
  <si>
    <t>ПТП40.41.321 СТЕКЛО</t>
  </si>
  <si>
    <t xml:space="preserve"> сентябрь, октябрь, ноябрь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</si>
  <si>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</si>
  <si>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</si>
  <si>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</si>
  <si>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</si>
  <si>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</si>
  <si>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</si>
  <si>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</si>
  <si>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август,сентябрь,октябрь,ноябрь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</si>
  <si>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</si>
  <si>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</si>
  <si>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</si>
  <si>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</si>
  <si>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</si>
  <si>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29.32.30.990.049.00.0796.000000000001</t>
  </si>
  <si>
    <t>Вал</t>
  </si>
  <si>
    <t>гибкий спидометра, для грузового автомобиля</t>
  </si>
  <si>
    <t>ГВ300-05-L=2350 ВАЛ ГИБКИЙ СПИДОМЕТРА(ОТ А/М ЗИЛ)</t>
  </si>
  <si>
    <t>август,сентябрь,октябрь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</si>
  <si>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</si>
  <si>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</si>
  <si>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</si>
  <si>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</si>
  <si>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210Г-2204010-17 ВАЛ КАРДАННЫЙ</t>
  </si>
  <si>
    <t>255Б-2204010-07 ВАЛ КАРДАННЫЙ</t>
  </si>
  <si>
    <t>260-2218010-20 ВАЛ КАРДАННЫЙ</t>
  </si>
  <si>
    <t>69-2201010-05 ВАЛ КАРДАННЫЙ</t>
  </si>
  <si>
    <t>28.30.93.700.000.00.0796.000000000000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</si>
  <si>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</si>
  <si>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</si>
  <si>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</si>
  <si>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</si>
  <si>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</si>
  <si>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</si>
  <si>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</si>
  <si>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</si>
  <si>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</si>
  <si>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</si>
  <si>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</si>
  <si>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</si>
  <si>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</si>
  <si>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27.33.13.500.001.00.0796.000000000000</t>
  </si>
  <si>
    <t>Вилка</t>
  </si>
  <si>
    <t>серия 2РМГД</t>
  </si>
  <si>
    <t>ВП40-4В1К ТУ16-434.142-86 ВИЛКА</t>
  </si>
  <si>
    <t>ПС300А3-150 ГОСТ9200-76 ВИЛКА</t>
  </si>
  <si>
    <t>поставка в течение 45 дней</t>
  </si>
  <si>
    <t>ШР16П2НГ5 ГЕО.364.107ТУ ВИЛКА</t>
  </si>
  <si>
    <t>28.11.41.500.003.02.0796.000000000005</t>
  </si>
  <si>
    <t>коленчатого вала, для специальной и специализированной техники, шатунный</t>
  </si>
  <si>
    <t>А23.01-7102.01 ВКЛАДЫШ</t>
  </si>
  <si>
    <t xml:space="preserve">Н320.01.00.011 ВКЛАДЫШ </t>
  </si>
  <si>
    <t>29.32.30.910.014.00.0796.000000000001</t>
  </si>
  <si>
    <t>Водоотделитель</t>
  </si>
  <si>
    <t>14.35.12.010 ВОДООТДЕЛИТЕЛЬ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</si>
  <si>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</si>
  <si>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</si>
  <si>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</si>
  <si>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</si>
  <si>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</si>
  <si>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ВП2Б-1В,1А,250В ОЮО.481.005ТУ ВСТАВКА ПЛАВКАЯ</t>
  </si>
  <si>
    <t xml:space="preserve">январь, февраль, март, август, сен </t>
  </si>
  <si>
    <t>ВПТ6-26 5А ОЮО.481.021ТУ ВСТАВКА ПЛАВКАЯ</t>
  </si>
  <si>
    <t>27.12.22.900.001.00.0796.000000000000</t>
  </si>
  <si>
    <t>автоматический, тип А, однополюсный, с тепловым размыкателем</t>
  </si>
  <si>
    <t>В45М ТУ16-526.016-73 ВЫКЛЮЧАТЕЛЬ</t>
  </si>
  <si>
    <t>ВК317 ВЫКЛЮЧАТЕЛЬ</t>
  </si>
  <si>
    <t>январь, февраль, март, апрель, май,июнь,июль,август,сентябрь,октябрь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</si>
  <si>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</si>
  <si>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</si>
  <si>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</si>
  <si>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ВК50-21-11110 1з+1р 54 УХЛ2,ЧЕРНЫЙ ВЫКЛЮЧАТЕЛЬ</t>
  </si>
  <si>
    <t>27.33.11.900.000.00.0796.000000000022</t>
  </si>
  <si>
    <t>пакетный, ПВ 1-32 А</t>
  </si>
  <si>
    <t>ВПВ-1А11У1 ТУ16-91 ПИЖЦ.642236.003ТУ ВЫКЛЮЧАТЕЛЬ</t>
  </si>
  <si>
    <t>27.33.11.900.000.00.0796.000000000025</t>
  </si>
  <si>
    <t>пакетный, ПК25Б-12С2029 - 25 А</t>
  </si>
  <si>
    <t>ВПК2110БУ2 ТУ16-526.433-78 ВЫКЛЮЧАТЕЛЬ</t>
  </si>
  <si>
    <t>КЕ011 У3 ИСП1,ЧЕРНЫЙ ТУ16-642.015-84 ВЫКЛЮЧАТЕЛЬ</t>
  </si>
  <si>
    <t>январь, февраль, март, апрель,июнь,июль,август,сентябрь</t>
  </si>
  <si>
    <t>ВБИ-М30-76К-1131-Л ВЫКЛЮЧАТЕЛЬ БЕСКОНТАКТНЫЙ</t>
  </si>
  <si>
    <t>январь, февраль, март,июль,август,сентябрь,октябрь,ноябрь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</si>
  <si>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</si>
  <si>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</si>
  <si>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</si>
  <si>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</si>
  <si>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</si>
  <si>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</si>
  <si>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</si>
  <si>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</si>
  <si>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</si>
  <si>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</si>
  <si>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</si>
  <si>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</si>
  <si>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</si>
  <si>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</si>
  <si>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</si>
  <si>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</si>
  <si>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29.32.30.990.093.00.0796.000000000000</t>
  </si>
  <si>
    <t>Гидрораспределитель</t>
  </si>
  <si>
    <t>Гидрораспределитель  64 RG-DCH-07-E-64G-24VDC/Z5L-Y</t>
  </si>
  <si>
    <t>SN-4/6S-3/18ED3L/C1/18ED3L/KE2SO/18L(4р) ГИДРОРАСПРЕДЕЛИТЕЛЬ(…G-4-6/M3-24VDC)</t>
  </si>
  <si>
    <t>30.20.40.300.929.00.0796.000000000000</t>
  </si>
  <si>
    <t>Гнездо</t>
  </si>
  <si>
    <t>для подвижного состава</t>
  </si>
  <si>
    <t>4573738006 02-6,3-12 ОСТ37.003.032-88 ГНЕЗДО</t>
  </si>
  <si>
    <t>4573738007 02-6,3-13 ОСТ37.003.032-88 ГНЕЗДО</t>
  </si>
  <si>
    <t>ОТП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</si>
  <si>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</si>
  <si>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</si>
  <si>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</si>
  <si>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</si>
  <si>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</si>
  <si>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</si>
  <si>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</si>
  <si>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</si>
  <si>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</si>
  <si>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</si>
  <si>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</si>
  <si>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</si>
  <si>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январь, февраль, март,апрель,июнь,июль,август,сентябрь,октябрь,ноябрь</t>
  </si>
  <si>
    <t>ДРУ-1ПМ ТУ311-00227465064-2001 ДАТЧИК-РЕЛЕ УРОВНЯ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</si>
  <si>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</si>
  <si>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</si>
  <si>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</si>
  <si>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</si>
  <si>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ДВП4-3В ГаО.481.014ТУ ДЕРЖАТЕЛЬ ВСТАВКИ ПЛАВКОЙ</t>
  </si>
  <si>
    <t>ДВП7 АГО.481.309ТУ ДЕРЖАТЕЛЬ ВСТАВКИ ПЛАВКОЙ</t>
  </si>
  <si>
    <t>AGU 50А ДЕРЖАТЕЛЬ ДЕРЖАТЕЛЬ ПРЕДОХРАНИТЕЛЯ</t>
  </si>
  <si>
    <t>28.13.31.000.011.01.0796.000000000000</t>
  </si>
  <si>
    <t>трехходовой, для насоса бурового</t>
  </si>
  <si>
    <t>дивертор трехходовой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</si>
  <si>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</si>
  <si>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</si>
  <si>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</si>
  <si>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</si>
  <si>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</si>
  <si>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</si>
  <si>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</si>
  <si>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</si>
  <si>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</si>
  <si>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</si>
  <si>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</si>
  <si>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26.11.21.200.000.00.0796.000000000023</t>
  </si>
  <si>
    <t>Диод</t>
  </si>
  <si>
    <t>Выпрямительный столб, полупроводниковый, ГОСТ 17465-80</t>
  </si>
  <si>
    <t>Д246 ДИОД</t>
  </si>
  <si>
    <t>КД205К ДИОД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</si>
  <si>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</si>
  <si>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</si>
  <si>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</si>
  <si>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</si>
  <si>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</si>
  <si>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25.93.14.800.004.00.0796.000000000000</t>
  </si>
  <si>
    <t>Заклепка</t>
  </si>
  <si>
    <t>из алюминия</t>
  </si>
  <si>
    <t>2,4х6 ЗАКЛЕПКА ВЫТЯЖНАЯ</t>
  </si>
  <si>
    <t>3,2х6 ЗАКЛЕПКА ВЫТЯЖНАЯ</t>
  </si>
  <si>
    <t>3,2х8 ЗАКЛЕПКА ВЫТЯЖНАЯ</t>
  </si>
  <si>
    <t>4х12.ЗАКЛЕПКА ВЫТЯЖНАЯ</t>
  </si>
  <si>
    <t>4х12 С ПРИЛЕГАЮЩИМ БУРТИКОМ ЗАКЛЕПКА ВЫТЯЖНАЯ</t>
  </si>
  <si>
    <t>4х8 ЗАКЛЕПКА ВЫТЯЖНАЯ</t>
  </si>
  <si>
    <t>4х8 С ПРИЛЕГАЮЩИМ БУРТИКОМ ЗАКЛЕПКА ВЫТЯЖНАЯ</t>
  </si>
  <si>
    <t>3х12 (С БУРТИКОМ) ЗАКЛЕПКА ВЫТЯЖНАЯ С ПРИЛЕГАЮЩИМ БУРТИКОМ</t>
  </si>
  <si>
    <t>3х8 (С БУРТИКОМ) ЗАКЛЕПКА ВЫТЯЖНАЯ С ПРИЛЕГАЮЩИМ БУРТИКОМ</t>
  </si>
  <si>
    <t>ЗВ 4-3/60 "БУЛАТ" ЗАМОК ВРЕЗНОЙ ЦИЛИНДРОВЫЙ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</si>
  <si>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</si>
  <si>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</si>
  <si>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</si>
  <si>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</si>
  <si>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</si>
  <si>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</si>
  <si>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</si>
  <si>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</si>
  <si>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</si>
  <si>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</si>
  <si>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</si>
  <si>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</si>
  <si>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</si>
  <si>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</si>
  <si>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</si>
  <si>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</si>
  <si>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</si>
  <si>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</si>
  <si>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22.21.29.700.042.00.0796.000000000004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</si>
  <si>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</si>
  <si>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</si>
  <si>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Кран 11б6бк Ду50 Ру10</t>
  </si>
  <si>
    <t>январь,февраль,март,апрель,октябрь</t>
  </si>
  <si>
    <t>10-Ду15ммРу16МПаRc1/2ТУ37420017163405-10 КЛАПАН ИГОЛЬЧАТЫЙ РТКИ10</t>
  </si>
  <si>
    <t>январь,февраль,март,август,сентябрь,октябрь,ноябрь</t>
  </si>
  <si>
    <t>10-Ду20ммРу16МПа ТУ3742-002-71634056-10 КЛАПАН ОБРАТНЫЙ РТК010 (Т425С,СВ.ВСТЫК)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</si>
  <si>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</si>
  <si>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</si>
  <si>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</si>
  <si>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</si>
  <si>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МКПВ-20/3Т2Р2УХЛ4 ТУ2-053-1737-85 КЛАПАН ПРЕДОХРАНИТЕЛЬНЫЙ</t>
  </si>
  <si>
    <t>январь,феврль,март,апрель,сентябрь,октябрь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</si>
  <si>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</si>
  <si>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</si>
  <si>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</si>
  <si>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</si>
  <si>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КЭМ-10-01,24В КЛАПАН ЭЛЕКТРОМАГНИТНЫЙ</t>
  </si>
  <si>
    <t>январь,февраль,март,апрель,июль,август,октябрь,ноябрь</t>
  </si>
  <si>
    <t>КЭО 10/16/120/113 ТУ3742-001-24039780-01 КЛАПАН ЭЛЕКТРОМАГНИТНЫЙ С ЭМ 01/DC/024/1</t>
  </si>
  <si>
    <t>25.73.30.300.000.03.0796.000000000077</t>
  </si>
  <si>
    <t>Ключ</t>
  </si>
  <si>
    <t>гаечный, накидной, двусторонний, размер зева 50*55 мм</t>
  </si>
  <si>
    <t>7811-0047 П 1 Х1 ГОСТ2839-80 КЛЮЧ</t>
  </si>
  <si>
    <t>25.73.30.300.000.00.0796.000000000000</t>
  </si>
  <si>
    <t>технический, универсальный</t>
  </si>
  <si>
    <t>7811-0501 П 1 Н12Х1 ГОСТ2906-80 КЛЮЧ</t>
  </si>
  <si>
    <t>7811-0502 П 1 Н12Х1 ГОСТ2906-80 КЛЮЧ</t>
  </si>
  <si>
    <t>7811-0504 П 1 Н12Х1 ГОСТ2906-80 КЛЮЧ</t>
  </si>
  <si>
    <t>7811-0516 П 1 Н12Х1 ГОСТ2906-80 КЛЮЧ</t>
  </si>
  <si>
    <t>7811-0518 П 1 Н12Х1 ГОСТ2906-80 КЛЮЧ</t>
  </si>
  <si>
    <t>28.24.12.900.001.00.0796.000000000000</t>
  </si>
  <si>
    <t>Ключ буровой</t>
  </si>
  <si>
    <t>автоматический</t>
  </si>
  <si>
    <t>КМУ-ГП-50М КЛЮЧ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</si>
  <si>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</si>
  <si>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</si>
  <si>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</si>
  <si>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</si>
  <si>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</si>
  <si>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</si>
  <si>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</si>
  <si>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</si>
  <si>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</si>
  <si>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</si>
  <si>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</si>
  <si>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</si>
  <si>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</si>
  <si>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</si>
  <si>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</si>
  <si>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</si>
  <si>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</si>
  <si>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</si>
  <si>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</si>
  <si>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</si>
  <si>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</si>
  <si>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</si>
  <si>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</si>
  <si>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</si>
  <si>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</si>
  <si>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</si>
  <si>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</si>
  <si>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</si>
  <si>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</si>
  <si>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</si>
  <si>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</si>
  <si>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</si>
  <si>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</si>
  <si>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</si>
  <si>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</si>
  <si>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</si>
  <si>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</si>
  <si>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</si>
  <si>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</si>
  <si>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25.73.30.300.000.03.0796.000000000085</t>
  </si>
  <si>
    <t>гаечный, накидной, ударный, размер зева 36 мм</t>
  </si>
  <si>
    <t>7811-0144 D2 Ц15хр ГОСТ2841-80 КЛЮЧ 36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</si>
  <si>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</si>
  <si>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</si>
  <si>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</si>
  <si>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</si>
  <si>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</si>
  <si>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</si>
  <si>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7811-0047 D2 Хим.Окс.прм ГОСТ2839-87 КЛЮЧ 50х55</t>
  </si>
  <si>
    <t>25.73.30.300.000.03.0796.000000000091</t>
  </si>
  <si>
    <t>гаечный, накидной, ударный, размер зева 65 мм</t>
  </si>
  <si>
    <t>7811-0150 D2 Ц15хр ГОСТ2841-80 КЛЮЧ 65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</si>
  <si>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</si>
  <si>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</si>
  <si>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</si>
  <si>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</si>
  <si>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</si>
  <si>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</si>
  <si>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29.32.30.990.111.00.0796.000000000001</t>
  </si>
  <si>
    <t>Кнопка</t>
  </si>
  <si>
    <t>для габаритных огней автомобиля</t>
  </si>
  <si>
    <t>К-1-1П АГО.360.405 КНОПКА</t>
  </si>
  <si>
    <t>КМ-1-I КНОПКА МАЛОГАБАРИТНАЯ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</si>
  <si>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</si>
  <si>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</si>
  <si>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</si>
  <si>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</si>
  <si>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</si>
  <si>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4573739007 02-6,3-04 ОСТ37.003.032-88 КОЛОДКА ГНЕЗДОВАЯ</t>
  </si>
  <si>
    <t>февраль, март, октябрь, ноябрь</t>
  </si>
  <si>
    <t>4573739014 05-6,3-08 ОСТ37.003.032-88 КОЛОДКА ГНЕЗДОВАЯ</t>
  </si>
  <si>
    <t>4573739006 02-6,3-04 ОСТ37.003.032-88 КОЛОДКА ШТЫРЬЕВАЯ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</si>
  <si>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</si>
  <si>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</si>
  <si>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</si>
  <si>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</si>
  <si>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</si>
  <si>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</si>
  <si>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</si>
  <si>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</si>
  <si>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</si>
  <si>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</si>
  <si>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</si>
  <si>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</si>
  <si>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</si>
  <si>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</si>
  <si>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</si>
  <si>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</si>
  <si>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</si>
  <si>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октябрь,ноябрь,декабрь</t>
  </si>
  <si>
    <t>КР-В-100d С ВИНТОВОЙ КОЛОДКОЙ, 3 ВВОДА КОРОБКА</t>
  </si>
  <si>
    <t>КР-В-100d С ВИНТОВОЙ КОЛОДКОЙ, 4 ВВОДА КОРОБКА</t>
  </si>
  <si>
    <t>КР-В-100d С КОЛОДКОЙ WAGO, 4 ВВОДА КОРОБКА</t>
  </si>
  <si>
    <t>КР-В-100d,КОЛ.WAGO,2 ВВОДА, 2 ЗАГЛУШКИ КОРОБКА</t>
  </si>
  <si>
    <t>КР-В-100d,КОЛ.WAGO,2 ВВОДА, 2 ПРОБКИ КОРОБКА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</si>
  <si>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</si>
  <si>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</si>
  <si>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</si>
  <si>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</si>
  <si>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</si>
  <si>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</si>
  <si>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</si>
  <si>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</si>
  <si>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</si>
  <si>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</si>
  <si>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25.93.11.500.003.00.0796.000000000018</t>
  </si>
  <si>
    <t>для стального троса, диаметр 48 мм</t>
  </si>
  <si>
    <t>45 ГОСТ2224-93 КОУШ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</si>
  <si>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</si>
  <si>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</si>
  <si>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</si>
  <si>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</si>
  <si>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январь,февраль,март,апрель,май,июнь</t>
  </si>
  <si>
    <t>29.32.30.400.005.00.0796.000000000000</t>
  </si>
  <si>
    <t>управления давлением, для грузового автомобиля</t>
  </si>
  <si>
    <t>КР-308 КРАН РЕДУКЦИОННЫЙ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</si>
  <si>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</si>
  <si>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</si>
  <si>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</si>
  <si>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28.92.61.500.027.00.0796.000000000004</t>
  </si>
  <si>
    <t>пневматический, фиксированный</t>
  </si>
  <si>
    <t>205-3515010А КРАН СПУСКНОЙ В СБОРЕ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</si>
  <si>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</si>
  <si>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</si>
  <si>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</si>
  <si>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130-Б-3514010-Б КРАН ТОРМОЗНОЙ ОДИНАРНЫЙ В СБОРЕ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</si>
  <si>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</si>
  <si>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</si>
  <si>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DN32,PN1,6МПа,G1 1/4 КРАН ШАРОВОЙ ЛАТУННЫЙ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</si>
  <si>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</si>
  <si>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</si>
  <si>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</si>
  <si>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</si>
  <si>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</si>
  <si>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</si>
  <si>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DN50, PN1,6, G2 КРАН ШАРОВЫЙ ЛАТУННЫЙ</t>
  </si>
  <si>
    <t>КШ15.16.1110(СТАЛЬ20)DN15,РУ1,6МПа КРАН ШАРОВЫЙ МУФТОВЫЙ</t>
  </si>
  <si>
    <t>январь,февраль,март, апрель,май,июнь</t>
  </si>
  <si>
    <t>26.51.12.590.020.00.0796.000000000000</t>
  </si>
  <si>
    <t>Инклинометр</t>
  </si>
  <si>
    <t>механический</t>
  </si>
  <si>
    <t>У7.01.52.020-1 КРЕНОМЕР</t>
  </si>
  <si>
    <t>27.40.14.600.001.00.0796.000000000019</t>
  </si>
  <si>
    <t>тип цоколя BA15S, галогеновая</t>
  </si>
  <si>
    <t>А12-3 ГОСТ2023.1-88 ЛАМПА</t>
  </si>
  <si>
    <t>А24-2 ЛАМПА</t>
  </si>
  <si>
    <t>А24-21-3 ГОСТ2023.1-88 ЛАМПА</t>
  </si>
  <si>
    <t>А24-5-1 ГОСТ2023.1-88 ЛАМПА</t>
  </si>
  <si>
    <t>А24-60+40 ГОСТ2023.1-88 ЛАМПА</t>
  </si>
  <si>
    <t>А28-40 ТУ16-535.852-79 ЛАМПА</t>
  </si>
  <si>
    <t>февраль,март,апрель,июнь,июль,август,сентябрь,октябрь,ноябрь</t>
  </si>
  <si>
    <t>27.40.14.600.001.00.0796.000000000001</t>
  </si>
  <si>
    <t>тип цоколя Н3, галогеновая</t>
  </si>
  <si>
    <t>АКГ 24-70-1 (НЗ) ГОСТ2023.1-88 ЛАМПА</t>
  </si>
  <si>
    <t>АМН12-3-1  ГОСТ2023.1-88 ЛАМПА</t>
  </si>
  <si>
    <t>СКЛ-14Б-ЛМ-3-220 ЕНСК 433137.014ТУ ЛАМПА</t>
  </si>
  <si>
    <t>СМ26-25 ТУ16-535.077-74 ЛАМПА</t>
  </si>
  <si>
    <t>СМ28-10 ТУ16-545.349-81 ЛАМПА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</si>
  <si>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</si>
  <si>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</si>
  <si>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</si>
  <si>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</si>
  <si>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123.3803 ЛАМПА КОНТРОЛЬНАЯ КРАСНАЯ, 24В</t>
  </si>
  <si>
    <t>январь,февраль,март, апрель,май,июнь,октябрь,ноябрь,декабрь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</si>
  <si>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</si>
  <si>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</si>
  <si>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</si>
  <si>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</si>
  <si>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14.3830-01(0-10кгс/кв.см) МАНОМЕТР</t>
  </si>
  <si>
    <t>600кгс/кв.см ТИПI Ф160КЛ.1,5 ГОСТ8625-77 МАНОМЕТР</t>
  </si>
  <si>
    <t>МП3-У2-2,5МПа-1,5 РАД.Б/ФЛ ГОСТ2405-88 МАНОМЕТР</t>
  </si>
  <si>
    <t>ДМ8008-ВУ-160х1,5 ТУ4212-003-42368375-01 МАНОМЕТР С ДЕМПФЕРОМ (160КГС/КВ.СМ)</t>
  </si>
  <si>
    <t>ДМ8008-ВУУ2х1,5 ТУ4212-003-42368375-01 МАНОМЕТР С ДЕМПФЕРОМ (400КГС/КВ.СМ)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</si>
  <si>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</si>
  <si>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</si>
  <si>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</si>
  <si>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</si>
  <si>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январь,февраль,март,октябрь,ноябрь, декабрь</t>
  </si>
  <si>
    <t>1.2.45.Ц6 ГОСТ19853-74 МАСЛЕНКА</t>
  </si>
  <si>
    <t>1.2.Ц6 ГОСТ19853-74 МАСЛЕНКА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</si>
  <si>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</si>
  <si>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</si>
  <si>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</si>
  <si>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</si>
  <si>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</si>
  <si>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</si>
  <si>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</si>
  <si>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</si>
  <si>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</si>
  <si>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</si>
  <si>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</si>
  <si>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</si>
  <si>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</si>
  <si>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7850-0106 Ц15хр ГОСТ2310-77 МОЛОТОК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</si>
  <si>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</si>
  <si>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</si>
  <si>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</si>
  <si>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</si>
  <si>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25.73.60.900.000.00.0796.000000000003</t>
  </si>
  <si>
    <t>кабельный, алюминиевый</t>
  </si>
  <si>
    <t>Н7.750.087 НО.775.015 НАКОНЕЧНИК</t>
  </si>
  <si>
    <t>Н7.750.091 НО.775.015 НАКОНЕЧНИК</t>
  </si>
  <si>
    <t>Н7.750.095 НО.775.015 НАКОНЕЧНИК</t>
  </si>
  <si>
    <t>НК 0,5-08 кольцо 4,4мм UEN30-D44-05-08 НАКОНЕЧНИК</t>
  </si>
  <si>
    <t>НКИ 1,25-6 ИЭК НАКОНЕЧНИК</t>
  </si>
  <si>
    <t>НК 1,0-1,5 КОЛЬЦО 8,1 ИЭК НАКОНЕЧНИК (арт. UEN30-D81-10-15)</t>
  </si>
  <si>
    <t>Наконечник НКИ 5,5-8</t>
  </si>
  <si>
    <t>28.13.14.900.002.02.0796.000000000030</t>
  </si>
  <si>
    <t>Насос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</si>
  <si>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</si>
  <si>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</si>
  <si>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</si>
  <si>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28.13.12.900.000.01.0796.000000000003</t>
  </si>
  <si>
    <t>возвратно-поступательный, для перекачки жидкостей, перистальтический</t>
  </si>
  <si>
    <t>для дюймовой резьбы, номинальный диаметр 19,050 мм</t>
  </si>
  <si>
    <t>G3/4  ГОСТ3266-81</t>
  </si>
  <si>
    <t>26.51.33.100.001.00.0796.000000000000</t>
  </si>
  <si>
    <t>Микрометр</t>
  </si>
  <si>
    <t>МК25-1, диапазон измерений 0-25 мкм, ГОСТ 6507-90</t>
  </si>
  <si>
    <t>26.51.33.100.001.00.0796.000000000005</t>
  </si>
  <si>
    <t>МК МК50-1, диапазон измерений 25-50 мкм, ГОСТ 6507-90</t>
  </si>
  <si>
    <t>25.73.30.100.011.00.0796.000000000000</t>
  </si>
  <si>
    <t>Надфиль</t>
  </si>
  <si>
    <t>плоский</t>
  </si>
  <si>
    <t>март, апрель, май</t>
  </si>
  <si>
    <t>25.73.30.100.011.00.0796.000000000002</t>
  </si>
  <si>
    <t>трехгранный</t>
  </si>
  <si>
    <t>26.51.33.900.000.00.0796.000000000002</t>
  </si>
  <si>
    <t>Нутромер</t>
  </si>
  <si>
    <t>НИ 18-50, ГОСТ 868-82</t>
  </si>
  <si>
    <t>26.51.33.900.000.00.0796.000000000001</t>
  </si>
  <si>
    <t>НИ 10-18, ГОСТ 868-82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</si>
  <si>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</si>
  <si>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</si>
  <si>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</si>
  <si>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</si>
  <si>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</si>
  <si>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биметаллическая М42 4070х27х0,9 4/6</t>
  </si>
  <si>
    <t>биметаллическая  М42 4070х27х0,9 5/7</t>
  </si>
  <si>
    <t>биметаллическая  М42 3340х27х0,9 8/12</t>
  </si>
  <si>
    <t xml:space="preserve"> биметаллическая М42 3340х27х0,9 6/10</t>
  </si>
  <si>
    <t>биметаллическая М42 3340х27х0,9 5/7</t>
  </si>
  <si>
    <t>биметаллическая PROTECTOR 3340х27х0,9 5/7</t>
  </si>
  <si>
    <t xml:space="preserve"> биметаллическая PROTECTOR 3340х27х0,9 6/10</t>
  </si>
  <si>
    <t>биметаллическая   DUOS М42 3340х27х0,9 9/11</t>
  </si>
  <si>
    <t>28.24.11.200.000.00.0796.000000000018</t>
  </si>
  <si>
    <t>ленточная, ширина 34 мм</t>
  </si>
  <si>
    <t xml:space="preserve"> биметаллическая  М42 5150х34х1,1 2/3</t>
  </si>
  <si>
    <t>биметаллическая  М42 5150х34х1,1 3/4</t>
  </si>
  <si>
    <t xml:space="preserve"> биметаллическая  М42 5150х34х1,1 4/6</t>
  </si>
  <si>
    <t>биметаллическая М42  5150х34х1,1 5/7</t>
  </si>
  <si>
    <t>биметаллическая  SUPER HLG 5300х34х1,1 2/3</t>
  </si>
  <si>
    <t xml:space="preserve"> биметаллическая Axcela 5300х34х1,1 </t>
  </si>
  <si>
    <t>биметаллическая Protector 5300х34х1,1 4/6</t>
  </si>
  <si>
    <t>28.24.11.200.000.00.0796.000000000019</t>
  </si>
  <si>
    <t>ленточная, ширина 41 мм</t>
  </si>
  <si>
    <t>биметаллическая "Амада" М42 6940х41х1,3 2/3</t>
  </si>
  <si>
    <t>25.73.40.900.014.00.0796.000000000001</t>
  </si>
  <si>
    <t>твердосплавная, многогранная, диаметр 19,050 мм</t>
  </si>
  <si>
    <t>02114-120612 Т15К6 ГОСТ 19048-80</t>
  </si>
  <si>
    <t>апрель, май, июнь</t>
  </si>
  <si>
    <t>поставка в течение 20 дней после  предоплаты</t>
  </si>
  <si>
    <t>05114-190612 Т15К6 ГОСТ 19059-80</t>
  </si>
  <si>
    <t>25.73.40.900.014.00.0796.000000000000</t>
  </si>
  <si>
    <t>твердосплавная, многогранная, диаметр 15,875 мм</t>
  </si>
  <si>
    <t>10113-110408 Т15К6 ГОСТ 19064-80</t>
  </si>
  <si>
    <t>10113-110408 ВК8 ГОСТ 19064-80</t>
  </si>
  <si>
    <t>10114-110408 Т15К6 ГОСТ 19065-80</t>
  </si>
  <si>
    <t>10114-110408 ВК8 ГОСТ 19065-80</t>
  </si>
  <si>
    <t>12113-150400 Т15К6 ГОСТ19070-80</t>
  </si>
  <si>
    <t>12113-150400  ВК8 ГОСТ19070-80</t>
  </si>
  <si>
    <t>12114-150400  Т15К6 ГОСТ19071-80</t>
  </si>
  <si>
    <t>12114-150400 ВК8 ГОСТ19071-80</t>
  </si>
  <si>
    <t>25.73.40.160.000.00.0796.000000000014</t>
  </si>
  <si>
    <t>Плашка</t>
  </si>
  <si>
    <t>круглая, диаметр резьбы М5, шаг резьбы 0,8 мм, резьба-правая, ГОСТ 9740 - 71</t>
  </si>
  <si>
    <t xml:space="preserve"> М5х0,8 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</si>
  <si>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</si>
  <si>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</si>
  <si>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</si>
  <si>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</si>
  <si>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</si>
  <si>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</si>
  <si>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</si>
  <si>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</si>
  <si>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</si>
  <si>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</si>
  <si>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</si>
  <si>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</si>
  <si>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</si>
  <si>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</si>
  <si>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</si>
  <si>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</si>
  <si>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</si>
  <si>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</si>
  <si>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</si>
  <si>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</si>
  <si>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</si>
  <si>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</si>
  <si>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</si>
  <si>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</si>
  <si>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</si>
  <si>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</si>
  <si>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</si>
  <si>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25.73.40.160.000.00.0796.000000000042</t>
  </si>
  <si>
    <t>круглая, диаметр резьбы М18, шаг резьбы 2,5 мм, резьба правая, ГОСТ 17587-72</t>
  </si>
  <si>
    <t>М18х2</t>
  </si>
  <si>
    <t>25.73.20.900.000.00.0796.000000000001</t>
  </si>
  <si>
    <t>круглая, шаг резьбы 1,5 мм, диаметр резьбы М18</t>
  </si>
  <si>
    <t xml:space="preserve">М18х1,5 </t>
  </si>
  <si>
    <t>25.73.20.900.000.00.0796.000000000000</t>
  </si>
  <si>
    <t>круглая, шаг резьбы 1,5 мм, диаметр резьбы М20</t>
  </si>
  <si>
    <t xml:space="preserve">М20х1,5 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</si>
  <si>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</si>
  <si>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</si>
  <si>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</si>
  <si>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</si>
  <si>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</si>
  <si>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</si>
  <si>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</si>
  <si>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</si>
  <si>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</si>
  <si>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</si>
  <si>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</si>
  <si>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25.73.40.190.003.02.0796.000000000003</t>
  </si>
  <si>
    <t>из твердого сплава, отрезной, ГОСТ 18884-73</t>
  </si>
  <si>
    <t>2130-0005 20х12  Т15К6</t>
  </si>
  <si>
    <t xml:space="preserve">2130-0005 20х12  ВК8 </t>
  </si>
  <si>
    <t>2130-0009 25х16  Т15К6</t>
  </si>
  <si>
    <t xml:space="preserve">2130-0009 25х16  ВК8 </t>
  </si>
  <si>
    <t>2130-0013 32х20  Т15К6</t>
  </si>
  <si>
    <t xml:space="preserve">2130-0013 32х20 ВК8 </t>
  </si>
  <si>
    <t>2130-0017 40х25 Т15К6 ГОСТ18884-73</t>
  </si>
  <si>
    <t>2130-0017 40х25 ВК8 ГОСТ18884-73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</si>
  <si>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</si>
  <si>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</si>
  <si>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</si>
  <si>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 xml:space="preserve">  2660-0005 25х16 ВК8 ГОСТ18885-73</t>
  </si>
  <si>
    <t xml:space="preserve"> 2660-0007 32х20 Т15К6 ГОСТ18885-73</t>
  </si>
  <si>
    <t xml:space="preserve">  2660-0007 32х20 ВК8 ГОСТ18885-73</t>
  </si>
  <si>
    <t xml:space="preserve"> 2662-0007 20х20 Т15К6 ГОСТ18885-73</t>
  </si>
  <si>
    <t xml:space="preserve"> 2662-0007 20х20 ВК8 ГОСТ18885-73</t>
  </si>
  <si>
    <t>25.73.40.190.003.02.0796.000000000010</t>
  </si>
  <si>
    <t>из твердого сплава, проходной отогнутый, ГОСТ 18877-73</t>
  </si>
  <si>
    <t>16х25 Т15К6</t>
  </si>
  <si>
    <t>16х25 ВК8</t>
  </si>
  <si>
    <t>26.51.33.900.005.02.0796.000000000005</t>
  </si>
  <si>
    <t>Рулетка</t>
  </si>
  <si>
    <t>из углеродистой стали, шкала номинальной длины 20 м, ГОСТ 7502-98</t>
  </si>
  <si>
    <t>Р20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</si>
  <si>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</si>
  <si>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</si>
  <si>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</si>
  <si>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</si>
  <si>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25.73.40.390.000.01.0796.000000000036</t>
  </si>
  <si>
    <t>спиральное, с цилиндрическим хвостовиком, диаметр 3,1 мм</t>
  </si>
  <si>
    <t>25.73.40.390.000.01.0796.000000000038</t>
  </si>
  <si>
    <t>спиральное, с цилиндрическим хвостовиком, диаметр 3,2 мм</t>
  </si>
  <si>
    <t>25.73.40.390.000.01.0796.000000000039</t>
  </si>
  <si>
    <t>спиральное, с цилиндрическим хвостовиком, диаметр 3,3 мм</t>
  </si>
  <si>
    <t>25.73.40.390.000.01.0796.000000000041</t>
  </si>
  <si>
    <t>спиральное, с цилиндрическим хвостовиком, диаметр 3,4 мм</t>
  </si>
  <si>
    <t>25.73.40.390.000.01.0796.000000000042</t>
  </si>
  <si>
    <t>спиральное, с цилиндрическим хвостовиком, диаметр 3,5 мм</t>
  </si>
  <si>
    <t>25.73.40.390.000.01.0796.000000000045</t>
  </si>
  <si>
    <t>спиральное, с цилиндрическим хвостовиком, диаметр 3,8 мм</t>
  </si>
  <si>
    <t>25.73.40.390.000.01.0796.000000000047</t>
  </si>
  <si>
    <t>спиральное, с цилиндрическим хвостовиком, диаметр 4,0 мм</t>
  </si>
  <si>
    <t>25.73.40.390.000.01.0796.000000000049</t>
  </si>
  <si>
    <t>спиральное, с цилиндрическим хвостовиком, диаметр 4,2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</si>
  <si>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</si>
  <si>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</si>
  <si>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</si>
  <si>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</si>
  <si>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</si>
  <si>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</si>
  <si>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25.73.40.390.000.01.0796.000000000075</t>
  </si>
  <si>
    <t>спиральное, с цилиндрическим хвостовиком, диаметр 6,7 мм</t>
  </si>
  <si>
    <t>25.73.40.390.000.01.0796.000000000078</t>
  </si>
  <si>
    <t>спиральное, с цилиндрическим хвостовиком, диаметр 7,0 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</si>
  <si>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</si>
  <si>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</si>
  <si>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</si>
  <si>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</si>
  <si>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</si>
  <si>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</si>
  <si>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25.73.40.390.000.01.0796.000000000110</t>
  </si>
  <si>
    <t>спиральное, с цилиндрическим хвостовиком, диаметр 10,2 мм</t>
  </si>
  <si>
    <t>25.73.40.390.000.01.0796.000000000238</t>
  </si>
  <si>
    <t>спиральное, с коническим хвостовиком, диаметр 6,0 мм</t>
  </si>
  <si>
    <t>ГОСТ10903-77</t>
  </si>
  <si>
    <t>25.73.40.390.000.01.0796.000000000255</t>
  </si>
  <si>
    <t>спиральное, с коническим хвостовиком, диаметр 9,0 мм</t>
  </si>
  <si>
    <t>25.73.40.390.000.01.0796.000000000260</t>
  </si>
  <si>
    <t>спиральное, с коническим хвостовиком, диаметр 10,2 мм</t>
  </si>
  <si>
    <t>25.73.40.390.000.01.0796.000000000276</t>
  </si>
  <si>
    <t>спиральное, с коническим хвостовиком, диаметр 14,0 мм</t>
  </si>
  <si>
    <t>25.73.40.390.000.01.0796.000000000298</t>
  </si>
  <si>
    <t>спиральное, с коническим хвостовиком, диаметр 19,0 мм</t>
  </si>
  <si>
    <t>25.73.40.390.000.01.0796.000000000319</t>
  </si>
  <si>
    <t>спиральное, с коническим хвостовиком, диаметр 24,0 мм</t>
  </si>
  <si>
    <t>25.73.40.390.000.04.0796.000000000001</t>
  </si>
  <si>
    <t>центровочное, тип А, комбинированное, ГОСТ 14952-75</t>
  </si>
  <si>
    <t>ф2,0</t>
  </si>
  <si>
    <t xml:space="preserve">авансовый платеж 30%  </t>
  </si>
  <si>
    <t>ф2,5</t>
  </si>
  <si>
    <t>ф3,15</t>
  </si>
  <si>
    <t>ф4,0</t>
  </si>
  <si>
    <t>ф5,0</t>
  </si>
  <si>
    <t xml:space="preserve">ф6,3 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</si>
  <si>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</si>
  <si>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</si>
  <si>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</si>
  <si>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</si>
  <si>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</si>
  <si>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</si>
  <si>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</si>
  <si>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</si>
  <si>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</si>
  <si>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</si>
  <si>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</si>
  <si>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</si>
  <si>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</si>
  <si>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</si>
  <si>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</si>
  <si>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</si>
  <si>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</si>
  <si>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</si>
  <si>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23.91.11.800.001.00.0018.000000000002</t>
  </si>
  <si>
    <t>тканевая, водостойкая</t>
  </si>
  <si>
    <t>26.51.33.900.010.00.0796.000000000000</t>
  </si>
  <si>
    <t>Штангенциркуль</t>
  </si>
  <si>
    <t>ШЦ-I</t>
  </si>
  <si>
    <t>ШЦ I 125 (0,05)</t>
  </si>
  <si>
    <t>26.51.33.900.010.00.0796.000000000003</t>
  </si>
  <si>
    <t>ШЦ-II</t>
  </si>
  <si>
    <t>ШЦ-II 150 (0,05)</t>
  </si>
  <si>
    <t>ШЦ-II 250 (0,05)</t>
  </si>
  <si>
    <t>32.91.19.900.000.00.0796.000000000008</t>
  </si>
  <si>
    <t>дисковая, металлическая</t>
  </si>
  <si>
    <t>25.73.30.930.003.00.0796.000000000000</t>
  </si>
  <si>
    <t>металлическая</t>
  </si>
  <si>
    <t>январь, февраль,март, апрель</t>
  </si>
  <si>
    <t>26.51.33.900.008.00.0796.000000000000</t>
  </si>
  <si>
    <t>Калибр-пробка</t>
  </si>
  <si>
    <t>предельный, резьбовой</t>
  </si>
  <si>
    <t>НК60</t>
  </si>
  <si>
    <t>26.51.33.900.007.00.0796.000000000000</t>
  </si>
  <si>
    <t>Калибр-кольцо</t>
  </si>
  <si>
    <t>26.51.62.330.000.00.0796.000000000000</t>
  </si>
  <si>
    <t>алмазный, для измерения микротвердости, ГОСТ 9377-81</t>
  </si>
  <si>
    <t>январь, февраль,март</t>
  </si>
  <si>
    <t xml:space="preserve">авансовый платеж 50%  </t>
  </si>
  <si>
    <t>24.10.71.000.003.01.0166.000000000004</t>
  </si>
  <si>
    <t>Балка</t>
  </si>
  <si>
    <t>стальная, двутавровая, марка Ст.3, размер 24 м, ГОСТ 19425-74</t>
  </si>
  <si>
    <t>15-20 дней</t>
  </si>
  <si>
    <t>24.10.71.000.004.00.0168.000000000003</t>
  </si>
  <si>
    <t>Балки</t>
  </si>
  <si>
    <t>стальная, нормальная (Б), размер 12, двутавровая</t>
  </si>
  <si>
    <t>24.10.33.000.000.00.0166.000000000000</t>
  </si>
  <si>
    <t>из нержавеющей стали, горячекатанный</t>
  </si>
  <si>
    <t>12Х18Н10Т</t>
  </si>
  <si>
    <t>24.10.66.900.000.01.0168.000000000007</t>
  </si>
  <si>
    <t>стальной, марка Ст. 20, диаметр 10 мм, ГОСТ 1050-2013</t>
  </si>
  <si>
    <t>24.10.66.900.000.01.0168.000000000008</t>
  </si>
  <si>
    <t>стальной, марка Ст. 20, диаметр 16 мм, ГОСТ 1050-2013</t>
  </si>
  <si>
    <t>24.10.66.900.000.01.0168.000000000009</t>
  </si>
  <si>
    <t>стальной, марка Ст. 20, диаметр 20 мм, ГОСТ 1050-2013</t>
  </si>
  <si>
    <t>24.10.66.900.000.01.0168.000000000028</t>
  </si>
  <si>
    <t>стальной, марка Ст.12Х18Н10Т, диаметр 16 мм, ГОСТ 2590-2006</t>
  </si>
  <si>
    <t>24.10.66.900.000.01.0168.000000000060</t>
  </si>
  <si>
    <t>стальной, марка Ст. 20, диаметр 100 мм, ГОСТ 2590-2006</t>
  </si>
  <si>
    <t>24.10.66.900.000.01.0168.000000000061</t>
  </si>
  <si>
    <t>стальной, марка Ст. 20, диаметр 110 мм, ГОСТ 2590-2006</t>
  </si>
  <si>
    <t>24.10.66.900.000.01.0168.000000000062</t>
  </si>
  <si>
    <t>стальной, марка Ст. 20, диаметр 120 мм, ГОСТ 2590-2006</t>
  </si>
  <si>
    <t>24.10.66.900.000.01.0168.000000000063</t>
  </si>
  <si>
    <t>стальной, марка Ст. 20, диаметр 14 мм, ГОСТ 2590-2006</t>
  </si>
  <si>
    <t>24.10.66.900.000.01.0168.000000000064</t>
  </si>
  <si>
    <t>стальной, марка Ст. 20, диаметр 160 мм, ГОСТ 2590-2006</t>
  </si>
  <si>
    <t>24.10.66.900.000.01.0168.000000000065</t>
  </si>
  <si>
    <t>стальной, марка Ст. 20, диаметр 170 мм, ГОСТ 2590-2006</t>
  </si>
  <si>
    <t>24.10.66.900.000.01.0168.000000000066</t>
  </si>
  <si>
    <t>стальной, марка Ст. 20, диаметр 18 мм, ГОСТ 2590-2006</t>
  </si>
  <si>
    <t>24.10.66.900.000.01.0168.000000000067</t>
  </si>
  <si>
    <t>стальной, марка Ст. 20, диаметр 180 мм, ГОСТ 2590-2006</t>
  </si>
  <si>
    <t>24.10.66.900.000.01.0168.000000000068</t>
  </si>
  <si>
    <t>стальной, марка Ст. 20, диаметр 200 мм, ГОСТ 2590-2006</t>
  </si>
  <si>
    <t>24.10.66.900.000.01.0168.000000000069</t>
  </si>
  <si>
    <t>стальной, марка Ст. 20, диаметр 210 мм, ГОСТ 2590-2006</t>
  </si>
  <si>
    <t>24.10.66.900.000.01.0168.000000000070</t>
  </si>
  <si>
    <t>стальной, марка Ст. 20, диаметр 24 мм, ГОСТ 2590-2006</t>
  </si>
  <si>
    <t>24.10.66.900.000.01.0168.000000000072</t>
  </si>
  <si>
    <t>стальной, марка Ст. 20, диаметр 30 мм, ГОСТ 2590-2006</t>
  </si>
  <si>
    <t>24.10.66.900.000.01.0168.000000000075</t>
  </si>
  <si>
    <t>стальной, марка Ст. 20, диаметр 40 мм, ГОСТ 2590-2006</t>
  </si>
  <si>
    <t>24.10.66.900.000.01.0168.000000000078</t>
  </si>
  <si>
    <t>стальной, марка Ст. 20, диаметр 50 мм, ГОСТ 2590-2006</t>
  </si>
  <si>
    <t>24.10.66.900.000.01.0168.000000000080</t>
  </si>
  <si>
    <t>стальной, марка Ст. 20, диаметр 6 мм, ГОСТ 2590-2006</t>
  </si>
  <si>
    <t>24.10.66.900.000.01.0168.000000000081</t>
  </si>
  <si>
    <t>стальной, марка Ст. 20, диаметр 60 мм, ГОСТ 2590-2006</t>
  </si>
  <si>
    <t>24.10.66.900.000.01.0168.000000000082</t>
  </si>
  <si>
    <t>стальной, марка Ст. 20, диаметр 70 мм, ГОСТ 2590-2006</t>
  </si>
  <si>
    <t>24.10.66.900.000.01.0168.000000000084</t>
  </si>
  <si>
    <t>стальной, марка Ст. 20, диаметр 80 мм, ГОСТ 2590-2006</t>
  </si>
  <si>
    <t>24.10.66.900.000.01.0168.000000000086</t>
  </si>
  <si>
    <t>стальной, марка Ст. 20, диаметр 90 мм, ГОСТ 2590-2006</t>
  </si>
  <si>
    <t>24.10.66.900.000.01.0168.000000000152</t>
  </si>
  <si>
    <t>стальной, марка Ст.35, диаметр 160 мм, ГОСТ 2590-2006</t>
  </si>
  <si>
    <t>24.10.66.900.000.01.0168.000000000154</t>
  </si>
  <si>
    <t>стальной, марка Ст.35, диаметр 190 мм, ГОСТ 2590-2006</t>
  </si>
  <si>
    <t>24.10.66.900.000.01.0168.000000000155</t>
  </si>
  <si>
    <t>стальной, марка Ст.35, диаметр 20 мм, ГОСТ 2590-2006</t>
  </si>
  <si>
    <t>24.10.66.900.000.01.0168.000000000156</t>
  </si>
  <si>
    <t>стальной, марка Ст.35, диаметр 200 мм, ГОСТ 2590-2006</t>
  </si>
  <si>
    <t>24.10.66.900.000.01.0168.000000000159</t>
  </si>
  <si>
    <t>стальной, марка Ст.35, диаметр 30 мм, ГОСТ 2590-2006</t>
  </si>
  <si>
    <t>24.10.66.900.000.01.0168.000000000161</t>
  </si>
  <si>
    <t>стальной, марка Ст.35, диаметр 40 мм, ГОСТ 2590-2006</t>
  </si>
  <si>
    <t>24.10.66.900.000.01.0168.000000000163</t>
  </si>
  <si>
    <t>стальной, марка Ст.35, диаметр 50 мм, ГОСТ 2590-2006</t>
  </si>
  <si>
    <t>24.10.66.900.000.01.0168.000000000165</t>
  </si>
  <si>
    <t>стальной, марка Ст.35, диаметр 60 мм, ГОСТ 2590-2006</t>
  </si>
  <si>
    <t>24.10.66.900.000.01.0168.000000000167</t>
  </si>
  <si>
    <t>стальной, марка Ст.35, диаметр 70 мм, ГОСТ 2590-2006</t>
  </si>
  <si>
    <t>24.10.66.900.000.01.0168.000000000168</t>
  </si>
  <si>
    <t>стальной, марка Ст.35, диаметр 80 мм, ГОСТ 2590-2006</t>
  </si>
  <si>
    <t>24.10.66.900.000.01.0168.000000000176</t>
  </si>
  <si>
    <t>стальной, марка Ст.40Х, диаметр 10 мм, ГОСТ 2590-2006</t>
  </si>
  <si>
    <t>24.10.66.900.000.01.0168.000000000177</t>
  </si>
  <si>
    <t>стальной, марка Ст.40Х, диаметр 12 мм, ГОСТ 2590-2006</t>
  </si>
  <si>
    <t>24.10.66.900.000.01.0168.000000000178</t>
  </si>
  <si>
    <t>стальной, марка Ст.40Х, диаметр 14 мм, ГОСТ 2590-2006</t>
  </si>
  <si>
    <t>24.10.66.900.000.01.0168.000000000179</t>
  </si>
  <si>
    <t>стальной, марка Ст.40Х, диаметр 16 мм, ГОСТ 2590-2006</t>
  </si>
  <si>
    <t>24.10.66.900.000.01.0168.000000000180</t>
  </si>
  <si>
    <t>стальной, марка Ст.40Х, диаметр 18 мм, ГОСТ 2590-2006</t>
  </si>
  <si>
    <t>24.10.66.900.000.01.0168.000000000181</t>
  </si>
  <si>
    <t>стальной, марка Ст.40Х, диаметр 20 мм, ГОСТ 2590-2006</t>
  </si>
  <si>
    <t>24.10.66.900.000.01.0168.000000000185</t>
  </si>
  <si>
    <t>стальной, марка Ст.40Х, диаметр 30 мм, ГОСТ 2590-2006</t>
  </si>
  <si>
    <t>24.10.66.900.000.01.0168.000000000188</t>
  </si>
  <si>
    <t>стальной, марка Ст.40Х, диаметр 40 мм, ГОСТ 2590-2006</t>
  </si>
  <si>
    <t>24.10.66.900.000.01.0168.000000000190</t>
  </si>
  <si>
    <t>стальной, марка Ст.40Х, диаметр 50 мм, ГОСТ 2590-2006</t>
  </si>
  <si>
    <t>24.10.66.900.000.01.0168.000000000192</t>
  </si>
  <si>
    <t>стальной, марка Ст.40Х, диаметр 60 мм, ГОСТ 2590-2006</t>
  </si>
  <si>
    <t>24.10.66.900.000.01.0168.000000000194</t>
  </si>
  <si>
    <t>стальной, марка Ст.40Х, диаметр 70 мм, ГОСТ 2590-2006</t>
  </si>
  <si>
    <t>24.10.66.900.000.01.0168.000000000196</t>
  </si>
  <si>
    <t>стальной, марка Ст.40Х, диаметр 80 мм, ГОСТ 2590-2006</t>
  </si>
  <si>
    <t>24.10.66.900.000.01.0168.000000000198</t>
  </si>
  <si>
    <t>стальной, марка Ст.40Х, диаметр 90 мм, ГОСТ 2590-2006</t>
  </si>
  <si>
    <t>24.10.66.900.000.01.0168.000000000199</t>
  </si>
  <si>
    <t>стальной, марка Ст.40Х, диаметр 100 мм, ГОСТ 2590-2006</t>
  </si>
  <si>
    <t>24.10.66.900.000.01.0168.000000000200</t>
  </si>
  <si>
    <t>стальной, марка Ст.40Х, диаметр 110 мм, ГОСТ 2590-2006</t>
  </si>
  <si>
    <t>24.10.66.900.000.01.0168.000000000201</t>
  </si>
  <si>
    <t>стальной, марка Ст.40Х, диаметр 120 мм, ГОСТ 2590-2006</t>
  </si>
  <si>
    <t>24.10.66.900.000.01.0168.000000000202</t>
  </si>
  <si>
    <t>стальной, марка Ст.40Х, диаметр 130 мм, ГОСТ 2590-2006</t>
  </si>
  <si>
    <t>24.10.66.900.000.01.0168.000000000203</t>
  </si>
  <si>
    <t>стальной, марка Ст.40Х, диаметр 140 мм, ГОСТ 2590-2006</t>
  </si>
  <si>
    <t>24.10.66.900.000.01.0168.000000000204</t>
  </si>
  <si>
    <t>стальной, марка Ст.40Х, диаметр 150 мм, ГОСТ 2590-2006</t>
  </si>
  <si>
    <t>24.10.66.900.000.01.0168.000000000205</t>
  </si>
  <si>
    <t>стальной, марка Ст.40Х, диаметр 160 мм, ГОСТ 2590-2006</t>
  </si>
  <si>
    <t>24.10.66.900.000.01.0168.000000000206</t>
  </si>
  <si>
    <t>стальной, марка Ст.40Х, диаметр 170 мм, ГОСТ 2590-2006</t>
  </si>
  <si>
    <t>24.10.66.900.000.01.0168.000000000207</t>
  </si>
  <si>
    <t>стальной, марка Ст.40Х, диаметр 180 мм, ГОСТ 2590-2006</t>
  </si>
  <si>
    <t>24.10.66.900.000.01.0168.000000000208</t>
  </si>
  <si>
    <t>стальной, марка Ст.40Х, диаметр 190 мм, ГОСТ 2590-2006</t>
  </si>
  <si>
    <t>24.10.66.900.000.01.0168.000000000209</t>
  </si>
  <si>
    <t>стальной, марка Ст.40Х, диаметр 200 мм, ГОСТ 2590-2006</t>
  </si>
  <si>
    <t>24.10.66.900.000.01.0168.000000000210</t>
  </si>
  <si>
    <t>стальной, марка Ст.40Х, диаметр 210 мм, ГОСТ 2590-2006</t>
  </si>
  <si>
    <t>24.10.66.900.000.01.0168.000000000211</t>
  </si>
  <si>
    <t>стальной, марка Ст.40Х, диаметр 220 мм, ГОСТ 2590-2006</t>
  </si>
  <si>
    <t>24.10.66.900.000.01.0168.000000000212</t>
  </si>
  <si>
    <t>стальной, марка Ст.40Х, диаметр 250 мм, ГОСТ 2590-2006</t>
  </si>
  <si>
    <t xml:space="preserve">24.10.66.900.000.01.0168.000000000330
</t>
  </si>
  <si>
    <t>24.10.66.900.000.01.0168.000000000332</t>
  </si>
  <si>
    <t>стальной, марка Ст.30ХГСА, диаметр 100 мм, ГОСТ 2590-2006</t>
  </si>
  <si>
    <t>24.10.66.900.000.01.0168.000000000337</t>
  </si>
  <si>
    <t>24.10.66.900.000.01.0168.000000000364</t>
  </si>
  <si>
    <t>24.10.66.900.000.01.0168.000000000365</t>
  </si>
  <si>
    <t>24.10.66.900.000.01.0168.000000000366</t>
  </si>
  <si>
    <t>24.10.66.900.000.01.0168.000000000367</t>
  </si>
  <si>
    <t>24.10.66.900.000.01.0168.000000000368</t>
  </si>
  <si>
    <t>24.10.66.900.000.01.0168.000000000369</t>
  </si>
  <si>
    <t>24.10.66.900.000.01.0168.000000000370</t>
  </si>
  <si>
    <t>24.10.66.900.000.01.0168.000000000371</t>
  </si>
  <si>
    <t>24.10.66.900.000.01.0168.000000000372</t>
  </si>
  <si>
    <t>24.10.66.900.000.01.0168.000000000373</t>
  </si>
  <si>
    <t>24.10.66.900.000.01.0168.000000000374</t>
  </si>
  <si>
    <t>24.10.66.900.000.01.0168.000000000375</t>
  </si>
  <si>
    <t>24.10.66.900.000.01.0168.000000000376</t>
  </si>
  <si>
    <t>24.10.66.900.000.01.0168.000000000377</t>
  </si>
  <si>
    <t>24.10.66.900.000.01.0168.000000000378</t>
  </si>
  <si>
    <t>24.32.10.100.000.00.0168.000000000000</t>
  </si>
  <si>
    <t>стальной, холоднокатаный, калиброванный</t>
  </si>
  <si>
    <t>24.10.31.900.000.01.0166.000000000000</t>
  </si>
  <si>
    <t>стальной, горячекатанный, ширина 1500 мм, ГОСТ 19903-74</t>
  </si>
  <si>
    <t>ст. 3, 08</t>
  </si>
  <si>
    <t>24.10.31.900.000.01.0166.000000000002</t>
  </si>
  <si>
    <t>стальной, горячекатанный, б-16 мм, ГОСТ 19903-74</t>
  </si>
  <si>
    <t>сталь 09Г2С</t>
  </si>
  <si>
    <t>24.10.31.900.000.01.0166.000000000005</t>
  </si>
  <si>
    <t>стальной, горячекатанный, б-5 мм, ГОСТ 19903-74</t>
  </si>
  <si>
    <t>ст. 3</t>
  </si>
  <si>
    <t>24.10.31.900.000.01.0168.000000000000</t>
  </si>
  <si>
    <t>стальной, горячекатанный, б-8 мм, ГОСТ 19903-74</t>
  </si>
  <si>
    <t>24.10.31.900.000.01.0168.000000000001</t>
  </si>
  <si>
    <t>24.10.31.900.000.01.0168.000000000005</t>
  </si>
  <si>
    <t>стальной, горячекатанный, б-10 мм, ГОСТ 19903-74</t>
  </si>
  <si>
    <t>24.10.31.900.000.01.0168.000000000008</t>
  </si>
  <si>
    <t>стальной, марка Ст. 3, толщина 2 мм, ГОСТ 16523-97</t>
  </si>
  <si>
    <t>24.10.31.900.000.01.0168.000000000010</t>
  </si>
  <si>
    <t>стальной, марка Ст. 3, толщина 4 мм, ГОСТ 103-2006</t>
  </si>
  <si>
    <t>24.10.31.900.000.01.0168.000000000011</t>
  </si>
  <si>
    <t>стальной, марка Ст. 3, толщина 10 мм, ГОСТ 14637-89</t>
  </si>
  <si>
    <t>24.10.31.900.000.01.0168.000000000013</t>
  </si>
  <si>
    <t>стальной, марка Ст. 08кп, толщина 1,5 мм, ГОСТ 19904-90</t>
  </si>
  <si>
    <t>24.10.31.900.000.01.0168.000000000014</t>
  </si>
  <si>
    <t>стальной, марка Ст. 08кп, толщина 2 мм, ГОСТ 19904-90</t>
  </si>
  <si>
    <t>24.10.31.900.000.01.0168.000000000019</t>
  </si>
  <si>
    <t>стальной, марка Ст. 09Г2С, толщина 12 мм, ГОСТ 19903-74</t>
  </si>
  <si>
    <t>24.10.31.900.000.01.0168.000000000020</t>
  </si>
  <si>
    <t>стальной, марка Ст. 09Г2С, толщина 60 мм, ГОСТ 19903-74</t>
  </si>
  <si>
    <t>24.10.31.900.000.01.0168.000000000021</t>
  </si>
  <si>
    <t>стальной, марка Ст. 09Г2С, толщина 80 мм, ГОСТ 19903-74</t>
  </si>
  <si>
    <t>24.10.31.900.000.01.0168.000000000045</t>
  </si>
  <si>
    <t>стальной, марка Ст.12Х18Н10Т, толщина 5 мм, ГОСТ 19903-74</t>
  </si>
  <si>
    <t>24.10.31.900.000.01.0168.000000000046</t>
  </si>
  <si>
    <t>стальной, марка Ст.12Х18Н10Т, толщина 6 мм, ГОСТ 19903-74</t>
  </si>
  <si>
    <t>24.10.31.900.000.01.0168.000000000047</t>
  </si>
  <si>
    <t>стальной, марка Ст.12Х18Н10Т, толщина 8 мм, ГОСТ 19903-74</t>
  </si>
  <si>
    <t>24.10.31.900.000.01.0168.000000000048</t>
  </si>
  <si>
    <t>стальной, марка Ст.12Х18Н10Т, толщина 10 мм, ГОСТ 19903-74</t>
  </si>
  <si>
    <t>24.10.31.900.000.01.0168.000000000053</t>
  </si>
  <si>
    <t>стальной, марка Ст.12Х18Н10Т, толщина 20 мм, ГОСТ 19903-74</t>
  </si>
  <si>
    <t>24.10.31.900.000.01.0168.000000000057</t>
  </si>
  <si>
    <t>стальной, марка Ст.12Х18Н10Т, толщина 30 мм, ГОСТ 19903-74</t>
  </si>
  <si>
    <t>24.10.31.900.000.01.0168.000000000061</t>
  </si>
  <si>
    <t>стальной, марка Ст.12Х18Н10Т, толщина 40 мм, ГОСТ 19903-74</t>
  </si>
  <si>
    <t>24.10.31.900.000.01.0168.000000000062</t>
  </si>
  <si>
    <t>стальной, марка Ст.12Х18Н10Т, толщина 50 мм, ГОСТ 19903-74</t>
  </si>
  <si>
    <t>24.10.31.900.000.01.0168.000000000063</t>
  </si>
  <si>
    <t>стальной, марка Ст.12Х18Н10Т, толщина 60 мм, ГОСТ 19903-74</t>
  </si>
  <si>
    <t>24.10.31.900.000.01.0168.000000000075</t>
  </si>
  <si>
    <t>стальной, марка Ст. 3, толщина 3 мм, ГОСТ 19903-74</t>
  </si>
  <si>
    <t>24.10.31.900.000.01.0168.000000000077</t>
  </si>
  <si>
    <t>стальной, марка Ст. 3, толщина 6 мм, ГОСТ 19903-74</t>
  </si>
  <si>
    <t>24.10.31.900.000.01.0168.000000000078</t>
  </si>
  <si>
    <t>стальной, марка Ст. 3, толщина 8 мм, ГОСТ 19903-74</t>
  </si>
  <si>
    <t>24.10.31.900.000.01.0168.000000000079</t>
  </si>
  <si>
    <t>стальной, марка Ст. 3, толщина 12 мм, ГОСТ 19903-74</t>
  </si>
  <si>
    <t>24.10.31.900.000.01.0168.000000000080</t>
  </si>
  <si>
    <t>стальной, марка Ст. 3, толщина 14 мм, ГОСТ 19903-74</t>
  </si>
  <si>
    <t>24.10.31.900.000.01.0168.000000000081</t>
  </si>
  <si>
    <t>стальной, марка Ст. 3, толщина 16 мм, ГОСТ 19903-74</t>
  </si>
  <si>
    <t>24.10.31.900.000.01.0168.000000000082</t>
  </si>
  <si>
    <t>стальной, марка Ст. 3, толщина 18 мм, ГОСТ 19903-74</t>
  </si>
  <si>
    <t>24.10.31.900.000.01.0168.000000000083</t>
  </si>
  <si>
    <t>стальной, марка Ст. 3, толщина 20 мм, ГОСТ 19903-74</t>
  </si>
  <si>
    <t>24.10.31.900.000.01.0168.000000000085</t>
  </si>
  <si>
    <t>стальной, марка Ст. 3, толщина 25 мм, ГОСТ 19903-74</t>
  </si>
  <si>
    <t>24.42.24.300.000.01.0166.000000000001</t>
  </si>
  <si>
    <t>алюминиевый, размер1500*4000 мм, толщина 10 мм</t>
  </si>
  <si>
    <t>24.42.24.300.000.01.0166.000000000004</t>
  </si>
  <si>
    <t>алюминиевый, размер1500*4000 мм, толщина 5 мм</t>
  </si>
  <si>
    <t>24.42.24.300.000.01.0166.000000000006</t>
  </si>
  <si>
    <t>алюминиевый, размер1500*4000 мм, толщина 3 мм</t>
  </si>
  <si>
    <t>24.42.24.300.000.01.0166.000000000007</t>
  </si>
  <si>
    <t>алюминиевый, размер1500*4000 мм, толщина 2 мм</t>
  </si>
  <si>
    <t>24.44.24.100.002.01.0168.000000000000</t>
  </si>
  <si>
    <t>медный, ширина 600-1000 мм, ГОСТ 1173-2006</t>
  </si>
  <si>
    <t>24.32.10.100.002.00.0168.000000000006</t>
  </si>
  <si>
    <t>Полоса</t>
  </si>
  <si>
    <t>холоднокатаная, стальная, ширина 20 мм</t>
  </si>
  <si>
    <t>24.44.22.240.002.00.0168.000000000023</t>
  </si>
  <si>
    <t>Пруток</t>
  </si>
  <si>
    <t>бронзовый, круглый, диаметр 20 мм, пресованный</t>
  </si>
  <si>
    <t>24.44.22.240.002.00.0168.000000000041</t>
  </si>
  <si>
    <t>бронзовый, круглый, диаметр 40 мм, пресованный, марка БрАЖНМц9-4-4-1</t>
  </si>
  <si>
    <t>24.44.22.240.002.00.0168.000000000042</t>
  </si>
  <si>
    <t>бронзовый, круглый, диаметр 50 мм, пресованный, марка БрАЖНМц9-4-4-1</t>
  </si>
  <si>
    <t>24.44.22.240.002.00.0168.000000000044</t>
  </si>
  <si>
    <t>бронзовый, круглый, диаметр 60 мм, пресованный, марка БрАЖНМц9-4-4-1</t>
  </si>
  <si>
    <t>24.44.22.240.002.00.0168.000000000046</t>
  </si>
  <si>
    <t>бронзовый, круглый, диаметр 80 мм, пресованный, марка БрАЖНМц9-4-4-1</t>
  </si>
  <si>
    <t>24.44.22.240.002.00.0168.000000000047</t>
  </si>
  <si>
    <t>бронзовый, круглый, диаметр 110 мм, пресованный, марка БрАЖНМц9-4-4-1</t>
  </si>
  <si>
    <t>24.44.22.240.002.00.0168.000000000048</t>
  </si>
  <si>
    <t>бронзовый, круглый, диаметр 140 мм, пресованный, марка БрАЖНМц9-4-4-1</t>
  </si>
  <si>
    <t>24.20.13.900.000.00.0166.000000000006</t>
  </si>
  <si>
    <t>Труба</t>
  </si>
  <si>
    <t>водогазопроводная, сварная, стальная, наружный диаметр 21,3 мм, толщина стенки 2,5 мм, легкая, условный проход 15 мм, ГОСТ 3262-75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</si>
  <si>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</si>
  <si>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</si>
  <si>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</si>
  <si>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</si>
  <si>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24.20.13.900.000.03.0168.000000000000</t>
  </si>
  <si>
    <t>24.20.13.900.000.03.0168.000000000005</t>
  </si>
  <si>
    <t>24.20.13.900.000.03.0168.000000000008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</si>
  <si>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</si>
  <si>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</si>
  <si>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</si>
  <si>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</si>
  <si>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</si>
  <si>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</si>
  <si>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</si>
  <si>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</si>
  <si>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</si>
  <si>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</si>
  <si>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</si>
  <si>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</si>
  <si>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</si>
  <si>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</si>
  <si>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</si>
  <si>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</si>
  <si>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</si>
  <si>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</si>
  <si>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</si>
  <si>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</si>
  <si>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</si>
  <si>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</si>
  <si>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24.33.11.100.000.00.0168.000000000001</t>
  </si>
  <si>
    <t>Уголок</t>
  </si>
  <si>
    <t>стальной, равнополочный, номер 2,5, ширина полок 25*25 мм, ГОСТ 8509-93</t>
  </si>
  <si>
    <t>24.33.11.100.000.00.0168.000000000004</t>
  </si>
  <si>
    <t>стальной, равнополочный, номер 3,2, ширина полок 32*32 мм, ГОСТ 8509-93</t>
  </si>
  <si>
    <t>24.33.11.100.000.00.0168.000000000005</t>
  </si>
  <si>
    <t>стальной, равнополочный, номер 3,5, ширина полок 35*35 мм, ГОСТ 8509-93</t>
  </si>
  <si>
    <t>24.33.11.100.000.00.0168.000000000006</t>
  </si>
  <si>
    <t>стальной, равнополочный, номер 4, ширина полок 40*40 мм, ГОСТ 8509-93</t>
  </si>
  <si>
    <t>24.33.11.100.000.00.0168.000000000008</t>
  </si>
  <si>
    <t>стальной, равнополочный, номер 5, ширина полок 50*50 мм, ГОСТ 8509-93</t>
  </si>
  <si>
    <t>24.33.11.100.000.00.0168.000000000010</t>
  </si>
  <si>
    <t>стальной, равнополочный, номер 6,3, ширина полок 63*63 мм, ГОСТ 8509-93</t>
  </si>
  <si>
    <t>24.33.11.100.000.00.0168.000000000011</t>
  </si>
  <si>
    <t>стальной, равнополочный, номер 7, ширина полок 70*70 мм, ГОСТ 8509-93</t>
  </si>
  <si>
    <t>24.33.11.100.000.00.0168.000000000012</t>
  </si>
  <si>
    <t>стальной, равнополочный, номер 7,5, ширина полок 75*75 мм, ГОСТ 8509-93</t>
  </si>
  <si>
    <t>24.33.11.100.000.00.0168.000000000013</t>
  </si>
  <si>
    <t>стальной, равнополочный, номер 8, ширина полок 80*80 мм, ГОСТ 8509-93</t>
  </si>
  <si>
    <t>24.33.11.100.000.00.0168.000000000014</t>
  </si>
  <si>
    <t>стальной, равнополочный, номер 9, ширина полок 90*90 мм, ГОСТ 8509-93</t>
  </si>
  <si>
    <t>24.33.11.100.000.00.0168.000000000015</t>
  </si>
  <si>
    <t>стальной, равнополочный, номер 10, ширина полок 100*100 мм, ГОСТ 8509-93</t>
  </si>
  <si>
    <t>24.33.11.100.000.00.0168.000000000016</t>
  </si>
  <si>
    <t>стальной, равнополочный, номер 11, ширина полок 110*110 мм, ГОСТ 8509-93</t>
  </si>
  <si>
    <t>24.33.11.100.000.00.0168.000000000017</t>
  </si>
  <si>
    <t>стальной, равнополочный, номер 12,5, ширина полок 125*125 мм, ГОСТ 8509-93</t>
  </si>
  <si>
    <t>25.94.12.100.000.00.0166.000000000000</t>
  </si>
  <si>
    <t>Шайба</t>
  </si>
  <si>
    <t>стальная, пружинная, ГОСТ 6402 - 70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</si>
  <si>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</si>
  <si>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</si>
  <si>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</si>
  <si>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</si>
  <si>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</si>
  <si>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</si>
  <si>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</si>
  <si>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</si>
  <si>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</si>
  <si>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</si>
  <si>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</si>
  <si>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</si>
  <si>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</si>
  <si>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</si>
  <si>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</si>
  <si>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24.10.71.000.001.00.0168.000000000010</t>
  </si>
  <si>
    <t>из стали, горячекатаный, с уклоном внутренних граней полок, номер швеллера 12, ГОСТ 8240-97</t>
  </si>
  <si>
    <t>24.33.11.100.005.00.0168.000000000000</t>
  </si>
  <si>
    <t>Шестигранник</t>
  </si>
  <si>
    <t>стальной, диаметр вписанного круга 8 мм, ГОСТ 2879-2006</t>
  </si>
  <si>
    <t>24.33.11.100.005.00.0168.000000000002</t>
  </si>
  <si>
    <t>стальной, диаметр вписанного круга 10 мм, ГОСТ 2879-2006</t>
  </si>
  <si>
    <t>24.33.11.100.005.00.0168.000000000004</t>
  </si>
  <si>
    <t>стальной, диаметр вписанного круга 12 мм, ГОСТ 2879-2006</t>
  </si>
  <si>
    <t>24.33.11.100.005.00.0168.000000000006</t>
  </si>
  <si>
    <t>стальной, диаметр вписанного круга 14 мм, ГОСТ 2879-2006</t>
  </si>
  <si>
    <t>24.33.11.100.005.00.0168.000000000008</t>
  </si>
  <si>
    <t>стальной, диаметр вписанного круга 16 мм, ГОСТ 2879-2006</t>
  </si>
  <si>
    <t>24.33.11.100.005.00.0168.000000000009</t>
  </si>
  <si>
    <t>стальной, диаметр вписанного круга 17 мм, ГОСТ 2879-2006</t>
  </si>
  <si>
    <t>24.33.11.100.005.00.0168.000000000011</t>
  </si>
  <si>
    <t>стальной, диаметр вписанного круга 19 мм, ГОСТ 2879-2006</t>
  </si>
  <si>
    <t>24.33.11.100.005.00.0168.000000000012</t>
  </si>
  <si>
    <t>стальной, диаметр вписанного круга 20 мм, ГОСТ 2879-2006</t>
  </si>
  <si>
    <t>24.33.11.100.005.00.0168.000000000014</t>
  </si>
  <si>
    <t>стальной, диаметр вписанного круга 22 мм, ГОСТ 2879-2006</t>
  </si>
  <si>
    <t>24.33.11.100.005.00.0168.000000000015</t>
  </si>
  <si>
    <t>стальной, диаметр вписанного круга 24 мм, ГОСТ 2879-2006</t>
  </si>
  <si>
    <t>24.33.11.100.005.00.0168.000000000017</t>
  </si>
  <si>
    <t>стальной, диаметр вписанного круга 26 мм, ГОСТ 2879-2006</t>
  </si>
  <si>
    <t>24.33.11.100.005.00.0168.000000000019</t>
  </si>
  <si>
    <t>стальной, диаметр вписанного круга 30 мм, ГОСТ 2879-2006</t>
  </si>
  <si>
    <t>24.33.11.100.005.00.0168.000000000020</t>
  </si>
  <si>
    <t>стальной, диаметр вписанного круга 32 мм, ГОСТ 2879-2006</t>
  </si>
  <si>
    <t>24.33.11.100.005.00.0168.000000000022</t>
  </si>
  <si>
    <t>стальной, диаметр вписанного круга 36 мм, ГОСТ 2879-2006</t>
  </si>
  <si>
    <t>24.33.11.100.005.00.0168.000000000028</t>
  </si>
  <si>
    <t>стальной, диаметр вписанного круга 50 мм, ГОСТ 2879-2006</t>
  </si>
  <si>
    <t>24.33.11.100.005.00.0168.000000000030</t>
  </si>
  <si>
    <t>стальной, диаметр вписанного круга 55 мм, ГОСТ 2879-2006</t>
  </si>
  <si>
    <t>24.33.11.100.005.00.0168.000000000041</t>
  </si>
  <si>
    <t>стальной, диаметр вписанного круга 41 мм, калиброванный</t>
  </si>
  <si>
    <t>24.33.11.100.005.00.0168.000000000045</t>
  </si>
  <si>
    <t>стальной, диаметр вписанного круга 27 мм, калиброванный, ГОСТ 8560-78</t>
  </si>
  <si>
    <t>24.33.11.100.005.00.0168.000000000049</t>
  </si>
  <si>
    <t>стальной, диаметр вписанного круга 46 мм, калиброванный</t>
  </si>
  <si>
    <t xml:space="preserve"> июнь, август, сентябрь</t>
  </si>
  <si>
    <t xml:space="preserve"> июнь, август</t>
  </si>
  <si>
    <t>апрель, июнь, август, сентябрь, октябрь, ноябрь</t>
  </si>
  <si>
    <t xml:space="preserve">поставка в течение 10 дней </t>
  </si>
  <si>
    <t xml:space="preserve">поставка в течение 15 дней </t>
  </si>
  <si>
    <t xml:space="preserve">поставка в течение 5 дней </t>
  </si>
  <si>
    <t xml:space="preserve">поставка в течение 30 дней </t>
  </si>
  <si>
    <t>поставка в течение 1 дня</t>
  </si>
  <si>
    <t>2.Работы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</si>
  <si>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</si>
  <si>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</si>
  <si>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</si>
  <si>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</si>
  <si>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</si>
  <si>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</si>
  <si>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</si>
  <si>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</si>
  <si>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</si>
  <si>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</si>
  <si>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</si>
  <si>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</si>
  <si>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</si>
  <si>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</si>
  <si>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</si>
  <si>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</si>
  <si>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</si>
  <si>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</si>
  <si>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</si>
  <si>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</si>
  <si>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</si>
  <si>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</si>
  <si>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</si>
  <si>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</si>
  <si>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</si>
  <si>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</si>
  <si>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</si>
  <si>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Разработка проекта обращения с отходами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</si>
  <si>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</si>
  <si>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</si>
  <si>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</si>
  <si>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в течение 30 календарных дней после  предоплаты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</si>
  <si>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</si>
  <si>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</si>
  <si>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низкотемпературная, марка Циатим-203</t>
  </si>
  <si>
    <t xml:space="preserve">циатим-203 </t>
  </si>
  <si>
    <t>19.20.29.500.000.01.0112.000000000021</t>
  </si>
  <si>
    <t>моторное, для бензиновых двигателей, обозначение по SAE 5W-40</t>
  </si>
  <si>
    <t>SAE 5W-40 (полусентетика)</t>
  </si>
  <si>
    <t>19.20.29.510.000.00.0112.000000000007</t>
  </si>
  <si>
    <t>моторное, марка 10W-40, ГОСТ 12337-84</t>
  </si>
  <si>
    <t xml:space="preserve">SAE 10W-40 </t>
  </si>
  <si>
    <t>19.20.29.520.000.00.0112.000000000020</t>
  </si>
  <si>
    <t>гидравлическое, марка ВМГЗ, ГОСТ 17479.3-85</t>
  </si>
  <si>
    <t>ВМГЗ ТУ38-101-47986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</si>
  <si>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</si>
  <si>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</si>
  <si>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</si>
  <si>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19.20.29.550.000.00.0112.000000000015</t>
  </si>
  <si>
    <t>трансмиссионное, марка ТАД-17и, ГОСТ 23652-79</t>
  </si>
  <si>
    <t>19.20.29.550.000.00.0112.000000000012</t>
  </si>
  <si>
    <t>трансмиссионное, марка ТСп-15К, ГОСТ 23652-79</t>
  </si>
  <si>
    <t>19.20.29.550.000.00.0112.000000000000</t>
  </si>
  <si>
    <t>трансмиссионное, марка ТСп-10, ГОСТ 23652-79</t>
  </si>
  <si>
    <t>19.20.29.530.000.00.0112.000000000005</t>
  </si>
  <si>
    <t>индустриальное, марка И-20А, ГОСТ 20799-88</t>
  </si>
  <si>
    <t>И-20А  ГОСТ 20799-87</t>
  </si>
  <si>
    <t>19.20.29.510.000.00.0112.000000000000</t>
  </si>
  <si>
    <t>моторное, марка МС-20</t>
  </si>
  <si>
    <t>МС-20 ГОСТ 21743-46</t>
  </si>
  <si>
    <t>20.59.41.990.002.10.0166.000000000005</t>
  </si>
  <si>
    <t>консервационная, марка К-17</t>
  </si>
  <si>
    <t>смазка консервационное К-17 ГОСТ 10877-76</t>
  </si>
  <si>
    <t>19.20.29.560.000.01.0112.000000000000</t>
  </si>
  <si>
    <t>турбинное, марка Т22, ГОСТ 32-74</t>
  </si>
  <si>
    <t>Масло турбинное Т-22 ГОСТ 9972-74</t>
  </si>
  <si>
    <t>19.20.29.540.000.00.0112.000000000015</t>
  </si>
  <si>
    <t>электроизоляционное, марка ВГ</t>
  </si>
  <si>
    <t>Трансформаторное масло ВГ ГОСТ 982-80</t>
  </si>
  <si>
    <t>19.20.29.530.000.00.0112.000000000007</t>
  </si>
  <si>
    <t>индустриальное, марка И-40А, ГОСТ 20799-88</t>
  </si>
  <si>
    <t>масло И-40А ГОСТ 20799-75</t>
  </si>
  <si>
    <t>19.20.29.530.000.00.0112.000000000002</t>
  </si>
  <si>
    <t>индустриальное, марка И-12А1, ГОСТ 20799-88</t>
  </si>
  <si>
    <t>масло И-12А ГОСТ 20799-75</t>
  </si>
  <si>
    <t>19.20.29.510.000.00.0112.000000000015</t>
  </si>
  <si>
    <t>моторное, марка М-14В2, ГОСТ 12337-84</t>
  </si>
  <si>
    <t>19.20.29.530.000.00.0112.000000000001</t>
  </si>
  <si>
    <t>индустриальное, марка И-5А, ГОСТ 20799-88</t>
  </si>
  <si>
    <t>19.20.29.510.000.00.0112.000000000013</t>
  </si>
  <si>
    <t>моторное, марка М-8В2</t>
  </si>
  <si>
    <t>моторное, марка М-8В2 ГОСТ 8581-78</t>
  </si>
  <si>
    <t>19.20.29.510.000.00.0112.000000000035</t>
  </si>
  <si>
    <t>моторное, марка М-8Г2к</t>
  </si>
  <si>
    <t>масло М8Г2к ГОСТ 8581-78</t>
  </si>
  <si>
    <t>19.20.29.510.000.00.0112.000000000034</t>
  </si>
  <si>
    <t>моторное, марка М-10Г2, ГОСТ 12337-84</t>
  </si>
  <si>
    <t>масло М10Г2к ГОСТ 8581-78</t>
  </si>
  <si>
    <t>19.20.29.510.000.00.0112.000000000037</t>
  </si>
  <si>
    <t>моторное, марка М-8ДМ</t>
  </si>
  <si>
    <t>масло М-8ДМ</t>
  </si>
  <si>
    <t>19.20.29.510.000.00.0112.000000000038</t>
  </si>
  <si>
    <t>моторное, марка М-10ДМ, ГОСТ 12337-84</t>
  </si>
  <si>
    <t>масло М-10ДМ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</si>
  <si>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</si>
  <si>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</si>
  <si>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</si>
  <si>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</si>
  <si>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</si>
  <si>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</si>
  <si>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Mobil Vactra OIL № 2 Используется для смазки узлов и станочных направляющих, в системе гидравлики станков.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</si>
  <si>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</si>
  <si>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</si>
  <si>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</si>
  <si>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</si>
  <si>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</si>
  <si>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</si>
  <si>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</si>
  <si>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</si>
  <si>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20.30.12.700.001.00.0166.000000000038</t>
  </si>
  <si>
    <t>кремнийорганический, марка КО-85, ГОСТ 11066-74</t>
  </si>
  <si>
    <t>май, юнь, июль, август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</si>
  <si>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</si>
  <si>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</si>
  <si>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</si>
  <si>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</si>
  <si>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20.30.12.700.000.00.0166.000000000107</t>
  </si>
  <si>
    <t>Эмаль</t>
  </si>
  <si>
    <t>МС-17</t>
  </si>
  <si>
    <t xml:space="preserve"> МС-17 ТУ6-10-1012-78,черная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</si>
  <si>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</si>
  <si>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</si>
  <si>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</si>
  <si>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</si>
  <si>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</si>
  <si>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</si>
  <si>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</si>
  <si>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</si>
  <si>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20.14.73.100.000.00.0112.000000000000</t>
  </si>
  <si>
    <t>Сольвент</t>
  </si>
  <si>
    <t>жидкость, ГОСТ 1928-79</t>
  </si>
  <si>
    <t>Сольвент ГОСТ 1928-79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</si>
  <si>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</si>
  <si>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</si>
  <si>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</si>
  <si>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</si>
  <si>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</si>
  <si>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20.30.12.700.000.00.0166.000000000062</t>
  </si>
  <si>
    <t>ПФ-115, ГОСТ 6465-76</t>
  </si>
  <si>
    <t>ПФ-115  ГОСТ 6465-76 желтая</t>
  </si>
  <si>
    <t>ПФ-115  ГОСТ 6465-76 синяя</t>
  </si>
  <si>
    <t>ПФ-115  ГОСТ 6465-76 белая</t>
  </si>
  <si>
    <t>ПФ-115  ГОСТ 6465-76-зеленая</t>
  </si>
  <si>
    <t>ПФ-115  ГОСТ 6465-76 черная</t>
  </si>
  <si>
    <t>ПФ-115  ГОСТ 6465-76 красная</t>
  </si>
  <si>
    <t>ПФ-115  ГОСТ 6465-76 светло-серая</t>
  </si>
  <si>
    <t>ПФ-115  ГОСТ 6465-76 серая</t>
  </si>
  <si>
    <t>ПФ-115  ГОСТ 6465-76 голубая 423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</si>
  <si>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</si>
  <si>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</si>
  <si>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</si>
  <si>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</si>
  <si>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</si>
  <si>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</si>
  <si>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</si>
  <si>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</si>
  <si>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</si>
  <si>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</si>
  <si>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</si>
  <si>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</si>
  <si>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</si>
  <si>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Лист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</si>
  <si>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</si>
  <si>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</si>
  <si>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</si>
  <si>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январь, февраль, март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</si>
  <si>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</si>
  <si>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</si>
  <si>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</si>
  <si>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</si>
  <si>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</si>
  <si>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</si>
  <si>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</si>
  <si>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</si>
  <si>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</si>
  <si>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</si>
  <si>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</si>
  <si>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</si>
  <si>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</si>
  <si>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</si>
  <si>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13.20.20.150.000.01.0006.000000000002</t>
  </si>
  <si>
    <t>хлопчатобумажная, постельная, плотность 100 г/м2, ширина 65-180 см, ГОСТ 29298-2005</t>
  </si>
  <si>
    <t>Ткань Ситец ширина 90 см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</si>
  <si>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</si>
  <si>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</si>
  <si>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</si>
  <si>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32.91.11.900.002.00.0796.000000000001</t>
  </si>
  <si>
    <t>Щетка</t>
  </si>
  <si>
    <t>материал изготовления - химическая нить</t>
  </si>
  <si>
    <t>Щетка-сметка</t>
  </si>
  <si>
    <t>ОИН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</si>
  <si>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</si>
  <si>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</si>
  <si>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</si>
  <si>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</si>
  <si>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>32.91.11.530.000.00.0796.000000000001</t>
  </si>
  <si>
    <t>Метла</t>
  </si>
  <si>
    <t>метла из материалов растительного происхождения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</si>
  <si>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</si>
  <si>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</si>
  <si>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</si>
  <si>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</si>
  <si>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</si>
  <si>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</si>
  <si>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</si>
  <si>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</si>
  <si>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32.50.42.900.000.00.0796.000000000008</t>
  </si>
  <si>
    <t>Очки</t>
  </si>
  <si>
    <t>защитные, пластиковые</t>
  </si>
  <si>
    <t xml:space="preserve">Очки защитные </t>
  </si>
  <si>
    <t>14.12.30.100.000.00.0715.000000000001</t>
  </si>
  <si>
    <t>для защиты рук технические, пропитанные ПВХ, хлопчатобумажные</t>
  </si>
  <si>
    <t>перчатки хлопчато-бумажные</t>
  </si>
  <si>
    <t xml:space="preserve">перчатки диэлектрические </t>
  </si>
  <si>
    <t>22.19.60.500.000.00.0715.000000000004</t>
  </si>
  <si>
    <t>для защиты рук технические, резиновые</t>
  </si>
  <si>
    <t>перчатки резиновые бытовые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</si>
  <si>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</si>
  <si>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</si>
  <si>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</si>
  <si>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</si>
  <si>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</si>
  <si>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</si>
  <si>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</si>
  <si>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32.99.11.900.017.05.0796.000000000000</t>
  </si>
  <si>
    <t>Респиратор</t>
  </si>
  <si>
    <t>пыле-газозащитный</t>
  </si>
  <si>
    <t xml:space="preserve"> Лепесток ГОСТ Р 12.4.191-99</t>
  </si>
  <si>
    <t>32.99.11.900.017.04.0796.000000000000</t>
  </si>
  <si>
    <t>противогазоаэрозольный</t>
  </si>
  <si>
    <t>респиратор РПГ-67 ГОСТ 12.4.190-99</t>
  </si>
  <si>
    <t>респиратор PR-1 ГОСТ 12.4.190-99</t>
  </si>
  <si>
    <t>32.99.11.300.000.02.0715.000000000001</t>
  </si>
  <si>
    <t>Рукавицы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</si>
  <si>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</si>
  <si>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</si>
  <si>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32.99.11.300.000.01.0715.000000000000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</si>
  <si>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</si>
  <si>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</si>
  <si>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32.99.11.900.016.02.0796.000000000000</t>
  </si>
  <si>
    <t>Фильтр</t>
  </si>
  <si>
    <t>противоаэрозольный, для респиратора</t>
  </si>
  <si>
    <t>фильтр для респиратора РПГ-67 ГОСТ Р 12.4.191-99</t>
  </si>
  <si>
    <t>Фильтр для респиратора PR-1 ГОСТ Р 12.4.191-99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</si>
  <si>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</si>
  <si>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</si>
  <si>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</si>
  <si>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</si>
  <si>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14.14.24.410.000.00.0796.000000000000</t>
  </si>
  <si>
    <t>Халат</t>
  </si>
  <si>
    <t>женский, из хлопчатобумажной ткани, ГОСТ 25296-2003</t>
  </si>
  <si>
    <t>халат женский, из хлопчатобумажной ткани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</si>
  <si>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</si>
  <si>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</si>
  <si>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</si>
  <si>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14.12.30.290.004.00.0796.000000000001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</si>
  <si>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</si>
  <si>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</si>
  <si>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</si>
  <si>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</si>
  <si>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</si>
  <si>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</si>
  <si>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</si>
  <si>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</si>
  <si>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</si>
  <si>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</si>
  <si>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</si>
  <si>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</si>
  <si>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</si>
  <si>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</si>
  <si>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</si>
  <si>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</si>
  <si>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</si>
  <si>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</si>
  <si>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</si>
  <si>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20.59.59.600.019.00.0166.000000000000</t>
  </si>
  <si>
    <t>Хлорная известь</t>
  </si>
  <si>
    <t>марки А, сорт 1, ГОСТ 1692-85</t>
  </si>
  <si>
    <t>хлорная известь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</si>
  <si>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</si>
  <si>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</si>
  <si>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</si>
  <si>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</si>
  <si>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32.99.15.500.001.00.0796.000000000000</t>
  </si>
  <si>
    <t>Мел</t>
  </si>
  <si>
    <t>для письма и рисования</t>
  </si>
  <si>
    <t>мел для рисования</t>
  </si>
  <si>
    <t>27.40.14.600.001.00.0796.000000000002</t>
  </si>
  <si>
    <t>Лампа автомобильная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</si>
  <si>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</si>
  <si>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</si>
  <si>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</si>
  <si>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поставка в течение 5 дней</t>
  </si>
  <si>
    <t>27.40.14.600.001.00.0796.000000000005</t>
  </si>
  <si>
    <t>тип цоколя Н7, галогеновая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</si>
  <si>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</si>
  <si>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</si>
  <si>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</si>
  <si>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</si>
  <si>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29.31.21.350.000.02.0796.000000000002</t>
  </si>
  <si>
    <t>для грузового автомобиля, резьба М14, короткая</t>
  </si>
  <si>
    <t>на грузовые автомобили</t>
  </si>
  <si>
    <t>29.31.21.350.000.01.0796.000000000012</t>
  </si>
  <si>
    <t>для легкового автомобиля, резьба М14, длинная</t>
  </si>
  <si>
    <t>29.32.30.650.014.01.0796.000000000000</t>
  </si>
  <si>
    <t>Подшипник</t>
  </si>
  <si>
    <t>выключения сцепления, для легкового автомобиля</t>
  </si>
  <si>
    <t>для легковых автомобилей</t>
  </si>
  <si>
    <t xml:space="preserve"> апрель,  июнь, июль,август, сентябрь</t>
  </si>
  <si>
    <t>29.32.30.650.014.01.0796.000000000001</t>
  </si>
  <si>
    <t>выключения сцепления, для грузового автомобиля</t>
  </si>
  <si>
    <t>для грузовых автомобилей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</si>
  <si>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</si>
  <si>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</si>
  <si>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</si>
  <si>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</si>
  <si>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</si>
  <si>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</si>
  <si>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28.29.13.300.003.00.0796.000000000005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</si>
  <si>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</si>
  <si>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</si>
  <si>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</si>
  <si>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</si>
  <si>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</si>
  <si>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</si>
  <si>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</si>
  <si>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28.29.13.300.003.01.0796.000000000010</t>
  </si>
  <si>
    <t>топливный, для дизельного двигателя грузового автомобиля, тонкой очистки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</si>
  <si>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</si>
  <si>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</si>
  <si>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</si>
  <si>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28.29.13.500.000.01.0796.000000000001</t>
  </si>
  <si>
    <t>воздушный, для двигателя внутреннего сгорания, для грузовых автомобилей</t>
  </si>
  <si>
    <t>29.32.30.990.058.05.0839.000000000000</t>
  </si>
  <si>
    <t>Прокладка</t>
  </si>
  <si>
    <t>для двигателя внутреннего сгорания, для грузового автомобиля</t>
  </si>
  <si>
    <t>май, июнь, август, сентябрь,октябрь, ноябрь</t>
  </si>
  <si>
    <t>29.32.30.990.058.05.0796.000000000000</t>
  </si>
  <si>
    <t>для двигателя внутреннего сгорания, для легкового автомобиля</t>
  </si>
  <si>
    <t>20.59.59.690.001.00.0796.000000000000</t>
  </si>
  <si>
    <t>для очистки и обезжиривания деталей тормозной системы и сцепления, аэрозоль</t>
  </si>
  <si>
    <t>для легковых и грузовых автомобилей</t>
  </si>
  <si>
    <t>март, апрель,июнь, июль, август, сентябрь, ноябрь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</si>
  <si>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</si>
  <si>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</si>
  <si>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</si>
  <si>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</si>
  <si>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</si>
  <si>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</si>
  <si>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</si>
  <si>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</si>
  <si>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</si>
  <si>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</si>
  <si>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</si>
  <si>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</si>
  <si>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</si>
  <si>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29.32.30.650.018.00.0796.000000000003</t>
  </si>
  <si>
    <t>Диск</t>
  </si>
  <si>
    <t>для легкового автомобиля, сцепления</t>
  </si>
  <si>
    <t xml:space="preserve">  апрель, июнь, август, сентябрь, октябрь, ноябрь</t>
  </si>
  <si>
    <t>29.32.30.650.018.00.0796.000000000004</t>
  </si>
  <si>
    <t>для грузового автомобиля, сцепления</t>
  </si>
  <si>
    <t>22.11.13.500.000.01.0796.000000000092</t>
  </si>
  <si>
    <t>Шина</t>
  </si>
  <si>
    <t>для автобусов или автомобилей грузовых, пневматическая, радиальная, размер 9,00R20 (260*508), камерная, ГОСТ 5513-97</t>
  </si>
  <si>
    <t xml:space="preserve"> июнь,июль, август, сентябрь, октябрь, ноябрь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</si>
  <si>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</si>
  <si>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</si>
  <si>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</si>
  <si>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</si>
  <si>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</si>
  <si>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22.11.11.100.000.01.0796.000000002144</t>
  </si>
  <si>
    <t>для легковых автомобилей, всесезонная, 225, 85, R15, пневматическая, радиальная, бескамерная, нешипованная, ГОСТ 4754-97</t>
  </si>
  <si>
    <t>август, сентябрь, октябрь, ноябрь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</si>
  <si>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</si>
  <si>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</si>
  <si>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</si>
  <si>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</si>
  <si>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</si>
  <si>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</si>
  <si>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27.20.21.100.000.00.0796.000000000024</t>
  </si>
  <si>
    <t>Аккумулятор</t>
  </si>
  <si>
    <t>стартерный, марка 6СТ-75, напряжение 12 В, емкость 75 А/ч, кислотный, ГОСТ 959-2002</t>
  </si>
  <si>
    <t xml:space="preserve">март, апрель,  июнь, июль 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</si>
  <si>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</si>
  <si>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</si>
  <si>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</si>
  <si>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27.20.21.100.000.00.0796.000000000007</t>
  </si>
  <si>
    <t>стартерный, марка 6СТ-190, напряжение 12 В, емкость 190 А/ч, ГОСТ 959-2002</t>
  </si>
  <si>
    <t xml:space="preserve">февраль, март, апрель, май, июнь,июль, август, сентябрь,октябрь, ноябрь </t>
  </si>
  <si>
    <t>январь, февраль, март, апрель, май, июнь, июль,август, сентябрь,октябрь, ноябрь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</si>
  <si>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</si>
  <si>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</si>
  <si>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</si>
  <si>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</si>
  <si>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</si>
  <si>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</si>
  <si>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</si>
  <si>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19.20.21.530.000.00.0112.000000000001</t>
  </si>
  <si>
    <t>для двигателей с искровым зажиганием, марка АИ-92, неэтилированный и этилированный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</si>
  <si>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</si>
  <si>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</si>
  <si>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</si>
  <si>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Роза</t>
  </si>
  <si>
    <t>экстра группа, ГОСТ 18908.1-73</t>
  </si>
  <si>
    <t>январь, февраль</t>
  </si>
  <si>
    <t>01.19.21.190.003.00.0796.000000000000</t>
  </si>
  <si>
    <t>Тюльпан</t>
  </si>
  <si>
    <t>группа 1, ГОСТ 18908.7-73</t>
  </si>
  <si>
    <t>январь, февраль, март, апрель</t>
  </si>
  <si>
    <t>20.52.10.900.006.00.0796.000000000000</t>
  </si>
  <si>
    <t>Автогерметик</t>
  </si>
  <si>
    <t>для герметизации</t>
  </si>
  <si>
    <t>февраль,март,апрель,май,июнь,июль,август,сентябрь,октябрь,ноябрь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</si>
  <si>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</si>
  <si>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</si>
  <si>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</si>
  <si>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</si>
  <si>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20.11.11.250.000.00.5108.000000000000</t>
  </si>
  <si>
    <t>Аргон</t>
  </si>
  <si>
    <t>газообразный, сорт высший, ГОСТ 10157-79</t>
  </si>
  <si>
    <t>1 бал. 6.5 куб.м</t>
  </si>
  <si>
    <t>ежемесячно</t>
  </si>
  <si>
    <t>авансовый платеж 30%</t>
  </si>
  <si>
    <t>5108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</si>
  <si>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</si>
  <si>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</si>
  <si>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</si>
  <si>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</si>
  <si>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</si>
  <si>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авансовый платеж 50%</t>
  </si>
  <si>
    <t>20.13.51.310.000.00.0166.000000000001</t>
  </si>
  <si>
    <t>Бихромат натрия</t>
  </si>
  <si>
    <t>технический, сорт высший, ГОСТ 2651-78</t>
  </si>
  <si>
    <t>28.22.19.300.016.00.0796.000000000000</t>
  </si>
  <si>
    <t>Вкладыш</t>
  </si>
  <si>
    <t>для подъемно-транспортного оборудования, фрикционный</t>
  </si>
  <si>
    <t>Вкладыш фрикционный</t>
  </si>
  <si>
    <t>январь,февраль,март,апрель,май,июнь,июль,август,сентябрь,октябрь,ноябрь</t>
  </si>
  <si>
    <t>поставка в течение 20 дней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</si>
  <si>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</si>
  <si>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</si>
  <si>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</si>
  <si>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</si>
  <si>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</si>
  <si>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</si>
  <si>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</si>
  <si>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Гетинакс листовой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</si>
  <si>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</si>
  <si>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</si>
  <si>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</si>
  <si>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</si>
  <si>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20.14.23.600.000.00.0166.000000000000</t>
  </si>
  <si>
    <t>Глицерин</t>
  </si>
  <si>
    <t>чистый для анализа, ГОСТ 6259-75</t>
  </si>
  <si>
    <t>Глецирин чистый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</si>
  <si>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</si>
  <si>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</si>
  <si>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</si>
  <si>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</si>
  <si>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22.19.72.000.005.00.0166.000000000000</t>
  </si>
  <si>
    <t>Дорожка</t>
  </si>
  <si>
    <t>резиновая</t>
  </si>
  <si>
    <t>Автомобильная</t>
  </si>
  <si>
    <t>Изолента ХБ</t>
  </si>
  <si>
    <t>март,апрель,май,июнь,июль,август,сентябрь,октябрь,ноябрь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</si>
  <si>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</si>
  <si>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</si>
  <si>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</si>
  <si>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</si>
  <si>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</si>
  <si>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</si>
  <si>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</si>
  <si>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</si>
  <si>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</si>
  <si>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</si>
  <si>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</si>
  <si>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</si>
  <si>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</si>
  <si>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20.11.11.700.000.01.5108.000000000001</t>
  </si>
  <si>
    <t>Кислород</t>
  </si>
  <si>
    <t>технический, сорт 1, ГОСТ 5583-78</t>
  </si>
  <si>
    <t>В баллонах</t>
  </si>
  <si>
    <t>20.14.31.300.000.00.0166.000000000000</t>
  </si>
  <si>
    <t>Кислота олеиновая</t>
  </si>
  <si>
    <t>промышленная (техническая), марка Б14, ГОСТ 7580-91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</si>
  <si>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</si>
  <si>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</si>
  <si>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</si>
  <si>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</si>
  <si>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</si>
  <si>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</si>
  <si>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Эпоксидный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</si>
  <si>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</si>
  <si>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</si>
  <si>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</si>
  <si>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20.52.10.900.005.00.0778.000000000000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</si>
  <si>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</si>
  <si>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</si>
  <si>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20.52.10.900.005.00.0778.000000000007</t>
  </si>
  <si>
    <t>фенолополивинилацетальный, марка БФ-2, ГОСТ 12172-74</t>
  </si>
  <si>
    <t>Клей БФ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</si>
  <si>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</si>
  <si>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</si>
  <si>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</si>
  <si>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Резиновый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</si>
  <si>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</si>
  <si>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</si>
  <si>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</si>
  <si>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</si>
  <si>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</si>
  <si>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20.42.19.370.000.00.0778.000000000000</t>
  </si>
  <si>
    <t>Крем</t>
  </si>
  <si>
    <t>для бритья, ГОСТ 31692-2012</t>
  </si>
  <si>
    <t>В тубе</t>
  </si>
  <si>
    <t>22.21.30.100.003.00.0166.000000000002</t>
  </si>
  <si>
    <t>уплотнительная, размер 20 мм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</si>
  <si>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</si>
  <si>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</si>
  <si>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</si>
  <si>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</si>
  <si>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поставка в течение 20 рабочих дней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</si>
  <si>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</si>
  <si>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</si>
  <si>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</si>
  <si>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</si>
  <si>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</si>
  <si>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</si>
  <si>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</si>
  <si>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</si>
  <si>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</si>
  <si>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</si>
  <si>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</si>
  <si>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</si>
  <si>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</si>
  <si>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</si>
  <si>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</si>
  <si>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</si>
  <si>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</si>
  <si>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</si>
  <si>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</si>
  <si>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август,сентябрь,ноябрь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</si>
  <si>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</si>
  <si>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</si>
  <si>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</si>
  <si>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</si>
  <si>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</si>
  <si>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</si>
  <si>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</si>
  <si>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Медь</t>
  </si>
  <si>
    <t>Медь сернокислая (медный купорос)</t>
  </si>
  <si>
    <t>20.12.12.700.002.00.0166.000000000000</t>
  </si>
  <si>
    <t>Оксид меди</t>
  </si>
  <si>
    <t>ЧДА, ГОСТ 16539-79</t>
  </si>
  <si>
    <t>Медь окись гранулированная (чда)</t>
  </si>
  <si>
    <t>май</t>
  </si>
  <si>
    <t>20.59.52.100.018.00.0166.000000000000</t>
  </si>
  <si>
    <t>Натрий щавелевокислый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</si>
  <si>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</si>
  <si>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</si>
  <si>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</si>
  <si>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</si>
  <si>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20.14.24.300.005.00.0166.000000000000</t>
  </si>
  <si>
    <t>Гидрохинон (хинол, п-дигидроксибензол)</t>
  </si>
  <si>
    <t>хлопья</t>
  </si>
  <si>
    <t>Гидрохинон</t>
  </si>
  <si>
    <t>20.14.12.250.000.00.0166.000000000001</t>
  </si>
  <si>
    <t>Толуол</t>
  </si>
  <si>
    <t>чистый для анализа, ГОСТ 5789-78</t>
  </si>
  <si>
    <t>Толуол (осч)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</si>
  <si>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</si>
  <si>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</si>
  <si>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</si>
  <si>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</si>
  <si>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22.19.20.700.010.00.0166.000000000053</t>
  </si>
  <si>
    <t>Пластина</t>
  </si>
  <si>
    <t>тип ТМКЩ, размер 20*1000*1000 мм, ГОСТ 7338-90</t>
  </si>
  <si>
    <t>Пластина ТКМЩ</t>
  </si>
  <si>
    <t>28.14.20.000.008.00.0166.000000000004</t>
  </si>
  <si>
    <t>Техпластина</t>
  </si>
  <si>
    <t>резинотканевая</t>
  </si>
  <si>
    <t>1-Н-II-ТМКЩ-С-1х4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</si>
  <si>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</si>
  <si>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</si>
  <si>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</si>
  <si>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</si>
  <si>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</si>
  <si>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</si>
  <si>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22.19.20.190.000.01.0166.000000000005</t>
  </si>
  <si>
    <t>резиновая, марка 7В14</t>
  </si>
  <si>
    <t>Смесь резиновая В-14 НТА</t>
  </si>
  <si>
    <t>поставка в течение 30 дней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</si>
  <si>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</si>
  <si>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</si>
  <si>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</si>
  <si>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</si>
  <si>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</si>
  <si>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</si>
  <si>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</si>
  <si>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>26.30.60.000.015.00.0796.000000000000</t>
  </si>
  <si>
    <t>Батарея</t>
  </si>
  <si>
    <t>резервная</t>
  </si>
  <si>
    <t>для ПК</t>
  </si>
  <si>
    <t>27.32.13.500.001.01.0006.000000000002</t>
  </si>
  <si>
    <t>коммутационный (патч-корд), UTP</t>
  </si>
  <si>
    <t>Для телефонных сетей</t>
  </si>
  <si>
    <t>Кабель UTP</t>
  </si>
  <si>
    <t>26.30.30.900.068.01.0796.000000000005</t>
  </si>
  <si>
    <t>телефонный, коннектор модульный RJ45</t>
  </si>
  <si>
    <t>RJ45</t>
  </si>
  <si>
    <t>26.30.30.900.093.00.0796.000000000008</t>
  </si>
  <si>
    <t>Розетка</t>
  </si>
  <si>
    <t>RJ 45, 3 порта и больше</t>
  </si>
  <si>
    <t>Розетка RJ 45</t>
  </si>
  <si>
    <t>26.30.30.900.093.00.0796.000000000000</t>
  </si>
  <si>
    <t>RJ 11, 1 порт</t>
  </si>
  <si>
    <t>RJ 11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</si>
  <si>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</si>
  <si>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</si>
  <si>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</si>
  <si>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</si>
  <si>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январь,февраль,март</t>
  </si>
  <si>
    <t>поставка в течение 15 дней</t>
  </si>
  <si>
    <t>26.20.40.000.142.00.0736.000000000000</t>
  </si>
  <si>
    <t>для термотрансферного принтера, красящая</t>
  </si>
  <si>
    <t>Красящая лента</t>
  </si>
  <si>
    <t>январь,февраль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</si>
  <si>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</si>
  <si>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</si>
  <si>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</si>
  <si>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</si>
  <si>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</si>
  <si>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17.23.14.500.000.00.5111.000000000075</t>
  </si>
  <si>
    <t>Бумага</t>
  </si>
  <si>
    <t>для офисного оборудования, формат А4, плотность 250 г/м2, ГОСТ 6656-76</t>
  </si>
  <si>
    <t>А4 250г/м2, 21х29,5см/глянцевая</t>
  </si>
  <si>
    <t>5111</t>
  </si>
  <si>
    <t>Одна пачка</t>
  </si>
  <si>
    <t>А4 250г/м2, 21х29,5см/обычная</t>
  </si>
  <si>
    <t>февраль,март,апрель,май</t>
  </si>
  <si>
    <t>17.23.14.500.000.00.5111.000000000073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</si>
  <si>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</si>
  <si>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</si>
  <si>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</si>
  <si>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А4 200 г/м2, 21х29,5 см, обычная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</si>
  <si>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</si>
  <si>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</si>
  <si>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</si>
  <si>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</si>
  <si>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</si>
  <si>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26.80.12.000.015.00.0796.000000000000</t>
  </si>
  <si>
    <t>Диск DVD-RW</t>
  </si>
  <si>
    <t>DVD-RW BOX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</si>
  <si>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</si>
  <si>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</si>
  <si>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</si>
  <si>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</si>
  <si>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предоплата 50%</t>
  </si>
  <si>
    <t>17.21.15.350.000.00.0796.000000000008</t>
  </si>
  <si>
    <t>Конверт</t>
  </si>
  <si>
    <t>бумажный, формат А4</t>
  </si>
  <si>
    <t>А4</t>
  </si>
  <si>
    <t>17.21.15.350.000.00.0796.000000000007</t>
  </si>
  <si>
    <t>бумажный, формат А5</t>
  </si>
  <si>
    <t>А5</t>
  </si>
  <si>
    <t>17.21.15.350.001.00.0796.000000000007</t>
  </si>
  <si>
    <t>Конверты</t>
  </si>
  <si>
    <t>формат Евро Е65 (110 х 220 мм)</t>
  </si>
  <si>
    <t>"Евро"</t>
  </si>
  <si>
    <t>32.99.16.300.006.00.0796.000000000000</t>
  </si>
  <si>
    <t>Краска штемпельная</t>
  </si>
  <si>
    <t>для печатей и штемпелей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</si>
  <si>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</si>
  <si>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</si>
  <si>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</si>
  <si>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</si>
  <si>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22.21.30.100.002.00.5111.000000000001</t>
  </si>
  <si>
    <t>Пленка</t>
  </si>
  <si>
    <t>для ламинирования, размер 303*426 мм</t>
  </si>
  <si>
    <t>А3/100мкрн</t>
  </si>
  <si>
    <t>22.21.30.100.002.00.5111.000000000002</t>
  </si>
  <si>
    <t>для ламинирования, размер 210*297 мм, в пачке 100 штук</t>
  </si>
  <si>
    <t>А4/100мкрн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</si>
  <si>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</si>
  <si>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</si>
  <si>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</si>
  <si>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</si>
  <si>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</si>
  <si>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22.29.25.700.007.00.5111.000000000018</t>
  </si>
  <si>
    <t>для переплета, пластиковая, диаметр 51 мм</t>
  </si>
  <si>
    <t>Пружина 51мм</t>
  </si>
  <si>
    <t>32.99.59.900.086.00.0778.000000000000</t>
  </si>
  <si>
    <t>для переплета, из металла</t>
  </si>
  <si>
    <t>Пружина 12мм</t>
  </si>
  <si>
    <t>58.19.11.900.000.00.0796.000000000001</t>
  </si>
  <si>
    <t>Открытка</t>
  </si>
  <si>
    <t>поздравительная</t>
  </si>
  <si>
    <t>Открытки поздравительные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</si>
  <si>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</si>
  <si>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</si>
  <si>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</si>
  <si>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</si>
  <si>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Комплектовочная документация (формуляр) каталог</t>
  </si>
  <si>
    <t>Вспомогательный документ (формат А6 односторонние)</t>
  </si>
  <si>
    <t>Вспомогательный документ (формат А6 ватман)</t>
  </si>
  <si>
    <t>Вспомогательный документ (формат А4 нумерацией)</t>
  </si>
  <si>
    <t>личная карточка (ватман А5)</t>
  </si>
  <si>
    <t>личная карточка (маленькая, картон А4)</t>
  </si>
  <si>
    <t>личная карточка (большая, картон А3)</t>
  </si>
  <si>
    <t>Карточка складского учета Форма М-17 (формат А5, с двух сторон)</t>
  </si>
  <si>
    <t>Лимитно-заборная карта ФМУ-28</t>
  </si>
  <si>
    <t>ярлыки для ТМЗ (формат А3 односторонние, А4 с двух сторон)</t>
  </si>
  <si>
    <t>Табель учета раб времени ФТУ-3 (формат А4, с двух сторон)</t>
  </si>
  <si>
    <t>Бланки для сводки (формат А3, с двух сторон)</t>
  </si>
  <si>
    <t>Бланки для сводки (формат А4 односторонние, А5 двусторонние)</t>
  </si>
  <si>
    <t>Бланки для сводки (формат А5 односторонние)</t>
  </si>
  <si>
    <t>17.23.13.130.000.00.0796.000000000001</t>
  </si>
  <si>
    <t>Журнал</t>
  </si>
  <si>
    <t>учета</t>
  </si>
  <si>
    <t>Журналы прочие (формат А4, 100 л, с двух сторон)</t>
  </si>
  <si>
    <t>Журналы прочие (формат А4, 50 л, с двух сторон)</t>
  </si>
  <si>
    <t>Журнал распоряжений книга 200 л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</si>
  <si>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</si>
  <si>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</si>
  <si>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</si>
  <si>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</si>
  <si>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удостоверения различного назначения, бумажные Карточки Мастера 1-2 класса</t>
  </si>
  <si>
    <t>удостоверения различного назначения, бумажные Карточки заслуженного ветерана труда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</si>
  <si>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</si>
  <si>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</si>
  <si>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</si>
  <si>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</si>
  <si>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февраль, март, апрель, май</t>
  </si>
  <si>
    <t>поставка в течение 30 дней после  предоплаты</t>
  </si>
  <si>
    <t>3908-0082</t>
  </si>
  <si>
    <t>Северо-Казахстанская область, г.Петропавловск пр.Я.Гашека,1</t>
  </si>
  <si>
    <t>февраль, март, апрель</t>
  </si>
  <si>
    <t>поставка в срок не более 15 дней</t>
  </si>
  <si>
    <t>23.91.11.600.007.01.0796.000000000001</t>
  </si>
  <si>
    <t>Круг</t>
  </si>
  <si>
    <t>шлифовальный, на бакелитовой связке, шлифматериал электрокорунд</t>
  </si>
  <si>
    <t xml:space="preserve"> 125х6х22</t>
  </si>
  <si>
    <t>январь, февраль,март, апрель, июнь, август, октябрь, ноябрь</t>
  </si>
  <si>
    <t>поставка в срок не более 20 дней с момента получения предоплаты</t>
  </si>
  <si>
    <t>230х6,0х22</t>
  </si>
  <si>
    <t>180х6,0х22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</si>
  <si>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</si>
  <si>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</si>
  <si>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</si>
  <si>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</si>
  <si>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</si>
  <si>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</si>
  <si>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</si>
  <si>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</si>
  <si>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</si>
  <si>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</si>
  <si>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</si>
  <si>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</si>
  <si>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</si>
  <si>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</si>
  <si>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</si>
  <si>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</si>
  <si>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</si>
  <si>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1 150х25х32 25А з25 ГОСТ2424-83</t>
  </si>
  <si>
    <t>1 175х20х32 25А з25  ГОСТ2424-83</t>
  </si>
  <si>
    <t>1 175х25х32 25А з25 ГОСТ2424-83</t>
  </si>
  <si>
    <t>1 300х40х76 25А з25 ГОСТ2424-83</t>
  </si>
  <si>
    <t>1 300х40х127 25А з25  ГОСТ2424-83</t>
  </si>
  <si>
    <t>1 350х40х76 25А ГОСТ2424-83</t>
  </si>
  <si>
    <t>1 350х40х127 25А ГОСТ2424-83</t>
  </si>
  <si>
    <t>1 400х40х127 25А ГОСТ2424-83</t>
  </si>
  <si>
    <t>12 175х16х32 25А ГОСТ2424-83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</si>
  <si>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</si>
  <si>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</si>
  <si>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</si>
  <si>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1 150х25х32 64С з25  ГОСТ2424-83</t>
  </si>
  <si>
    <t>1 175х20х32 64С з25 ГОСТ2424-83</t>
  </si>
  <si>
    <t>1 175х25х32 64С з25 ГОСТ2424-83</t>
  </si>
  <si>
    <t>1 300х40х76 64С ГОСТ2424-83</t>
  </si>
  <si>
    <t>1 300х40х127 64С ГОСТ2424-83</t>
  </si>
  <si>
    <t>1 350х40х127 64С ГОСТ2424-83</t>
  </si>
  <si>
    <t>1 400х40х127 64С ГОСТ2424-83</t>
  </si>
  <si>
    <t>23.91.11.100.001.01.0796.000000000000</t>
  </si>
  <si>
    <t>шлифовальный, на синтетической связке, лепестковый, электрокорунд</t>
  </si>
  <si>
    <t xml:space="preserve"> 125х22 z#60</t>
  </si>
  <si>
    <t>50</t>
  </si>
  <si>
    <t xml:space="preserve"> поставка в течение 60 дней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</si>
  <si>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</si>
  <si>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</si>
  <si>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</si>
  <si>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</si>
  <si>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 xml:space="preserve">6А2 200х10х32 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</si>
  <si>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</si>
  <si>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</si>
  <si>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</si>
  <si>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9А3 200х10х32</t>
  </si>
  <si>
    <t>23.91.11.700.000.01.0796.000000000003</t>
  </si>
  <si>
    <t>шлифовальный, алмазный, чашечный, конический, ГОСТ 16172-90</t>
  </si>
  <si>
    <t>12А2-45 150х20х32</t>
  </si>
  <si>
    <t>12А2-45 200х10х32</t>
  </si>
  <si>
    <t>23.91.11.700.000.01.0796.000000000001</t>
  </si>
  <si>
    <t>шлифовальный, алмазный, тарельчатый, конический, ГОСТ 16175-90</t>
  </si>
  <si>
    <t>12А2-20 150х18х32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</si>
  <si>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</si>
  <si>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</si>
  <si>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</si>
  <si>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</si>
  <si>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</si>
  <si>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</si>
  <si>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</si>
  <si>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</si>
  <si>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</si>
  <si>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М6х1,0 ГОСТ3266-81  №2</t>
  </si>
  <si>
    <t>25.73.40.100.000.00.0796.000000000001</t>
  </si>
  <si>
    <t>машинный, номинальный диаметр 8-16 мм</t>
  </si>
  <si>
    <t>М8х1,25 ГОСТ3266-81  №1</t>
  </si>
  <si>
    <t>М8х1,25 ГОСТ3266-81  №2</t>
  </si>
  <si>
    <t>М8х1,0 ГОСТ3266-81  №1</t>
  </si>
  <si>
    <t>М8х1,0 ГОСТ3266-81  №2</t>
  </si>
  <si>
    <t>М10х1,5 ГОСТ3266-81  №1</t>
  </si>
  <si>
    <t>М10х1,5 ГОСТ3266-81  №2</t>
  </si>
  <si>
    <t>М10х1,25 ГОСТ3266-81  №1</t>
  </si>
  <si>
    <t>М10х1,25 ГОСТ3266-81  №2</t>
  </si>
  <si>
    <t>М12х1,75 ГОСТ3266-81  №1</t>
  </si>
  <si>
    <t>М12х1,75 ГОСТ3266-81  №2</t>
  </si>
  <si>
    <t>М14х2,0  ГОСТ3266-81 №1</t>
  </si>
  <si>
    <t>М14х2,0  ГОСТ3266-81 №2</t>
  </si>
  <si>
    <t>М14х1,5 ГОСТ3266-81  №1</t>
  </si>
  <si>
    <t>М14х1,5 ГОСТ3266-81  №2</t>
  </si>
  <si>
    <t>25.73.40.100.000.00.0796.000000000002</t>
  </si>
  <si>
    <t>машинный, номинальный диаметр 16-24 мм</t>
  </si>
  <si>
    <t>М16х1,5 ГОСТ3266-81  №1</t>
  </si>
  <si>
    <t>М16х1,5 ГОСТ3266-81  №2</t>
  </si>
  <si>
    <t>М16х2,0 ГОСТ3266-81  №1</t>
  </si>
  <si>
    <t>М16х2,0 ГОСТ3266-81  №2</t>
  </si>
  <si>
    <t>М18х2,5 ГОСТ3266-81  №1</t>
  </si>
  <si>
    <t>М18х2,5 ГОСТ3266-81  №2</t>
  </si>
  <si>
    <t>М18х1,5 ГОСТ3266-81  №1</t>
  </si>
  <si>
    <t>М18х1,5 ГОСТ3266-81  №2</t>
  </si>
  <si>
    <t>25.73.40.100.000.00.0796.000000000014</t>
  </si>
  <si>
    <t>для дюймовой резьбы, номинальный диаметр 12,700 мм</t>
  </si>
  <si>
    <t>G1/2  ГОСТ3266-81</t>
  </si>
  <si>
    <t>25.73.40.100.000.00.0796.000000000017</t>
  </si>
  <si>
    <t>Плана закупок товаров, работ и услуг на 2017 год по АО "Петропавловский завод тяжелого машиностроения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</si>
  <si>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</si>
  <si>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</si>
  <si>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</si>
  <si>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</si>
  <si>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</si>
  <si>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</si>
  <si>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</si>
  <si>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</si>
  <si>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</si>
  <si>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</si>
  <si>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</si>
  <si>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</si>
  <si>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</si>
  <si>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</si>
  <si>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</si>
  <si>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</si>
  <si>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</si>
  <si>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</si>
  <si>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</si>
  <si>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</si>
  <si>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</si>
  <si>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</si>
  <si>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</si>
  <si>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</si>
  <si>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</si>
  <si>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</si>
  <si>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/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</si>
  <si>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</si>
  <si>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</si>
  <si>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</si>
  <si>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</si>
  <si>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</si>
  <si>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ОИ</t>
  </si>
  <si>
    <t>100</t>
  </si>
  <si>
    <t>Северо-Казахстанская область, г.Петропавловск, пр. Я.Гашека 1</t>
  </si>
  <si>
    <t>апрель, май, июнь, июль</t>
  </si>
  <si>
    <t>DDP</t>
  </si>
  <si>
    <t>в течение 30 календарных дней</t>
  </si>
  <si>
    <t>Авансовый платеж - 100%</t>
  </si>
  <si>
    <t>Комплект</t>
  </si>
  <si>
    <t>АО ПЗТМ</t>
  </si>
  <si>
    <t>26.30.30.900.010.00.0796.000000000000</t>
  </si>
  <si>
    <t>Бокс кабельный</t>
  </si>
  <si>
    <t>емкость 10 пар</t>
  </si>
  <si>
    <t>февраль,июнь,октябрь</t>
  </si>
  <si>
    <t>Северо-Казахстанская область, г.Петропавловск</t>
  </si>
  <si>
    <t>EXW</t>
  </si>
  <si>
    <t>в течение15 дней</t>
  </si>
  <si>
    <t>Штука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</si>
  <si>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</si>
  <si>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</si>
  <si>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</si>
  <si>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</si>
  <si>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</si>
  <si>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</si>
  <si>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27.12.22.900.001.00.0796.000000000036</t>
  </si>
  <si>
    <t>Выключатель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</si>
  <si>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</si>
  <si>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</si>
  <si>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</si>
  <si>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Северо-Казахстанская область г.Петропавловск</t>
  </si>
  <si>
    <t>Автомат АЕ 20А</t>
  </si>
  <si>
    <t>Автомат АЕ 40А</t>
  </si>
  <si>
    <t>Автомат АЕ 160А</t>
  </si>
  <si>
    <t>февраль</t>
  </si>
  <si>
    <t>27.12.22.900.001.00.0796.000000000073</t>
  </si>
  <si>
    <t>автоматический, тип ВА, однополюсный</t>
  </si>
  <si>
    <t xml:space="preserve">Автомат ВА 40А </t>
  </si>
  <si>
    <t xml:space="preserve">Автомат ВА 32 А </t>
  </si>
  <si>
    <t xml:space="preserve">Автомат ВА 25 А </t>
  </si>
  <si>
    <t xml:space="preserve">Автомат ВА 16 А </t>
  </si>
  <si>
    <t>февраль, апрель, май, июнь, август, сентябрь, ноябрь</t>
  </si>
  <si>
    <t xml:space="preserve">Автомат ВА 63 А </t>
  </si>
  <si>
    <t>февраль,октябрь</t>
  </si>
  <si>
    <t>в течение 5 дней</t>
  </si>
  <si>
    <t>20.52.10.900.011.00.0796.000000000001</t>
  </si>
  <si>
    <t>Герметик силиконовый</t>
  </si>
  <si>
    <t>марка УТ-31, ГОСТ 13489-79</t>
  </si>
  <si>
    <t xml:space="preserve">ОИ </t>
  </si>
  <si>
    <t>32.99.59.900.020.00.0166.000000000000</t>
  </si>
  <si>
    <t>Гетинакс</t>
  </si>
  <si>
    <t>электротехнический, листовой, марка I</t>
  </si>
  <si>
    <t>Килограмм</t>
  </si>
  <si>
    <t>гетинакс б-0,8мм</t>
  </si>
  <si>
    <t>23.99.13.900.019.00.0736.000000000003</t>
  </si>
  <si>
    <t>Гидростеклоизол</t>
  </si>
  <si>
    <t>марка ХКП</t>
  </si>
  <si>
    <t>Бикрост  с посыпкой</t>
  </si>
  <si>
    <t xml:space="preserve"> май, июнь, июль.</t>
  </si>
  <si>
    <t>Рулон</t>
  </si>
  <si>
    <t>23.99.13.900.019.00.0736.000000000001</t>
  </si>
  <si>
    <t>марка ХПП</t>
  </si>
  <si>
    <t>Бикрост  без посыпки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</si>
  <si>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</si>
  <si>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</si>
  <si>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</si>
  <si>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</si>
  <si>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</si>
  <si>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</si>
  <si>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</si>
  <si>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</si>
  <si>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</si>
  <si>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</si>
  <si>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Горелка MMT 42, 4,5 м  МIG-TORCH_KEMPPI 6254214 MMT</t>
  </si>
  <si>
    <t>Горелка FE 42, 5м MIG TORCH_KEMPPI 6604204</t>
  </si>
  <si>
    <t>10 дней</t>
  </si>
  <si>
    <t>27.12.40.300.003.00.0796.000000000001</t>
  </si>
  <si>
    <t>Дроссель</t>
  </si>
  <si>
    <t>для люминисцентных ламп</t>
  </si>
  <si>
    <t>Дроссель ДРЛ 125</t>
  </si>
  <si>
    <t xml:space="preserve">Дроссель ДРЛ 250 </t>
  </si>
  <si>
    <t>Дроссель ДРЛ 400</t>
  </si>
  <si>
    <t>25.94.13.900.004.00.0796.000000000000</t>
  </si>
  <si>
    <t>Дюбель-гвоздь</t>
  </si>
  <si>
    <t>с резьбой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</si>
  <si>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</si>
  <si>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</si>
  <si>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</si>
  <si>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</si>
  <si>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</si>
  <si>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 xml:space="preserve">Т-10296 (Ref.№220353) Вихревое кольцо/ Swirl Ring, 200А, Mild Steel </t>
  </si>
  <si>
    <t>Т-10271 (Ref.№220436) Вихревое кольцо/ Swirl Ring, 260А, Mild Steel</t>
  </si>
  <si>
    <t>ВР-21008 (220353) Завихритель 200А</t>
  </si>
  <si>
    <t>ВР-21009 (220436) Завихритель 260А</t>
  </si>
  <si>
    <t>25.72.12.990.000.00.0796.000000000002</t>
  </si>
  <si>
    <t>Замок</t>
  </si>
  <si>
    <t>врезной</t>
  </si>
  <si>
    <t xml:space="preserve"> апрель,  сентябрь.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</si>
  <si>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</si>
  <si>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</si>
  <si>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</si>
  <si>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</si>
  <si>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166</t>
  </si>
  <si>
    <t>13.99.19.900.007.00.0736.000000000000</t>
  </si>
  <si>
    <t>Изолента</t>
  </si>
  <si>
    <t>хлопчатобумажная, односторонняя, ГОСТ 2162-97</t>
  </si>
  <si>
    <t>27.32.14.000.000.00.0006.000000000156</t>
  </si>
  <si>
    <t>Кабель</t>
  </si>
  <si>
    <t>марка ТППэп, 100*2*0,4 мм2</t>
  </si>
  <si>
    <t xml:space="preserve"> телефонный </t>
  </si>
  <si>
    <t>ЭОТТ</t>
  </si>
  <si>
    <t>006</t>
  </si>
  <si>
    <t>Метр</t>
  </si>
  <si>
    <t>27.32.14.000.000.00.0006.000000000154</t>
  </si>
  <si>
    <t>марка ТППэп, 50*2*0,4 мм2</t>
  </si>
  <si>
    <t>27.32.14.000.000.00.0018.000000000108</t>
  </si>
  <si>
    <t>марка ТППэпЗ, 20*2*0,4 мм2</t>
  </si>
  <si>
    <t>018</t>
  </si>
  <si>
    <t>Метр погонный</t>
  </si>
  <si>
    <t>27.32.14.000.000.00.0018.000000000084</t>
  </si>
  <si>
    <t>марка ТППэп, 10*2*0,4 мм2</t>
  </si>
  <si>
    <t>27.32.13.500.001.01.0796.000000000002</t>
  </si>
  <si>
    <t>коммутационный (патч-корд), UTP, катушка 1000 м</t>
  </si>
  <si>
    <t>Кабель UTP 5Е</t>
  </si>
  <si>
    <t>27.32.13.700.000.00.0006.000000000629</t>
  </si>
  <si>
    <t>марка КРВПМ, 2*2*0,5 мм2</t>
  </si>
  <si>
    <t>КС-ОКБ - 4/144 - SM/MM50/MM62,5-FF/CF, одномодный</t>
  </si>
  <si>
    <t xml:space="preserve">Оптический одномодовый подвесной кабель </t>
  </si>
  <si>
    <t>КС-ОКГ - 4/144 - SM/MM50/MM62,5-FF/CF, многомодный</t>
  </si>
  <si>
    <t>Оптический  кабель для прокладки в канализацию</t>
  </si>
  <si>
    <t>27.32.13.700.000.00.0006.000000000202</t>
  </si>
  <si>
    <t>марка ВВГ, 3*1,5 мм2</t>
  </si>
  <si>
    <t>27.32.13.700.000.00.0006.000000000203</t>
  </si>
  <si>
    <t>марка ВВГ, 3*2,5 мм2</t>
  </si>
  <si>
    <t>27.32.13.700.000.00.0006.000000000473</t>
  </si>
  <si>
    <t>марка КГ, 3*120+1*50 мм2</t>
  </si>
  <si>
    <t>27.32.13.700.000.00.0006.000000000558</t>
  </si>
  <si>
    <t>марка КГ-ХЛ, 3*2,5+1*1,5 мм2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</si>
  <si>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</si>
  <si>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</si>
  <si>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</si>
  <si>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</si>
  <si>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</si>
  <si>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20.52.10.900.005.00.0778.000000000004</t>
  </si>
  <si>
    <t>Клей</t>
  </si>
  <si>
    <t>эпоксидный, универсальный</t>
  </si>
  <si>
    <t>Упаковка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</si>
  <si>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</si>
  <si>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</si>
  <si>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</si>
  <si>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</si>
  <si>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27.90.31.500.002.00.0796.000000000000</t>
  </si>
  <si>
    <t>Колпачок крепежный</t>
  </si>
  <si>
    <t>Т-9965 (Ref.№220356) Крышка колпачка/ Sheid Сар, 200А</t>
  </si>
  <si>
    <t>Т-9970 (Ref.№220440) Крышка колпачка/ Sheid Сар, 260А</t>
  </si>
  <si>
    <t>28.29.86.000.009.00.0796.000000000000</t>
  </si>
  <si>
    <t>Коннектор</t>
  </si>
  <si>
    <t>для портальной машины плазменной резки</t>
  </si>
  <si>
    <t>Коннектор ABI-СF 50-70 мм²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</si>
  <si>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</si>
  <si>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</si>
  <si>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</si>
  <si>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</si>
  <si>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 xml:space="preserve"> чугунная ф25 (ГОСТ 8961-75)</t>
  </si>
  <si>
    <t xml:space="preserve"> чугунная ф20 (ГОСТ 8961-75)</t>
  </si>
  <si>
    <t xml:space="preserve"> чугунная ф15 (ГОСТ 8961-75)</t>
  </si>
  <si>
    <t>22.22.13.000.013.00.0796.000000000000</t>
  </si>
  <si>
    <t>Коробка</t>
  </si>
  <si>
    <t>распределительная, электрическая</t>
  </si>
  <si>
    <t>28.14.13.100.003.00.0796.000000000011</t>
  </si>
  <si>
    <t>Кран</t>
  </si>
  <si>
    <t>шаровой, латунный</t>
  </si>
  <si>
    <t>DN15,PN1,6,G1/2 КРАН ШАРОВОЙ ЛАТУННЫЙ</t>
  </si>
  <si>
    <t>20 дней</t>
  </si>
  <si>
    <t>Кран шаровой 11б27п1 Ду20 Ру16(баз)</t>
  </si>
  <si>
    <t>Кран шаровой 11б27п1 Ду25 Ру16(баз)</t>
  </si>
  <si>
    <t>Кран шаровой 11б27п1 Ду40 Ру16(баз)</t>
  </si>
  <si>
    <t>22.21.29.700.042.01.0796.000000000002</t>
  </si>
  <si>
    <t>шаровой, из полипропилена, с муфтовыми окончаниями под клеевое соединение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</si>
  <si>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</si>
  <si>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</si>
  <si>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</si>
  <si>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</si>
  <si>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</si>
  <si>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</si>
  <si>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</si>
  <si>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</si>
  <si>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</si>
  <si>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</si>
  <si>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</si>
  <si>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</si>
  <si>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</si>
  <si>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</si>
  <si>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Литр (куб. дм.)</t>
  </si>
  <si>
    <t>27.40.15.700.001.00.0796.000000000001</t>
  </si>
  <si>
    <t>Лампа дуговая</t>
  </si>
  <si>
    <t>ДРЛ-125, ртутная</t>
  </si>
  <si>
    <t>27.40.15.700.001.00.0796.000000000002</t>
  </si>
  <si>
    <t>ДРЛ-250, ртутная</t>
  </si>
  <si>
    <t>27.40.15.700.001.00.0796.000000000003</t>
  </si>
  <si>
    <t>ДРЛ-400, ртутная</t>
  </si>
  <si>
    <t>27.40.15.990.001.00.0796.000000000178</t>
  </si>
  <si>
    <t>Лампа люминесцентная</t>
  </si>
  <si>
    <t>тип цоколя Е-27, мощность 11 Вт</t>
  </si>
  <si>
    <t>27.40.15.990.001.00.0796.000000000169</t>
  </si>
  <si>
    <t>тип цоколя Е-27, мощность 15 Вт</t>
  </si>
  <si>
    <t>27.40.15.100.000.00.0796.000000000001</t>
  </si>
  <si>
    <t>тип цоколя E-27, мощность 18 Вт</t>
  </si>
  <si>
    <t>27.40.15.990.001.00.0796.000000000170</t>
  </si>
  <si>
    <t>тип цоколя Е-27, мощность 20 Вт</t>
  </si>
  <si>
    <t>27.40.15.990.001.00.0796.000000000172</t>
  </si>
  <si>
    <t>тип цоколя Е-27, мощность 32 Вт</t>
  </si>
  <si>
    <t>27.40.15.990.001.00.0796.000000000142</t>
  </si>
  <si>
    <t>тип цоколя G13, мощность 18 Вт</t>
  </si>
  <si>
    <t>ЛБ(ЛД) 18</t>
  </si>
  <si>
    <t>27.40.15.990.001.00.0796.000000000154</t>
  </si>
  <si>
    <t>тип цоколя G13, мощность 40 Вт</t>
  </si>
  <si>
    <t>ЛБ(ЛД) 40</t>
  </si>
  <si>
    <t>27.40.15.990.001.00.0796.000000000158</t>
  </si>
  <si>
    <t>тип цоколя G13, мощность 58 Вт</t>
  </si>
  <si>
    <t>ЛБ(ЛД) 58</t>
  </si>
  <si>
    <t>27.40.12.900.001.00.0796.000000000387</t>
  </si>
  <si>
    <t>Лампа накаливания</t>
  </si>
  <si>
    <t>тип цоколя Е-27, мощность 60 Вт, вакуумная</t>
  </si>
  <si>
    <t>Эл. лампа МО 12-60 вт</t>
  </si>
  <si>
    <t>Эл. лампа МО 24-60 вт</t>
  </si>
  <si>
    <t>Эл. лампа МО 36-60вт</t>
  </si>
  <si>
    <t>27.40.14.900.000.00.0796.000000000112</t>
  </si>
  <si>
    <t>тип В125-135-25, мощность 25 Вт, ГОСТ 2239-79</t>
  </si>
  <si>
    <t>27.40.12.900.001.00.0796.000000000386</t>
  </si>
  <si>
    <t>тип цоколя Е-27, мощность 40 Вт, вакуумная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</si>
  <si>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</si>
  <si>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</si>
  <si>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</si>
  <si>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</si>
  <si>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</si>
  <si>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</si>
  <si>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</si>
  <si>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</si>
  <si>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22.21.30.100.003.00.0796.000000000002</t>
  </si>
  <si>
    <t>Лента ФУМ</t>
  </si>
  <si>
    <t>уплотнительная, размер 19 мм</t>
  </si>
  <si>
    <t>19.20.29.560.000.00.0112.000000000002</t>
  </si>
  <si>
    <t>Масло</t>
  </si>
  <si>
    <t>компрессорное, марка КС-19, ГОСТ 9243-75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</si>
  <si>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</si>
  <si>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</si>
  <si>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</si>
  <si>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Один баллон</t>
  </si>
  <si>
    <t>22.21.29.700.005.00.0796.000000000047</t>
  </si>
  <si>
    <t>Муфта</t>
  </si>
  <si>
    <t>кабельная, соединительная</t>
  </si>
  <si>
    <t>Муфта соединительная МСМ</t>
  </si>
  <si>
    <t>22.21.29.700.005.00.0796.000000000076</t>
  </si>
  <si>
    <t>для сращивания малопарных кабелей, тип ММКРг-5-эп</t>
  </si>
  <si>
    <t>22.21.29.700.005.00.0839.000000000000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</si>
  <si>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</si>
  <si>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</si>
  <si>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</si>
  <si>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Муфта чугунная ф20 (ГОСТ 8954-75)</t>
  </si>
  <si>
    <t>Муфта чугунная ф25 (ГОСТ 8954-75)</t>
  </si>
  <si>
    <t>Муфта чугунная ф32 (ГОСТ 8954-75)</t>
  </si>
  <si>
    <t>Муфта чугунная ф40 (ГОСТ 8954-75)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</si>
  <si>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</si>
  <si>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</si>
  <si>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</si>
  <si>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27.90.32.000.024.00.0796.000000000000</t>
  </si>
  <si>
    <t>Наконечник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</si>
  <si>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</si>
  <si>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</si>
  <si>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</si>
  <si>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</si>
  <si>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 xml:space="preserve"> Контактный наконечник 6290 NX 4 (75-150mm)</t>
  </si>
  <si>
    <t xml:space="preserve"> Контактный наконечник 6290 NX 5 (150-200mm)</t>
  </si>
  <si>
    <t>25.73.60.900.000.00.0796.000000000001</t>
  </si>
  <si>
    <t>кабельный, медный</t>
  </si>
  <si>
    <t xml:space="preserve"> Т-50</t>
  </si>
  <si>
    <t xml:space="preserve"> Т-10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</si>
  <si>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</si>
  <si>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</si>
  <si>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</si>
  <si>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</si>
  <si>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590000000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</si>
  <si>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</si>
  <si>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</si>
  <si>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</si>
  <si>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28.99.14.700.006.00.0796.000000000000</t>
  </si>
  <si>
    <t>Очиститель</t>
  </si>
  <si>
    <t>для очистки клише от остатков жидкого фотополимера</t>
  </si>
  <si>
    <t>23.99.11.990.000.00.0166.000000000068</t>
  </si>
  <si>
    <t>Паронит</t>
  </si>
  <si>
    <t>марка ПА, армированный сеткой, ГОСТ 481-80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</si>
  <si>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</si>
  <si>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</si>
  <si>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</si>
  <si>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</si>
  <si>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</si>
  <si>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</si>
  <si>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</si>
  <si>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14.12.30.100.000.00.0715.000000000017</t>
  </si>
  <si>
    <t>Перчатки</t>
  </si>
  <si>
    <t>для защиты рук технические, из латекса, бесшовные, диэлектрические</t>
  </si>
  <si>
    <t>Пара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</si>
  <si>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</si>
  <si>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</si>
  <si>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</si>
  <si>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</si>
  <si>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</si>
  <si>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Метр кубический</t>
  </si>
  <si>
    <t>28.15.10.590.000.00.0796.000000000122</t>
  </si>
  <si>
    <t>Подшипник роликовый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</si>
  <si>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</si>
  <si>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</si>
  <si>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Северо-Казахстанская область, г.Петропавловск, пр.Я.Гашека,1</t>
  </si>
  <si>
    <t xml:space="preserve">февраль, май, август, </t>
  </si>
  <si>
    <t xml:space="preserve">партиями, по заявке Заказчика, не более 10 календарных дней </t>
  </si>
  <si>
    <t>подшипник 942/20 качения роликовый игольчатый без колец</t>
  </si>
  <si>
    <t>подшипник 942/30 качения роликовый игольчатый без колец</t>
  </si>
  <si>
    <t>подшипник 943/25 качения роликовый игольчатый без колец</t>
  </si>
  <si>
    <t>подшипник 943/40  качения роликовый игольчатый без колец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</si>
  <si>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</si>
  <si>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</si>
  <si>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</si>
  <si>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</si>
  <si>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</si>
  <si>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</si>
  <si>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</si>
  <si>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</si>
  <si>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</si>
  <si>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</si>
  <si>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</si>
  <si>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</si>
  <si>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3182128 подшипник роликовый радиальный</t>
  </si>
  <si>
    <t>2-697920 подшипник роликовый радиальный</t>
  </si>
  <si>
    <t>2-17716 подшипник роликовый радиальный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</si>
  <si>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</si>
  <si>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</si>
  <si>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</si>
  <si>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28.15.10.500.000.00.0796.000000000000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</si>
  <si>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</si>
  <si>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</si>
  <si>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>28.15.10.300.000.00.0796.000000000010</t>
  </si>
  <si>
    <t>Подшипник шариковый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</si>
  <si>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</si>
  <si>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</si>
  <si>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 xml:space="preserve">Подшипник 105 шариковый радиальный открытый 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</si>
  <si>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</si>
  <si>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</si>
  <si>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</si>
  <si>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 xml:space="preserve">Подшипник 109 шариковый радиальный открытый </t>
  </si>
  <si>
    <t xml:space="preserve">Подшипник 110 шариковый радиальный открытый 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</si>
  <si>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</si>
  <si>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</si>
  <si>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</si>
  <si>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 xml:space="preserve">Подшипник 200 шариковый радиальный открытый </t>
  </si>
  <si>
    <t xml:space="preserve">Подшипник 201 шариковый радиальный открытый </t>
  </si>
  <si>
    <t xml:space="preserve">Подшипник 202 шариковый радиальный открытый </t>
  </si>
  <si>
    <t xml:space="preserve">Подшипник 203 шариковый радиальный открытый </t>
  </si>
  <si>
    <t xml:space="preserve">Подшипник 204 шариковый радиальный открытый </t>
  </si>
  <si>
    <t xml:space="preserve">Подшипник 205 шариковый радиальный открытый </t>
  </si>
  <si>
    <t xml:space="preserve">Подшипник 209 шариковый радиальный открытый </t>
  </si>
  <si>
    <t xml:space="preserve">Подшипник 210 шариковый радиальный открытый </t>
  </si>
  <si>
    <t xml:space="preserve">Подшипник 215 шариковый радиальный открытый </t>
  </si>
  <si>
    <t>подшипник 217 качения шариковый</t>
  </si>
  <si>
    <t>подшипник 303 качения шариковый</t>
  </si>
  <si>
    <t>подшипник 305 качения шариковый</t>
  </si>
  <si>
    <t>подшипник 306 качения шариковый</t>
  </si>
  <si>
    <t>подшипник 308 качения шариковый</t>
  </si>
  <si>
    <t>подшипник 309 качения шариковый</t>
  </si>
  <si>
    <t xml:space="preserve"> подшипник 206 качения шариковый</t>
  </si>
  <si>
    <t xml:space="preserve"> подшипник 207 качения шариковый</t>
  </si>
  <si>
    <t xml:space="preserve"> подшипник 208 качения шариковый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</si>
  <si>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</si>
  <si>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</si>
  <si>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</si>
  <si>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8107 подшипник шариковый упорный одинарный со штампованным сепаратором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</si>
  <si>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</si>
  <si>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</si>
  <si>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</si>
  <si>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8205 подшипник шариковый упорный одинарный со штампованным сепаратором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</si>
  <si>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</si>
  <si>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</si>
  <si>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</si>
  <si>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</si>
  <si>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</si>
  <si>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</si>
  <si>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</si>
  <si>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</si>
  <si>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</si>
  <si>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80204 подшипник шариковый радиальный однорядный с двумя шайбами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</si>
  <si>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</si>
  <si>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</si>
  <si>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</si>
  <si>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1000905 подшипник качения шариковый</t>
  </si>
  <si>
    <t>1000907 подшипник качения шариковый</t>
  </si>
  <si>
    <t>7000106 подшипник качения шариковый</t>
  </si>
  <si>
    <t>7000107 подшипник качения шариковый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</si>
  <si>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</si>
  <si>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</si>
  <si>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</si>
  <si>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 xml:space="preserve">80029 подшипник шариковый </t>
  </si>
  <si>
    <t xml:space="preserve">46215л подшипник шариковый </t>
  </si>
  <si>
    <t>6201 подшипник радиальный</t>
  </si>
  <si>
    <t>6202 подшипник радиальный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</si>
  <si>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</si>
  <si>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</si>
  <si>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</si>
  <si>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</si>
  <si>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</si>
  <si>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</si>
  <si>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6207 подшипник радиальный</t>
  </si>
  <si>
    <t>6304 подшипник радиальный</t>
  </si>
  <si>
    <t>104 подшипник радиальный</t>
  </si>
  <si>
    <t>111 подшипник радиальный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</si>
  <si>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</si>
  <si>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</si>
  <si>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</si>
  <si>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26 подшипник радиальный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</si>
  <si>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</si>
  <si>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</si>
  <si>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</si>
  <si>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</si>
  <si>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</si>
  <si>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</si>
  <si>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</si>
  <si>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</si>
  <si>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</si>
  <si>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6300 Подшипник шариковый радиальный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</si>
  <si>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</si>
  <si>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</si>
  <si>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</si>
  <si>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</si>
  <si>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</si>
  <si>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</si>
  <si>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62202 Подшипник шариковый радиальный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</si>
  <si>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</si>
  <si>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</si>
  <si>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</si>
  <si>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308 ГОСТ8338-75 ПОДШИПНИК</t>
  </si>
  <si>
    <t>поставка в течение 15  дней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</si>
  <si>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</si>
  <si>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</si>
  <si>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</si>
  <si>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</si>
  <si>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Тонна (метрическая)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</si>
  <si>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</si>
  <si>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</si>
  <si>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</si>
  <si>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</si>
  <si>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</si>
  <si>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25.99.29.130.001.00.0796.000000000000</t>
  </si>
  <si>
    <t>Пробка</t>
  </si>
  <si>
    <t>для чугунных батарей</t>
  </si>
  <si>
    <t>ф15</t>
  </si>
  <si>
    <t xml:space="preserve"> ф20</t>
  </si>
  <si>
    <t xml:space="preserve"> левая ф20</t>
  </si>
  <si>
    <t>27.32.13.700.002.00.0006.000000000365</t>
  </si>
  <si>
    <t>Провод</t>
  </si>
  <si>
    <t>марка ТРП, 2*0,4 мм2</t>
  </si>
  <si>
    <t>27.32.13.700.002.00.0018.000000000010</t>
  </si>
  <si>
    <t>марка ПКСВ, 2*0,5 мм2</t>
  </si>
  <si>
    <t>27.32.11.900.000.00.0166.000000000147</t>
  </si>
  <si>
    <t>сечение жил 1,25 мм, марка ПЭТВ-2</t>
  </si>
  <si>
    <t>Эмаль-провод Ø 1,25</t>
  </si>
  <si>
    <t>ЭЦПП</t>
  </si>
  <si>
    <t>27.32.11.900.000.00.0166.000000000153</t>
  </si>
  <si>
    <t>сечение жил 1,45 мм, марка ПЭТВ-2</t>
  </si>
  <si>
    <t>Эмаль-провод Ø 1,45</t>
  </si>
  <si>
    <t>27.32.11.900.000.00.0166.000000000144</t>
  </si>
  <si>
    <t>сечение жил 1,18 мм, марка ПЭТВ-2</t>
  </si>
  <si>
    <t>Эмаль-провод Ø 1,18</t>
  </si>
  <si>
    <t>27.32.11.900.000.00.0166.000000000140</t>
  </si>
  <si>
    <t>сечение жил 1,08 мм, марка ПЭТВ-2</t>
  </si>
  <si>
    <t>Эмаль-провод Ø 1,08</t>
  </si>
  <si>
    <t>27.32.11.900.000.00.0166.000000000132</t>
  </si>
  <si>
    <t>сечение жил 0,95 мм, марка ПЭТВ-2</t>
  </si>
  <si>
    <t>эмаль провод 0,95</t>
  </si>
  <si>
    <t>27.32.11.900.000.00.0166.000000000128</t>
  </si>
  <si>
    <t>сечение жил 0,85 мм, марка ПЭТВ-2</t>
  </si>
  <si>
    <t>эмаль провод 0,85</t>
  </si>
  <si>
    <t>27.32.11.900.000.00.0166.000000000120</t>
  </si>
  <si>
    <t>сечение жил 0,63 мм, марка ПЭТВ-2</t>
  </si>
  <si>
    <t>эмаль провод 0,63</t>
  </si>
  <si>
    <t>27.32.11.900.000.00.0166.000000000171</t>
  </si>
  <si>
    <t>сечение жил 0,75 мм, марка ПЭТВ-2</t>
  </si>
  <si>
    <t>Провод ПГВА 0,75</t>
  </si>
  <si>
    <t>27.32.11.900.000.00.0166.000000000170</t>
  </si>
  <si>
    <t>сечение жил 0,71 мм, марка ПЭТВ-2</t>
  </si>
  <si>
    <t>эмаль провод 0,71</t>
  </si>
  <si>
    <t>27.32.11.900.000.00.0166.000000000118</t>
  </si>
  <si>
    <t>сечение жил 0,56 мм, марка ПЭТВ-2</t>
  </si>
  <si>
    <t>Эмаль-провод Ø0,56</t>
  </si>
  <si>
    <t>27.32.11.900.000.00.0166.000000000113</t>
  </si>
  <si>
    <t>сечение жил 0,5 мм, марка ПЭТВ-2</t>
  </si>
  <si>
    <t>Эмаль-провод Ø0,5</t>
  </si>
  <si>
    <t>27.32.11.900.000.00.0166.000000000098</t>
  </si>
  <si>
    <t>сечение жил 0,28 мм, марка ПЭТВ-2</t>
  </si>
  <si>
    <t>Эмаль-провод Ø 0,280</t>
  </si>
  <si>
    <t>27.32.13.700.002.00.0006.000000000055</t>
  </si>
  <si>
    <t>марка БПВЛ, 50 мм2</t>
  </si>
  <si>
    <t>27.12.31.900.000.00.0796.000000000006</t>
  </si>
  <si>
    <t>Пускатель магнитный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</si>
  <si>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</si>
  <si>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</si>
  <si>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Пускатель ПМ-12-160-150 (380в)</t>
  </si>
  <si>
    <t>Пускатель ПМ-12-160-210 (380в)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</si>
  <si>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</si>
  <si>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</si>
  <si>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</si>
  <si>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Пускатель ПМ-12-160-250 (380в)</t>
  </si>
  <si>
    <t>Пускатель ПМ 12-100-160 380В (откр,б/реле,5вел)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</si>
  <si>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</si>
  <si>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</si>
  <si>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</si>
  <si>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</si>
  <si>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</si>
  <si>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</si>
  <si>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 xml:space="preserve">Пускатель ПМЛ-5100 220В (с реле) 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</si>
  <si>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</si>
  <si>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</si>
  <si>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</si>
  <si>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Пускатель ПМЛ - 4100 380В</t>
  </si>
  <si>
    <t>Пускатель ПМЛ - 1100 220В</t>
  </si>
  <si>
    <t>Пускатель ПМЛ - 5102 380В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</si>
  <si>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</si>
  <si>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</si>
  <si>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</si>
  <si>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</si>
  <si>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</si>
  <si>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</si>
  <si>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</si>
  <si>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</si>
  <si>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</si>
  <si>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</si>
  <si>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телефонный коннектор модульный RJ 6P6C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</si>
  <si>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</si>
  <si>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</si>
  <si>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</si>
  <si>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22.19.40.300.000.00.0796.000000000174</t>
  </si>
  <si>
    <t>Ремень</t>
  </si>
  <si>
    <t>клиновый, вентиляторный, размер 8,5*8-875 мм, ГОСТ 5813-93.</t>
  </si>
  <si>
    <t xml:space="preserve">5 рабочих дней </t>
  </si>
  <si>
    <t>22.19.40.300.000.00.0796.000000000036</t>
  </si>
  <si>
    <t>клиновый, приводный, с сечением А-1120, ГОСТ 1284.2-89</t>
  </si>
  <si>
    <t>22.19.40.300.000.00.0796.000000000038</t>
  </si>
  <si>
    <t>клиновый, приводный, с сечением А-1250, ГОСТ 1284.2-89</t>
  </si>
  <si>
    <t>22.19.40.300.000.00.0796.000000000042</t>
  </si>
  <si>
    <t>клиновый, приводный, с сечением А-1400, ГОСТ 1284.2-89</t>
  </si>
  <si>
    <t>22.19.40.300.000.00.0796.000000000044</t>
  </si>
  <si>
    <t>клиновый, приводный, с сечением А-1500, ГОСТ 1284.2-89</t>
  </si>
  <si>
    <t>22.19.40.300.000.00.0796.000000000048</t>
  </si>
  <si>
    <t>клиновый, приводный, с сечением А-1700, ГОСТ 1284.2-89</t>
  </si>
  <si>
    <t>22.19.40.300.000.00.0796.000000000051</t>
  </si>
  <si>
    <t>клиновый, приводный, с сечением А-1900, ГОСТ 1284.2-89</t>
  </si>
  <si>
    <t>22.19.40.300.000.00.0796.000000000052</t>
  </si>
  <si>
    <t>клиновый, приводный, с сечением А-2000, ГОСТ 1284.2-89</t>
  </si>
  <si>
    <t>22.19.40.300.000.00.0796.000000000053</t>
  </si>
  <si>
    <t>клиновый, приводный, с сечением А-2120, ГОСТ 1284.2-89</t>
  </si>
  <si>
    <t>22.19.40.300.000.00.0796.000000000076</t>
  </si>
  <si>
    <t>клиновый, приводный, с сечением В(Б)-1180, ГОСТ 1284.2-89</t>
  </si>
  <si>
    <t>22.19.40.300.000.00.0796.000000000079</t>
  </si>
  <si>
    <t>клиновый, приводный, с сечением В(Б)-1320, ГОСТ 1284.2-89</t>
  </si>
  <si>
    <t>22.19.40.300.000.00.0796.000000000080</t>
  </si>
  <si>
    <t>клиновый, приводный, с сечением В(Б)-1400, ГОСТ 1284.2-89</t>
  </si>
  <si>
    <t>22.19.40.300.000.00.0796.000000000090</t>
  </si>
  <si>
    <t>клиновый, приводный, с сечением В(Б)-2000, ГОСТ 1284.2-89</t>
  </si>
  <si>
    <t>22.19.40.300.000.00.0796.000000000092</t>
  </si>
  <si>
    <t>клиновый, приводный, с сечением В(Б)-2240, ГОСТ 1284.2-89</t>
  </si>
  <si>
    <t>22.19.40.300.000.00.0796.000000000098</t>
  </si>
  <si>
    <t>клиновый, приводный, с сечением В(Б)-3150, ГОСТ 1284.2-89</t>
  </si>
  <si>
    <t>22.19.40.300.000.00.0796.000000000099</t>
  </si>
  <si>
    <t>клиновый, приводный, с сечением В(Б)-3350, ГОСТ 1284.2-89</t>
  </si>
  <si>
    <t>22.19.40.300.000.00.0796.000000000100</t>
  </si>
  <si>
    <t>клиновый, приводный, с сечением В(Б)-3550, ГОСТ 1284.2-89</t>
  </si>
  <si>
    <t>22.19.40.300.000.00.0796.000000000102</t>
  </si>
  <si>
    <t>клиновый, приводный, с сечением В(Б)-4000, ГОСТ 1284.2-89</t>
  </si>
  <si>
    <t>22.19.40.300.000.00.0796.000000000103</t>
  </si>
  <si>
    <t>клиновый, приводный, с сечением В(Б)-4250, ГОСТ 1284.2-89</t>
  </si>
  <si>
    <t>22.19.40.300.000.00.0796.000000000104</t>
  </si>
  <si>
    <t>клиновый, приводный, с сечением В(Б)-4500, ГОСТ 1284.2-89</t>
  </si>
  <si>
    <t>22.19.40.300.000.00.0796.000000000120</t>
  </si>
  <si>
    <t>клиновый, приводный, с сечением С(В)-2000, ГОСТ 1284.2-89</t>
  </si>
  <si>
    <t>22.19.40.300.000.00.0796.000000000121</t>
  </si>
  <si>
    <t>клиновый, приводный, с сечением С(В)-2120, ГОСТ 1284.2-89</t>
  </si>
  <si>
    <t>22.19.40.300.000.00.0796.000000000126</t>
  </si>
  <si>
    <t>клиновый, приводный, с сечением С(В)-2800, ГОСТ 1284.2-89</t>
  </si>
  <si>
    <t>22.19.40.300.000.00.0796.000000000128</t>
  </si>
  <si>
    <t>клиновый, приводный, с сечением С(В)-3150, ГОСТ 1284.2-89</t>
  </si>
  <si>
    <t>22.19.40.300.000.00.0796.000000000133</t>
  </si>
  <si>
    <t>клиновый, приводный, с сечением С(В)-4000, ГОСТ 1284.2-89</t>
  </si>
  <si>
    <t>22.19.40.300.000.00.0796.000000000135</t>
  </si>
  <si>
    <t>клиновый, приводный, с сечением С(В)-4350, ГОСТ 1284.2-89</t>
  </si>
  <si>
    <t>22.19.40.300.000.00.0796.000000000159</t>
  </si>
  <si>
    <t>клиновый, приводный, с сечением Д(Г)-4000, ГОСТ 1284.2-89</t>
  </si>
  <si>
    <t>22.19.40.300.000.00.0796.000000000160</t>
  </si>
  <si>
    <t>клиновый, приводный, с сечением Д(Г)-4250, ГОСТ 1284.2-89</t>
  </si>
  <si>
    <t>22.19.40.300.000.00.0796.000000000164</t>
  </si>
  <si>
    <t>клиновый, приводный, с сечением Д(Г)-5300, ГОСТ 1284.2-89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</si>
  <si>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</si>
  <si>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</si>
  <si>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</si>
  <si>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</si>
  <si>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27.12.23.500.000.00.0796.000000000033</t>
  </si>
  <si>
    <t>Рубильник</t>
  </si>
  <si>
    <t>тип ЯРВ-100</t>
  </si>
  <si>
    <t>27.12.23.700.013.00.0796.000000000034</t>
  </si>
  <si>
    <t>тип ЯРВ-400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</si>
  <si>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</si>
  <si>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</si>
  <si>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</si>
  <si>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</si>
  <si>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 xml:space="preserve">февраль,  июнь, август, </t>
  </si>
  <si>
    <t>23.64.10.100.000.01.0778.000000000000</t>
  </si>
  <si>
    <t>Смесь</t>
  </si>
  <si>
    <t>строительная, сухая</t>
  </si>
  <si>
    <t xml:space="preserve">Штукатурная, гипсовая, </t>
  </si>
  <si>
    <t>апрель, май,  сентябрь, ноябрь</t>
  </si>
  <si>
    <t>778</t>
  </si>
  <si>
    <t>20.16.40.300.000.00.0166.000000000000</t>
  </si>
  <si>
    <t>Смола</t>
  </si>
  <si>
    <t>эпоксидная, в первичных формах</t>
  </si>
  <si>
    <t>28.29.86.000.014.00.0796.000000000001</t>
  </si>
  <si>
    <t>Сопло</t>
  </si>
  <si>
    <t>Т-0404 (Ref.№ 1373) Сопло/ Nozzie 1,6 mm</t>
  </si>
  <si>
    <t>Т-10936 (Ref.№220193) Сопло/ Nozzle, 30А</t>
  </si>
  <si>
    <t>Т-10934 (Ref.№220182) Сопло/ Nozzle, 130А</t>
  </si>
  <si>
    <t>Т-10937 (Ref.№220354) Сопло/ Nozzle, 200А</t>
  </si>
  <si>
    <t>Т-10938 (Ref.№220439) Сопло/ Nozzle, 260А</t>
  </si>
  <si>
    <t>27.90.31.500.006.00.0796.000000000000</t>
  </si>
  <si>
    <t>ВР-20907(220193) Сопло З0А</t>
  </si>
  <si>
    <t>ВР-20909 (220182) Сопло 130А</t>
  </si>
  <si>
    <t>ВР-21006 (220354) Сопло 200А</t>
  </si>
  <si>
    <t>ВР-21007 (220439) Сопло 260А</t>
  </si>
  <si>
    <t>27.40.42.500.007.01.0796.000000000003</t>
  </si>
  <si>
    <t>Стартер</t>
  </si>
  <si>
    <t>люминесцентной лампы , мощность 18 Вт</t>
  </si>
  <si>
    <t>27.40.42.500.007.01.0796.000000000006</t>
  </si>
  <si>
    <t>люминесцентной лампы , мощность 36 Вт</t>
  </si>
  <si>
    <t>27.40.42.500.007.01.0796.000000000007</t>
  </si>
  <si>
    <t>люминесцентной лампы , мощность 58 Вт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</si>
  <si>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</si>
  <si>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</si>
  <si>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</si>
  <si>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</si>
  <si>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Пластина наружная защитная к Speedglas 9100 стандартная (526000)</t>
  </si>
  <si>
    <t>февраль,  июнь,  ноябрь</t>
  </si>
  <si>
    <t>13.94.11.900.002.00.0796.000000000003</t>
  </si>
  <si>
    <t>Строп</t>
  </si>
  <si>
    <t>ленточный, текстильный, грузоподъемность 3 т, петлевой</t>
  </si>
  <si>
    <t>Строп текстильный 1,0/3000</t>
  </si>
  <si>
    <t>апрель</t>
  </si>
  <si>
    <t>Строп текстильный 2,0/3000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</si>
  <si>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</si>
  <si>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</si>
  <si>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</si>
  <si>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</si>
  <si>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</si>
  <si>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</si>
  <si>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13.94.11.900.002.00.0796.000000000000</t>
  </si>
  <si>
    <t>ленточный, текстильный, грузоподъемность 6 т, петлевой</t>
  </si>
  <si>
    <t>Строп текстильный 8,0/6000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</si>
  <si>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</si>
  <si>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</si>
  <si>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</si>
  <si>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Строп текстильный 3,0/2000</t>
  </si>
  <si>
    <t>Строп текстильный 3,0/3000</t>
  </si>
  <si>
    <t>Строп текстильный 3,0/4000</t>
  </si>
  <si>
    <t>Строп текстильный 6,0/6000</t>
  </si>
  <si>
    <t>Строп текстильный 10,0/6000</t>
  </si>
  <si>
    <t>Строп текстильный 5,0/5000</t>
  </si>
  <si>
    <t>Строп текстильный 5,0/6000</t>
  </si>
  <si>
    <t>Строп текстильный 4,0/4000</t>
  </si>
  <si>
    <t>Строп текстильный 4,0/6000</t>
  </si>
  <si>
    <t>26.52.28.500.000.01.0796.000000000000</t>
  </si>
  <si>
    <t>Таймер</t>
  </si>
  <si>
    <t>электронный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</si>
  <si>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</si>
  <si>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</si>
  <si>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</si>
  <si>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</si>
  <si>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13.20.46.000.000.01.0736.000000000000</t>
  </si>
  <si>
    <t>Ткань</t>
  </si>
  <si>
    <t>из стекловолокна, электроизоляционная, толщина 100 мкм</t>
  </si>
  <si>
    <t>ТУ  РБ  03780349-052-95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</si>
  <si>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</si>
  <si>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</si>
  <si>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</si>
  <si>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</si>
  <si>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>DAP</t>
  </si>
  <si>
    <t xml:space="preserve"> в течение 30 дней</t>
  </si>
  <si>
    <t>28.13.32.000.059.00.0796.000000000000</t>
  </si>
  <si>
    <t>Фильтроэлемент</t>
  </si>
  <si>
    <t>для компрессора</t>
  </si>
  <si>
    <t>фильтр воздушный Atlas cop GA 110</t>
  </si>
  <si>
    <t>27.40.21.000.001.00.0796.000000000002</t>
  </si>
  <si>
    <t>Фонарь</t>
  </si>
  <si>
    <t>взрывозащищенный, переносной</t>
  </si>
  <si>
    <t xml:space="preserve"> с решеткой </t>
  </si>
  <si>
    <t>22.21.29.700.001.00.0778.000000000002</t>
  </si>
  <si>
    <t>Хомут</t>
  </si>
  <si>
    <t>пластиковый, монтажный</t>
  </si>
  <si>
    <t>2,5х60 ИЭК ХОМУТ</t>
  </si>
  <si>
    <t>3,6х120 ИЭК ХОМУТ</t>
  </si>
  <si>
    <t>февраль, сентябрь</t>
  </si>
  <si>
    <t>4,8х200 ИЭК ХОМУТ</t>
  </si>
  <si>
    <t>8,8х400 ИЭК ХОМУТ</t>
  </si>
  <si>
    <t>9х350  ХОМУТ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</si>
  <si>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</si>
  <si>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</si>
  <si>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</si>
  <si>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</si>
  <si>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</si>
  <si>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</si>
  <si>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</si>
  <si>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</si>
  <si>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22.21.29.300.001.00.0796.000000000001</t>
  </si>
  <si>
    <t>Шланг</t>
  </si>
  <si>
    <t>гибкий, для смесителя</t>
  </si>
  <si>
    <t>26.30.30.900.080.00.0796.000000000000</t>
  </si>
  <si>
    <t>Шнур витой</t>
  </si>
  <si>
    <t>для телефонных трубок</t>
  </si>
  <si>
    <t>шнур микротелефонный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</si>
  <si>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</si>
  <si>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</si>
  <si>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</si>
  <si>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</si>
  <si>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25.99.29.490.005.00.0796.000000000001</t>
  </si>
  <si>
    <t>Штекер</t>
  </si>
  <si>
    <t>прямой</t>
  </si>
  <si>
    <t>Панельный штекер ABI-IM 50-70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</si>
  <si>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</si>
  <si>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</si>
  <si>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</si>
  <si>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</si>
  <si>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</si>
  <si>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</si>
  <si>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</si>
  <si>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</si>
  <si>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27.12.31.900.004.02.0796.000000000003</t>
  </si>
  <si>
    <t>учетно-распределительный, типа ЩРН</t>
  </si>
  <si>
    <t>27.90.31.500.003.00.0796.000000000000</t>
  </si>
  <si>
    <t>Экран</t>
  </si>
  <si>
    <t>220440 Экран</t>
  </si>
  <si>
    <t>220356 Экран</t>
  </si>
  <si>
    <t>27.90.31.500.008.00.0796.000000000000</t>
  </si>
  <si>
    <t>Электрод</t>
  </si>
  <si>
    <t xml:space="preserve">Т-0408 (Ref.№ 1376) Электрод </t>
  </si>
  <si>
    <t>Т-9969 (Ref.№220352-UR) Электрод/ Electrode, 200А</t>
  </si>
  <si>
    <t>Т-9974 (Ref.№220435-UR)  Электрод/ Electrode, 260А, Mild Steel</t>
  </si>
  <si>
    <t>Т-9894 (Ref.№220192-UR) Электрод/ Electrode, 30А, Mild Steel</t>
  </si>
  <si>
    <t>ВР-20912 (220192) Электрод З0А</t>
  </si>
  <si>
    <t>ВР-20915 (220181) Электрод 130 А</t>
  </si>
  <si>
    <t>ВР-21010 (220352) Электрод 200А</t>
  </si>
  <si>
    <t>ВР-21012 (220435) Электрод 260А</t>
  </si>
  <si>
    <t>26.11.40.500.001.00.0796.000000000000</t>
  </si>
  <si>
    <t>Электророзетка</t>
  </si>
  <si>
    <t>штепсельная</t>
  </si>
  <si>
    <t>1550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</si>
  <si>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</si>
  <si>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</si>
  <si>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</si>
  <si>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</si>
  <si>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апрель, май, июнь, сентябрь, октябрь, ноябрь</t>
  </si>
  <si>
    <t>авансовый платеж 50 %</t>
  </si>
  <si>
    <t>350</t>
  </si>
  <si>
    <t>19.20.28.900.000.01.0168.000000000000</t>
  </si>
  <si>
    <t>Топливо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</si>
  <si>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</si>
  <si>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</si>
  <si>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январь, февраль, март, апрель, май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</si>
  <si>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</si>
  <si>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</si>
  <si>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</si>
  <si>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</si>
  <si>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антифриз зеленый, красный</t>
  </si>
  <si>
    <t>20.59.41.990.004.00.0166.000000000000</t>
  </si>
  <si>
    <t>Солидол</t>
  </si>
  <si>
    <t>жировой, марка Ж, ГОСТ 1033-79</t>
  </si>
  <si>
    <t>солидол Ж ГОСТ  1033-79</t>
  </si>
  <si>
    <t>20.59.41.990.004.01.0166.000000000000</t>
  </si>
  <si>
    <t>синтетический, марка С, ГОСТ 4366-76</t>
  </si>
  <si>
    <t>солидол С ГОСТ  4366-76</t>
  </si>
  <si>
    <t>20.59.41.990.002.09.0166.000000000000</t>
  </si>
  <si>
    <t>Смазка</t>
  </si>
  <si>
    <t>многоцелевая, марка Литол-24, ГОСТ 21150-87</t>
  </si>
  <si>
    <t>Литол 24 ГОСТ 21150-87</t>
  </si>
  <si>
    <t>20.59.41.990.002.07.0166.000000000000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</si>
  <si>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</si>
  <si>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</si>
  <si>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</si>
  <si>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</si>
  <si>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</si>
  <si>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27.32.13.700.002.00.0006.000000000205</t>
  </si>
  <si>
    <t>марка ПВ-3, 4 мм2</t>
  </si>
  <si>
    <t>ПВЗх4</t>
  </si>
  <si>
    <t>27.32.13.700.002.00.0006.000000000206</t>
  </si>
  <si>
    <t>марка ПВ-3, 6 мм2</t>
  </si>
  <si>
    <t>ПВ3х6</t>
  </si>
  <si>
    <t>27.32.13.700.002.00.0006.000000000246</t>
  </si>
  <si>
    <t>марка ПВС, 3*2,5 мм2</t>
  </si>
  <si>
    <t>ПВС3х2,5</t>
  </si>
  <si>
    <t>27.32.13.700.002.00.0006.000000000251</t>
  </si>
  <si>
    <t>марка ПВС, 4*4 мм2</t>
  </si>
  <si>
    <t>ПВС4х4</t>
  </si>
  <si>
    <t>27.32.13.700.002.00.0006.000000000254</t>
  </si>
  <si>
    <t>марка ПВС, 5*2,5 мм2</t>
  </si>
  <si>
    <t>ПВС5х2,5</t>
  </si>
  <si>
    <t>27.32.13.700.000.00.0006.000000000456</t>
  </si>
  <si>
    <t>марка КГ, 3*16+1*6 мм2</t>
  </si>
  <si>
    <t>КГхл3х16+1х6</t>
  </si>
  <si>
    <t>27.32.13.700.000.00.0006.000000000454</t>
  </si>
  <si>
    <t>марка КГ, 3*10+1*6 мм2</t>
  </si>
  <si>
    <t>КГхл3х10+1х6</t>
  </si>
  <si>
    <t>27.32.13.700.000.00.0006.000000000445</t>
  </si>
  <si>
    <t>марка КГ, 3*4+1*2,5 мм2</t>
  </si>
  <si>
    <t>КГхл3х4+1х2,5</t>
  </si>
  <si>
    <t>27.32.13.700.000.00.0006.000000000440</t>
  </si>
  <si>
    <t>марка КГ, 3*1,5+1*1,5 мм2</t>
  </si>
  <si>
    <t>КГхл3х1,5+1х1,5</t>
  </si>
  <si>
    <t>24.10.21.470.000.01.0796.000000000244</t>
  </si>
  <si>
    <t>Отливка</t>
  </si>
  <si>
    <t>Отливка для детали "Ролик"  по чертежу А50М.18.00.018  сталь 35Л ГОСТ 977-88</t>
  </si>
  <si>
    <t>в течение 60 дней</t>
  </si>
  <si>
    <t>авансовый платеж- 30%</t>
  </si>
  <si>
    <t>Отливка для детали "Диск барабана"  по чертежу АР.03.07.102  сталь 35Л ГОСТ 977-88</t>
  </si>
  <si>
    <t>стальная, 3 группа особо ответственного назначения, марка 35Л, вес более 100 кг, ГОСТ 977-88</t>
  </si>
  <si>
    <t>Отливка для детали "шайба храповая"  по чертежу АР.03.07.105  сталь 35Л ГОСТ 977-88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</si>
  <si>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</si>
  <si>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</si>
  <si>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</si>
  <si>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Отливка для детали "Шайба тормозная"  по чертежу АР.03.07.015  сталь 35Л ГОСТ 977-88</t>
  </si>
  <si>
    <t>Отливка для детали "Шкив канатный"  по чертежу АР.19.03.005 сталь 40Л ГОСТ 977-88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</si>
  <si>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</si>
  <si>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</si>
  <si>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</si>
  <si>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</si>
  <si>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40 дней</t>
  </si>
  <si>
    <t xml:space="preserve">Для штампов, гр II, HB 225, 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</si>
  <si>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</si>
  <si>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</si>
  <si>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</si>
  <si>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</si>
  <si>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</si>
  <si>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</si>
  <si>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</si>
  <si>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</si>
  <si>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</si>
  <si>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</si>
  <si>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</si>
  <si>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</si>
  <si>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</si>
  <si>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</si>
  <si>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</si>
  <si>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</si>
  <si>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</si>
  <si>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</si>
  <si>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</si>
  <si>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</si>
  <si>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24.34.13.100.001.02.0168.000000000000</t>
  </si>
  <si>
    <t>Проволока</t>
  </si>
  <si>
    <t>холоднотянутая, круглого сечения, диаметр 0,009-16,0 мм, катушка</t>
  </si>
  <si>
    <t>Проволока Ø2,0 мм СВ-08ХМ-О 
ГОСТ 2246-80, касс. К-415</t>
  </si>
  <si>
    <t>55  дней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</si>
  <si>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</si>
  <si>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</si>
  <si>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</si>
  <si>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Северо Казахстанская обл.г. Петропавловск  пр. Я.Гашека 1</t>
  </si>
  <si>
    <t>24.10.34.000.000.00.0168.000000000000</t>
  </si>
  <si>
    <t>стальная, упаковочная, мягкая</t>
  </si>
  <si>
    <t>5  дней</t>
  </si>
  <si>
    <t>авансовый платеж- 0%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</si>
  <si>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</si>
  <si>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</si>
  <si>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</si>
  <si>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25.93.14.900.000.00.0166.000000000069</t>
  </si>
  <si>
    <t>строительный, с плоской головкой, диаметр 8,0 мм, длина 250 мм, ГОСТ 4028-63</t>
  </si>
  <si>
    <t>24.34.12.900.000.00.0168.000000000041</t>
  </si>
  <si>
    <t>из углеродистой стали, номинальный диаметр 1,20 мм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</si>
  <si>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</si>
  <si>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</si>
  <si>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</si>
  <si>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 xml:space="preserve">аванс 50 </t>
  </si>
  <si>
    <t>168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</si>
  <si>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</si>
  <si>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</si>
  <si>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</si>
  <si>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</si>
  <si>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</si>
  <si>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</si>
  <si>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</si>
  <si>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</si>
  <si>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</si>
  <si>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</si>
  <si>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24.34.12.900.000.01.0166.000000000007</t>
  </si>
  <si>
    <t>из низкоуглеродистой стали, номинальный диаметр 6 мм, ГОСТ 3282-74</t>
  </si>
  <si>
    <t>15-20дней</t>
  </si>
  <si>
    <t xml:space="preserve">аванс 0,  100% после поставки </t>
  </si>
  <si>
    <t>24.34.12.900.000.00.0168.000000000004</t>
  </si>
  <si>
    <t>из углеродистой стали, номинальный диаметр 7 мм</t>
  </si>
  <si>
    <t>круг 16 ст. 20Х13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</si>
  <si>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</si>
  <si>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</si>
  <si>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</si>
  <si>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</si>
  <si>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</si>
  <si>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</si>
  <si>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24.20.13.100.001.00.0168.000000000004</t>
  </si>
  <si>
    <t>горячедеформированная, стальная, бесшовная, наружный диаметр 114 мм, толщина стенки 6 мм, ГОСТ 8732-78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</si>
  <si>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</si>
  <si>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</si>
  <si>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</si>
  <si>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</si>
  <si>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</si>
  <si>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</si>
  <si>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</si>
  <si>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</si>
  <si>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24.44.26.300.000.01.0168.000000000001</t>
  </si>
  <si>
    <t>специального назначения, медная, круглая, тянутая, размер 12*1,5 мм</t>
  </si>
  <si>
    <t>24.44.26.300.000.01.0168.000000000003</t>
  </si>
  <si>
    <t>специального назначения, медная, круглая, тянутая, размер 8*1,2 мм</t>
  </si>
  <si>
    <t xml:space="preserve">поставка в течении 10 дней </t>
  </si>
  <si>
    <t>16.21.12.900.000.00.0796.000000000003</t>
  </si>
  <si>
    <t>8фанера 8 мм</t>
  </si>
  <si>
    <t>авансовый платеж 100 %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</si>
  <si>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</si>
  <si>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</si>
  <si>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</si>
  <si>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</si>
  <si>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</si>
  <si>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</si>
  <si>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</si>
  <si>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</si>
  <si>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</si>
  <si>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</si>
  <si>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</si>
  <si>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</si>
  <si>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</si>
  <si>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</si>
  <si>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</si>
  <si>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</si>
  <si>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</si>
  <si>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</si>
  <si>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</si>
  <si>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</si>
  <si>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</si>
  <si>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</si>
  <si>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</si>
  <si>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</si>
  <si>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</si>
  <si>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</si>
  <si>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</si>
  <si>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</si>
  <si>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</si>
  <si>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</si>
  <si>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</si>
  <si>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</si>
  <si>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</si>
  <si>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</si>
  <si>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</si>
  <si>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</si>
  <si>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</si>
  <si>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</si>
  <si>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</si>
  <si>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</si>
  <si>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</si>
  <si>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</si>
  <si>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</si>
  <si>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</si>
  <si>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</si>
  <si>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</si>
  <si>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</si>
  <si>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</si>
  <si>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</si>
  <si>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</si>
  <si>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</si>
  <si>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</si>
  <si>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</si>
  <si>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</si>
  <si>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</si>
  <si>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</si>
  <si>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</si>
  <si>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</si>
  <si>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</si>
  <si>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</si>
  <si>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</si>
  <si>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</si>
  <si>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</si>
  <si>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</si>
  <si>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</si>
  <si>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</si>
  <si>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</si>
  <si>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</si>
  <si>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</si>
  <si>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</si>
  <si>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</si>
  <si>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</si>
  <si>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</si>
  <si>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</si>
  <si>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</si>
  <si>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</si>
  <si>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</si>
  <si>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</si>
  <si>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</si>
  <si>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</si>
  <si>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</si>
  <si>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</si>
  <si>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</si>
  <si>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</si>
  <si>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</si>
  <si>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</si>
  <si>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</si>
  <si>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</si>
  <si>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</si>
  <si>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</si>
  <si>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</si>
  <si>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</si>
  <si>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</si>
  <si>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</si>
  <si>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</si>
  <si>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</si>
  <si>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</si>
  <si>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</si>
  <si>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</si>
  <si>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</si>
  <si>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</si>
  <si>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</si>
  <si>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</si>
  <si>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</si>
  <si>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</si>
  <si>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</si>
  <si>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</si>
  <si>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</si>
  <si>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</si>
  <si>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</si>
  <si>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</si>
  <si>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</si>
  <si>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</si>
  <si>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</si>
  <si>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</si>
  <si>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</si>
  <si>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</si>
  <si>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</si>
  <si>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</si>
  <si>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</si>
  <si>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</si>
  <si>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</si>
  <si>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</si>
  <si>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</si>
  <si>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</si>
  <si>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</si>
  <si>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</si>
  <si>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</si>
  <si>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</si>
  <si>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</si>
  <si>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</si>
  <si>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</si>
  <si>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</si>
  <si>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</si>
  <si>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</si>
  <si>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</si>
  <si>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</si>
  <si>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</si>
  <si>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</si>
  <si>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</si>
  <si>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</si>
  <si>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</si>
  <si>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</si>
  <si>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</si>
  <si>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</si>
  <si>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</si>
  <si>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</si>
  <si>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</si>
  <si>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</si>
  <si>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</si>
  <si>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</si>
  <si>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</si>
  <si>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</si>
  <si>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</si>
  <si>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</si>
  <si>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</si>
  <si>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</si>
  <si>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</si>
  <si>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</si>
  <si>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</si>
  <si>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</si>
  <si>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</si>
  <si>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</si>
  <si>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</si>
  <si>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</si>
  <si>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</si>
  <si>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</si>
  <si>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</si>
  <si>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</si>
  <si>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</si>
  <si>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</si>
  <si>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</si>
  <si>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</si>
  <si>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</si>
  <si>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</si>
  <si>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</si>
  <si>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</si>
  <si>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</si>
  <si>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</si>
  <si>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</si>
  <si>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</si>
  <si>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</si>
  <si>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</si>
  <si>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</si>
  <si>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</si>
  <si>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</si>
  <si>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</si>
  <si>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</si>
  <si>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</si>
  <si>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</si>
  <si>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</si>
  <si>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</si>
  <si>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</si>
  <si>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</si>
  <si>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</si>
  <si>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</si>
  <si>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</si>
  <si>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</si>
  <si>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</si>
  <si>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</si>
  <si>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</si>
  <si>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</si>
  <si>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</si>
  <si>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</si>
  <si>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</si>
  <si>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</si>
  <si>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</si>
  <si>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</si>
  <si>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</si>
  <si>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</si>
  <si>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</si>
  <si>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</si>
  <si>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</si>
  <si>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</si>
  <si>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</si>
  <si>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</si>
  <si>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</si>
  <si>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</si>
  <si>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</si>
  <si>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</si>
  <si>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</si>
  <si>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</si>
  <si>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</si>
  <si>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</si>
  <si>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</si>
  <si>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</si>
  <si>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</si>
  <si>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</si>
  <si>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</si>
  <si>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</si>
  <si>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</si>
  <si>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</si>
  <si>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</si>
  <si>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</si>
  <si>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</si>
  <si>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</si>
  <si>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</si>
  <si>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</si>
  <si>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</si>
  <si>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</si>
  <si>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</si>
  <si>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</si>
  <si>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</si>
  <si>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</si>
  <si>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</si>
  <si>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</si>
  <si>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</si>
  <si>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</si>
  <si>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</si>
  <si>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</si>
  <si>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</si>
  <si>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</si>
  <si>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</si>
  <si>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</si>
  <si>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</si>
  <si>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</si>
  <si>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</si>
  <si>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</si>
  <si>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</si>
  <si>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</si>
  <si>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</si>
  <si>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</si>
  <si>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</si>
  <si>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</si>
  <si>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</si>
  <si>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</si>
  <si>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</si>
  <si>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</si>
  <si>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</si>
  <si>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</si>
  <si>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</si>
  <si>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</si>
  <si>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</si>
  <si>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</si>
  <si>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</si>
  <si>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</si>
  <si>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</si>
  <si>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</si>
  <si>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</si>
  <si>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</si>
  <si>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</si>
  <si>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</si>
  <si>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</si>
  <si>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</si>
  <si>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</si>
  <si>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</si>
  <si>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</si>
  <si>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</si>
  <si>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</si>
  <si>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</si>
  <si>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</si>
  <si>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</si>
  <si>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</si>
  <si>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</si>
  <si>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</si>
  <si>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</si>
  <si>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</si>
  <si>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</si>
  <si>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</si>
  <si>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</si>
  <si>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</si>
  <si>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</si>
  <si>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</si>
  <si>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</si>
  <si>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</si>
  <si>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</si>
  <si>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</si>
  <si>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</si>
  <si>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</si>
  <si>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</si>
  <si>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</si>
  <si>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</si>
  <si>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</si>
  <si>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</si>
  <si>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</si>
  <si>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</si>
  <si>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</si>
  <si>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</si>
  <si>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</si>
  <si>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</si>
  <si>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</si>
  <si>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</si>
  <si>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</si>
  <si>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</si>
  <si>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</si>
  <si>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</si>
  <si>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</si>
  <si>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</si>
  <si>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</si>
  <si>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</si>
  <si>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</si>
  <si>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</si>
  <si>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</si>
  <si>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</si>
  <si>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</si>
  <si>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</si>
  <si>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</si>
  <si>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</si>
  <si>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</si>
  <si>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</si>
  <si>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</si>
  <si>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</si>
  <si>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</si>
  <si>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</si>
  <si>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</si>
  <si>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</si>
  <si>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</si>
  <si>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</si>
  <si>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</si>
  <si>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</si>
  <si>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</si>
  <si>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</si>
  <si>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</si>
  <si>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</si>
  <si>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</si>
  <si>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</si>
  <si>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</si>
  <si>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</si>
  <si>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</si>
  <si>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</si>
  <si>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</si>
  <si>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</si>
  <si>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</si>
  <si>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</si>
  <si>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</si>
  <si>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</si>
  <si>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</si>
  <si>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</si>
  <si>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</si>
  <si>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</si>
  <si>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</si>
  <si>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</si>
  <si>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</si>
  <si>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</si>
  <si>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</si>
  <si>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</si>
  <si>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</si>
  <si>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</si>
  <si>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</si>
  <si>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</si>
  <si>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</si>
  <si>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</si>
  <si>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</si>
  <si>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</si>
  <si>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</si>
  <si>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</si>
  <si>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</si>
  <si>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</si>
  <si>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</si>
  <si>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</si>
  <si>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</si>
  <si>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</si>
  <si>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</si>
  <si>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</si>
  <si>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</si>
  <si>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</si>
  <si>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</si>
  <si>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</si>
  <si>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</si>
  <si>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</si>
  <si>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</si>
  <si>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</si>
  <si>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</si>
  <si>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</si>
  <si>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</si>
  <si>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</si>
  <si>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</si>
  <si>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</si>
  <si>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</si>
  <si>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</si>
  <si>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</si>
  <si>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</si>
  <si>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</si>
  <si>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</si>
  <si>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</si>
  <si>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</si>
  <si>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</si>
  <si>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</si>
  <si>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</si>
  <si>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</si>
  <si>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</si>
  <si>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</si>
  <si>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</si>
  <si>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</si>
  <si>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</si>
  <si>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</si>
  <si>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</si>
  <si>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</si>
  <si>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</si>
  <si>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</si>
  <si>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</si>
  <si>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</si>
  <si>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</si>
  <si>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</si>
  <si>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</si>
  <si>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</si>
  <si>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</si>
  <si>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</si>
  <si>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</si>
  <si>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</si>
  <si>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</si>
  <si>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</si>
  <si>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</si>
  <si>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</si>
  <si>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</si>
  <si>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</si>
  <si>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</si>
  <si>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</si>
  <si>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</si>
  <si>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</si>
  <si>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</si>
  <si>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</si>
  <si>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</si>
  <si>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</si>
  <si>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</si>
  <si>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</si>
  <si>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</si>
  <si>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</si>
  <si>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</si>
  <si>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</si>
  <si>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</si>
  <si>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</si>
  <si>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</si>
  <si>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</si>
  <si>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</si>
  <si>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</si>
  <si>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</si>
  <si>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</si>
  <si>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</si>
  <si>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</si>
  <si>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</si>
  <si>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</si>
  <si>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</si>
  <si>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</si>
  <si>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</si>
  <si>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</si>
  <si>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</si>
  <si>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</si>
  <si>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</si>
  <si>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</si>
  <si>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</si>
  <si>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</si>
  <si>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</si>
  <si>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</si>
  <si>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</si>
  <si>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</si>
  <si>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</si>
  <si>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</si>
  <si>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</si>
  <si>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</si>
  <si>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</si>
  <si>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</si>
  <si>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</si>
  <si>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</si>
  <si>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</si>
  <si>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</si>
  <si>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</si>
  <si>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</si>
  <si>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</si>
  <si>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</si>
  <si>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</si>
  <si>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</si>
  <si>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</si>
  <si>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</si>
  <si>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</si>
  <si>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</si>
  <si>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</si>
  <si>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</si>
  <si>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</si>
  <si>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</si>
  <si>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</si>
  <si>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</si>
  <si>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</si>
  <si>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</si>
  <si>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</si>
  <si>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</si>
  <si>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</si>
  <si>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</si>
  <si>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</si>
  <si>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</si>
  <si>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</si>
  <si>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</si>
  <si>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</si>
  <si>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</si>
  <si>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</si>
  <si>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</si>
  <si>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</si>
  <si>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</si>
  <si>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</si>
  <si>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</si>
  <si>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</si>
  <si>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</si>
  <si>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</si>
  <si>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</si>
  <si>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</si>
  <si>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</si>
  <si>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</si>
  <si>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</si>
  <si>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</si>
  <si>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</si>
  <si>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</si>
  <si>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</si>
  <si>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</si>
  <si>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</si>
  <si>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</si>
  <si>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</si>
  <si>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</si>
  <si>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</si>
  <si>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</si>
  <si>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</si>
  <si>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</si>
  <si>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</si>
  <si>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</si>
  <si>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</si>
  <si>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</si>
  <si>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</si>
  <si>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</si>
  <si>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</si>
  <si>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</si>
  <si>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</si>
  <si>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</si>
  <si>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</si>
  <si>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</si>
  <si>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</si>
  <si>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</si>
  <si>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</si>
  <si>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</si>
  <si>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</si>
  <si>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</si>
  <si>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</si>
  <si>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</si>
  <si>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</si>
  <si>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</si>
  <si>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</si>
  <si>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</si>
  <si>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</si>
  <si>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</si>
  <si>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</si>
  <si>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</si>
  <si>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</si>
  <si>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</si>
  <si>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</si>
  <si>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</si>
  <si>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</si>
  <si>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</si>
  <si>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</si>
  <si>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</si>
  <si>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</si>
  <si>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</si>
  <si>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</si>
  <si>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</si>
  <si>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</si>
  <si>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</si>
  <si>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</si>
  <si>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</si>
  <si>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</si>
  <si>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</si>
  <si>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</si>
  <si>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</si>
  <si>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</si>
  <si>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</si>
  <si>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</si>
  <si>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</si>
  <si>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</si>
  <si>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</si>
  <si>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</si>
  <si>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</si>
  <si>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</si>
  <si>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</si>
  <si>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</si>
  <si>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</si>
  <si>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</si>
  <si>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</si>
  <si>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</si>
  <si>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</si>
  <si>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</si>
  <si>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</si>
  <si>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</si>
  <si>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</si>
  <si>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</si>
  <si>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</si>
  <si>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</si>
  <si>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</si>
  <si>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</si>
  <si>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</si>
  <si>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</si>
  <si>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</si>
  <si>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</si>
  <si>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</si>
  <si>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</si>
  <si>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</si>
  <si>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</si>
  <si>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</si>
  <si>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</si>
  <si>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</si>
  <si>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</si>
  <si>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</si>
  <si>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</si>
  <si>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</si>
  <si>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</si>
  <si>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</si>
  <si>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</si>
  <si>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</si>
  <si>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</si>
  <si>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</si>
  <si>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</si>
  <si>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</si>
  <si>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</si>
  <si>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</si>
  <si>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</si>
  <si>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</si>
  <si>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</si>
  <si>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</si>
  <si>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</si>
  <si>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</si>
  <si>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</si>
  <si>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</si>
  <si>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</si>
  <si>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</si>
  <si>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</si>
  <si>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</si>
  <si>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</si>
  <si>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</si>
  <si>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</si>
  <si>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</si>
  <si>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</si>
  <si>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</si>
  <si>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</si>
  <si>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</si>
  <si>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</si>
  <si>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</si>
  <si>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</si>
  <si>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</si>
  <si>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</si>
  <si>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</si>
  <si>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</si>
  <si>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</si>
  <si>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</si>
  <si>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</si>
  <si>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</si>
  <si>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</si>
  <si>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</si>
  <si>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</si>
  <si>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</si>
  <si>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</si>
  <si>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</si>
  <si>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</si>
  <si>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</si>
  <si>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</si>
  <si>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</si>
  <si>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</si>
  <si>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</si>
  <si>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</si>
  <si>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</si>
  <si>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</si>
  <si>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</si>
  <si>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</si>
  <si>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</si>
  <si>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</si>
  <si>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</si>
  <si>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</si>
  <si>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</si>
  <si>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</si>
  <si>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</si>
  <si>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</si>
  <si>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</si>
  <si>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</si>
  <si>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</si>
  <si>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</si>
  <si>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</si>
  <si>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</si>
  <si>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</si>
  <si>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</si>
  <si>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</si>
  <si>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</si>
  <si>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</si>
  <si>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</si>
  <si>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</si>
  <si>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</si>
  <si>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</si>
  <si>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</si>
  <si>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</si>
  <si>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</si>
  <si>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</si>
  <si>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</si>
  <si>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</si>
  <si>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</si>
  <si>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</si>
  <si>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</si>
  <si>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</si>
  <si>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</si>
  <si>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</si>
  <si>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</si>
  <si>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</si>
  <si>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</si>
  <si>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</si>
  <si>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</si>
  <si>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</si>
  <si>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</si>
  <si>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</si>
  <si>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</si>
  <si>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</si>
  <si>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</si>
  <si>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</si>
  <si>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</si>
  <si>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</si>
  <si>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</si>
  <si>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</si>
  <si>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</si>
  <si>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</si>
  <si>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</si>
  <si>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</si>
  <si>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</si>
  <si>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</si>
  <si>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</si>
  <si>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</si>
  <si>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</si>
  <si>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</si>
  <si>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</si>
  <si>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</si>
  <si>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</si>
  <si>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</si>
  <si>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</si>
  <si>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</si>
  <si>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</si>
  <si>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</si>
  <si>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</si>
  <si>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</si>
  <si>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</si>
  <si>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</si>
  <si>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</si>
  <si>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</si>
  <si>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</si>
  <si>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</si>
  <si>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</si>
  <si>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</si>
  <si>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</si>
  <si>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</si>
  <si>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</si>
  <si>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</si>
  <si>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</si>
  <si>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</si>
  <si>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</si>
  <si>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</si>
  <si>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</si>
  <si>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</si>
  <si>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</si>
  <si>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</si>
  <si>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</si>
  <si>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</si>
  <si>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</si>
  <si>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</si>
  <si>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</si>
  <si>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</si>
  <si>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</si>
  <si>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</si>
  <si>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</si>
  <si>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</si>
  <si>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</si>
  <si>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</si>
  <si>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</si>
  <si>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</si>
  <si>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</si>
  <si>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</si>
  <si>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</si>
  <si>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</si>
  <si>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</si>
  <si>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</si>
  <si>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</si>
  <si>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</si>
  <si>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</si>
  <si>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</si>
  <si>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</si>
  <si>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</si>
  <si>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</si>
  <si>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</si>
  <si>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</si>
  <si>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</si>
  <si>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</si>
  <si>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</si>
  <si>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</si>
  <si>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</si>
  <si>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</si>
  <si>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</si>
  <si>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</si>
  <si>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</si>
  <si>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</si>
  <si>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</si>
  <si>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</si>
  <si>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</si>
  <si>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</si>
  <si>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</si>
  <si>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</si>
  <si>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</si>
  <si>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</si>
  <si>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</si>
  <si>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</si>
  <si>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</si>
  <si>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</si>
  <si>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</si>
  <si>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</si>
  <si>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</si>
  <si>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</si>
  <si>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</si>
  <si>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</si>
  <si>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</si>
  <si>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</si>
  <si>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</si>
  <si>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</si>
  <si>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</si>
  <si>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</si>
  <si>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</si>
  <si>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</si>
  <si>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</si>
  <si>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</si>
  <si>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</si>
  <si>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</si>
  <si>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</si>
  <si>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</si>
  <si>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</si>
  <si>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</si>
  <si>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</si>
  <si>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</si>
  <si>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</si>
  <si>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</si>
  <si>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</si>
  <si>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</si>
  <si>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</si>
  <si>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</si>
  <si>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</si>
  <si>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</si>
  <si>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</si>
  <si>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</si>
  <si>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</si>
  <si>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</si>
  <si>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</si>
  <si>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</si>
  <si>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</si>
  <si>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</si>
  <si>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</si>
  <si>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</si>
  <si>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</si>
  <si>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</si>
  <si>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</si>
  <si>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</si>
  <si>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</si>
  <si>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</si>
  <si>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</si>
  <si>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</si>
  <si>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</si>
  <si>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</si>
  <si>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</si>
  <si>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</si>
  <si>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</si>
  <si>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</si>
  <si>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</si>
  <si>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</si>
  <si>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</si>
  <si>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</si>
  <si>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</si>
  <si>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</si>
  <si>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</si>
  <si>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</si>
  <si>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</si>
  <si>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</si>
  <si>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</si>
  <si>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</si>
  <si>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</si>
  <si>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</si>
  <si>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</si>
  <si>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</si>
  <si>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</si>
  <si>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</si>
  <si>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</si>
  <si>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</si>
  <si>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</si>
  <si>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</si>
  <si>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</si>
  <si>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</si>
  <si>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</si>
  <si>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</si>
  <si>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</si>
  <si>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</si>
  <si>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</si>
  <si>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</si>
  <si>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</si>
  <si>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</si>
  <si>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</si>
  <si>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</si>
  <si>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</si>
  <si>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</si>
  <si>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</si>
  <si>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</si>
  <si>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</si>
  <si>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</si>
  <si>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</si>
  <si>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</si>
  <si>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</si>
  <si>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</si>
  <si>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</si>
  <si>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</si>
  <si>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</si>
  <si>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</si>
  <si>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</si>
  <si>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</si>
  <si>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</si>
  <si>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</si>
  <si>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</si>
  <si>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</si>
  <si>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</si>
  <si>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</si>
  <si>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</si>
  <si>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</si>
  <si>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</si>
  <si>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</si>
  <si>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</si>
  <si>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</si>
  <si>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</si>
  <si>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</si>
  <si>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</si>
  <si>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</si>
  <si>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</si>
  <si>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</si>
  <si>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</si>
  <si>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</si>
  <si>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</si>
  <si>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</si>
  <si>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</si>
  <si>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</si>
  <si>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</si>
  <si>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</si>
  <si>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</si>
  <si>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</si>
  <si>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</si>
  <si>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</si>
  <si>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</si>
  <si>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</si>
  <si>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</si>
  <si>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</si>
  <si>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</si>
  <si>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</si>
  <si>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</si>
  <si>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</si>
  <si>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</si>
  <si>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</si>
  <si>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</si>
  <si>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</si>
  <si>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</si>
  <si>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</si>
  <si>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</si>
  <si>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</si>
  <si>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</si>
  <si>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</si>
  <si>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</si>
  <si>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</si>
  <si>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</si>
  <si>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</si>
  <si>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</si>
  <si>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</si>
  <si>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</si>
  <si>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</si>
  <si>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</si>
  <si>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</si>
  <si>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</si>
  <si>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</si>
  <si>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</si>
  <si>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</si>
  <si>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</si>
  <si>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</si>
  <si>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</si>
  <si>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</si>
  <si>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</si>
  <si>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</si>
  <si>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</si>
  <si>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</si>
  <si>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</si>
  <si>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</si>
  <si>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</si>
  <si>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</si>
  <si>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</si>
  <si>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</si>
  <si>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</si>
  <si>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</si>
  <si>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</si>
  <si>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</si>
  <si>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</si>
  <si>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</si>
  <si>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</si>
  <si>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</si>
  <si>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</si>
  <si>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</si>
  <si>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</si>
  <si>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</si>
  <si>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</si>
  <si>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</si>
  <si>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</si>
  <si>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</si>
  <si>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</si>
  <si>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</si>
  <si>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</si>
  <si>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</si>
  <si>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</si>
  <si>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</si>
  <si>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</si>
  <si>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</si>
  <si>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</si>
  <si>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</si>
  <si>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</si>
  <si>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</si>
  <si>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</si>
  <si>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</si>
  <si>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</si>
  <si>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</si>
  <si>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</si>
  <si>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</si>
  <si>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</si>
  <si>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</si>
  <si>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</si>
  <si>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</si>
  <si>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</si>
  <si>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</si>
  <si>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</si>
  <si>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</si>
  <si>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</si>
  <si>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</si>
  <si>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</si>
  <si>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</si>
  <si>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</si>
  <si>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</si>
  <si>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</si>
  <si>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</si>
  <si>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</si>
  <si>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</si>
  <si>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</si>
  <si>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</si>
  <si>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</si>
  <si>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</si>
  <si>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</si>
  <si>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</si>
  <si>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</si>
  <si>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</si>
  <si>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</si>
  <si>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</si>
  <si>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</si>
  <si>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</si>
  <si>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</si>
  <si>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</si>
  <si>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</si>
  <si>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</si>
  <si>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</si>
  <si>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</si>
  <si>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</si>
  <si>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</si>
  <si>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</si>
  <si>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</si>
  <si>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</si>
  <si>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</si>
  <si>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</si>
  <si>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</si>
  <si>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</si>
  <si>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</si>
  <si>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</si>
  <si>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</si>
  <si>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</si>
  <si>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</si>
  <si>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</si>
  <si>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</si>
  <si>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</si>
  <si>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</si>
  <si>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</si>
  <si>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</si>
  <si>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</si>
  <si>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</si>
  <si>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</si>
  <si>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</si>
  <si>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</si>
  <si>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</si>
  <si>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</si>
  <si>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</si>
  <si>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</si>
  <si>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</si>
  <si>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</si>
  <si>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</si>
  <si>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</si>
  <si>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</si>
  <si>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</si>
  <si>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</si>
  <si>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</si>
  <si>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</si>
  <si>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</si>
  <si>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</si>
  <si>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</si>
  <si>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</si>
  <si>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</si>
  <si>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</si>
  <si>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</si>
  <si>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</si>
  <si>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</si>
  <si>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</si>
  <si>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</si>
  <si>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</si>
  <si>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</si>
  <si>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</si>
  <si>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</si>
  <si>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</si>
  <si>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</si>
  <si>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</si>
  <si>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</si>
  <si>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</si>
  <si>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</si>
  <si>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</si>
  <si>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</si>
  <si>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</si>
  <si>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</si>
  <si>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</si>
  <si>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</si>
  <si>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</si>
  <si>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</si>
  <si>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</si>
  <si>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</si>
  <si>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</si>
  <si>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</si>
  <si>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</si>
  <si>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</si>
  <si>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</si>
  <si>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</si>
  <si>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</si>
  <si>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</si>
  <si>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</si>
  <si>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</si>
  <si>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</si>
  <si>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</si>
  <si>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</si>
  <si>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</si>
  <si>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</si>
  <si>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</si>
  <si>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</si>
  <si>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</si>
  <si>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</si>
  <si>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</si>
  <si>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</si>
  <si>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</si>
  <si>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</si>
  <si>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</si>
  <si>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</si>
  <si>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</si>
  <si>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</si>
  <si>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</si>
  <si>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</si>
  <si>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</si>
  <si>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</si>
  <si>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</si>
  <si>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</si>
  <si>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</si>
  <si>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</si>
  <si>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</si>
  <si>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</si>
  <si>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</si>
  <si>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</si>
  <si>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</si>
  <si>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</si>
  <si>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</si>
  <si>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</si>
  <si>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</si>
  <si>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</si>
  <si>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</si>
  <si>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</si>
  <si>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</si>
  <si>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</si>
  <si>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</si>
  <si>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</si>
  <si>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</si>
  <si>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</si>
  <si>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</si>
  <si>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</si>
  <si>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</si>
  <si>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</si>
  <si>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</si>
  <si>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</si>
  <si>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</si>
  <si>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</si>
  <si>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</si>
  <si>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</si>
  <si>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</si>
  <si>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</si>
  <si>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</si>
  <si>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</si>
  <si>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</si>
  <si>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</si>
  <si>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</si>
  <si>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</si>
  <si>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</si>
  <si>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</si>
  <si>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</si>
  <si>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</si>
  <si>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</si>
  <si>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</si>
  <si>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</si>
  <si>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</si>
  <si>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</si>
  <si>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</si>
  <si>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</si>
  <si>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</si>
  <si>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</si>
  <si>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</si>
  <si>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</si>
  <si>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</si>
  <si>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</si>
  <si>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</si>
  <si>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</si>
  <si>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</si>
  <si>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</si>
  <si>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</si>
  <si>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</si>
  <si>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</si>
  <si>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</si>
  <si>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</si>
  <si>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</si>
  <si>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</si>
  <si>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</si>
  <si>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</si>
  <si>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</si>
  <si>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</si>
  <si>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</si>
  <si>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</si>
  <si>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</si>
  <si>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</si>
  <si>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</si>
  <si>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</si>
  <si>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</si>
  <si>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</si>
  <si>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</si>
  <si>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</si>
  <si>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</si>
  <si>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</si>
  <si>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</si>
  <si>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</si>
  <si>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</si>
  <si>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</si>
  <si>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</si>
  <si>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</si>
  <si>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</si>
  <si>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</si>
  <si>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</si>
  <si>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</si>
  <si>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</si>
  <si>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</si>
  <si>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</si>
  <si>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</si>
  <si>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</si>
  <si>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</si>
  <si>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</si>
  <si>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</si>
  <si>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</si>
  <si>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</si>
  <si>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</si>
  <si>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</si>
  <si>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</si>
  <si>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</si>
  <si>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</si>
  <si>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</si>
  <si>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</si>
  <si>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</si>
  <si>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</si>
  <si>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</si>
  <si>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</si>
  <si>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</si>
  <si>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</si>
  <si>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</si>
  <si>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</si>
  <si>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</si>
  <si>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</si>
  <si>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</si>
  <si>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</si>
  <si>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</si>
  <si>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</si>
  <si>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</si>
  <si>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</si>
  <si>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</si>
  <si>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</si>
  <si>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</si>
  <si>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</si>
  <si>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</si>
  <si>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</si>
  <si>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</si>
  <si>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</si>
  <si>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</si>
  <si>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</si>
  <si>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</si>
  <si>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</si>
  <si>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</si>
  <si>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</si>
  <si>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</si>
  <si>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</si>
  <si>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</si>
  <si>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</si>
  <si>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</si>
  <si>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</si>
  <si>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</si>
  <si>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</si>
  <si>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</si>
  <si>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</si>
  <si>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</si>
  <si>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</si>
  <si>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</si>
  <si>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</si>
  <si>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</si>
  <si>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</si>
  <si>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</si>
  <si>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</si>
  <si>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</si>
  <si>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</si>
  <si>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</si>
  <si>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</si>
  <si>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</si>
  <si>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</si>
  <si>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</si>
  <si>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</si>
  <si>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</si>
  <si>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</si>
  <si>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</si>
  <si>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</si>
  <si>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</si>
  <si>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</si>
  <si>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</si>
  <si>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</si>
  <si>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</si>
  <si>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</si>
  <si>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</si>
  <si>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</si>
  <si>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</si>
  <si>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 Р</t>
  </si>
  <si>
    <t>2 Р</t>
  </si>
  <si>
    <t>3 Р</t>
  </si>
  <si>
    <t>4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</si>
  <si>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</si>
  <si>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</si>
  <si>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</si>
  <si>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</si>
  <si>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</si>
  <si>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</si>
  <si>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</si>
  <si>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</si>
  <si>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</si>
  <si>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</si>
  <si>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</si>
  <si>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</si>
  <si>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</si>
  <si>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</si>
  <si>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</si>
  <si>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</si>
  <si>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</si>
  <si>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</si>
  <si>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</si>
  <si>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</si>
  <si>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</si>
  <si>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</si>
  <si>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</si>
  <si>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</si>
  <si>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</si>
  <si>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</si>
  <si>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</si>
  <si>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</si>
  <si>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</si>
  <si>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</si>
  <si>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</si>
  <si>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</si>
  <si>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</si>
  <si>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</si>
  <si>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</si>
  <si>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</si>
  <si>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</si>
  <si>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</si>
  <si>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</si>
  <si>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</si>
  <si>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</si>
  <si>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</si>
  <si>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</si>
  <si>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</si>
  <si>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</si>
  <si>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</si>
  <si>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</si>
  <si>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</si>
  <si>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</si>
  <si>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</si>
  <si>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</si>
  <si>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</si>
  <si>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</si>
  <si>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</si>
  <si>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</si>
  <si>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</si>
  <si>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</si>
  <si>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</si>
  <si>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</si>
  <si>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</si>
  <si>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</si>
  <si>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</si>
  <si>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</si>
  <si>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</si>
  <si>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</si>
  <si>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</si>
  <si>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</si>
  <si>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</si>
  <si>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Для шпилек М20-24  ст. 18Х12ВМБФР</t>
  </si>
  <si>
    <t>Северо-Казахстанская область, Петропавловск, пр. Я. Гашека 1</t>
  </si>
  <si>
    <t xml:space="preserve">поставка в течение 50 дней </t>
  </si>
  <si>
    <t>2017</t>
  </si>
  <si>
    <t>24.10.71.000.000.00.0166.000000000000</t>
  </si>
  <si>
    <t>конструкционная сталь, сортовая, ГОСТ 2879-2006</t>
  </si>
  <si>
    <t>Для гаек  М20-24  ст 12Х13</t>
  </si>
  <si>
    <t>24.10.31.100.000.01.0796.000000000000</t>
  </si>
  <si>
    <t>стальной, холоднокатаный, толщина 0,55 мм, оцинкованный</t>
  </si>
  <si>
    <t>30 дней</t>
  </si>
  <si>
    <t>1372 Т</t>
  </si>
  <si>
    <t>1373 Т</t>
  </si>
  <si>
    <t>1374 Т</t>
  </si>
  <si>
    <t>1375 Т</t>
  </si>
  <si>
    <t>февраль, март, май, июнь, сентябрь, ноябрь</t>
  </si>
  <si>
    <t>Реквизиты   (№ приказа и дата утверждения плана закупок) 1з от 4.01.2017г.</t>
  </si>
  <si>
    <t>27.31.11.500.000.00.0006.000000000005</t>
  </si>
  <si>
    <t>27.31.11.500.000.00.0006.000000000002</t>
  </si>
  <si>
    <t>стальной, марка Ст.38ХС, диаметр 75 мм, ГОСТ 4543-71</t>
  </si>
  <si>
    <t xml:space="preserve">стальной, марка Ст.38ХС, диаметр 30 мм, ГОСТ 4543-71
</t>
  </si>
  <si>
    <t>стальной, марка Ст. 09Г2С, диаметр 260 мм, ГОСТ 19281-2014</t>
  </si>
  <si>
    <t>стальной, марка Ст. 09Г2С, диаметр 230 мм, ГОСТ 19281-2014</t>
  </si>
  <si>
    <t>стальной, марка Ст. 09Г2С, диаметр 220 мм, ГОСТ 19281-2014</t>
  </si>
  <si>
    <t>стальной, марка Ст. 09Г2С, диаметр 210 мм, ГОСТ 19281-2014</t>
  </si>
  <si>
    <t>стальной, марка Ст. 09Г2С, диаметр 190 мм, ГОСТ 19281-2014</t>
  </si>
  <si>
    <t>стальной, марка Ст. 09Г2С, диаметр 180 мм, ГОСТ 19281-2014</t>
  </si>
  <si>
    <t>стальной, марка Ст. 09Г2С, диаметр 170 мм, ГОСТ 19281-2014</t>
  </si>
  <si>
    <t>стальной, марка Ст. 09Г2С, диаметр 160 мм, ГОСТ 19281-2014</t>
  </si>
  <si>
    <t>стальной, марка Ст. 09Г2С, диаметр 130 мм, ГОСТ 19281-2014</t>
  </si>
  <si>
    <t>стальной, марка Ст. 09Г2С, диаметр 120 мм, ГОСТ 19281-2014</t>
  </si>
  <si>
    <t>стальной, марка Ст. 09Г2С, диаметр 110 мм, ГОСТ 19281-2014</t>
  </si>
  <si>
    <t>стальной, марка Ст. 09Г2С, диаметр 140 мм, ГОСТ 19281-2014</t>
  </si>
  <si>
    <t>стальной, марка Ст. 09Г2С, диаметр 90 мм, ГОСТ 19281-2014</t>
  </si>
  <si>
    <t>стальной, марка Ст. 09Г2С, диаметр 70 мм, ГОСТ 19281-2014</t>
  </si>
  <si>
    <t>стальной, марка Ст. 09Г2С, диаметр 60 мм, ГОСТ 19281-2014</t>
  </si>
  <si>
    <t>24.10.31.900.000.01.0168.000000000137</t>
  </si>
  <si>
    <t>стальной, марка Ст. 3, толщина 4 мм, рифленный, ГОСТ 8568-77</t>
  </si>
  <si>
    <t>20.12.12.700.003.00.0166.000000000001</t>
  </si>
  <si>
    <t>углекислая основная, чистая, порошок, ГОСТ 8927-79</t>
  </si>
  <si>
    <t>чистый для анализа, порошок, ГОСТ 5839-77</t>
  </si>
  <si>
    <t>01.19.21.110.000.00.0796.000000000000</t>
  </si>
  <si>
    <t>холодно и теплодеформированная, стальная, бесшовная, диаметр 25*2,5</t>
  </si>
  <si>
    <t>холодно и теплодеформированная, стальная, бесшовная, диаметр 89*6</t>
  </si>
  <si>
    <t>холодно и теплодеформированная, стальная, бесшовная, диаметр 108*5</t>
  </si>
  <si>
    <t>клееная, из хвойных пород, средней водостойкости, ГОСТ 3916.2-96</t>
  </si>
  <si>
    <t>ГОСТ  Р 51105-97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</si>
  <si>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</si>
  <si>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</si>
  <si>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</si>
  <si>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</si>
  <si>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</si>
  <si>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</si>
  <si>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</si>
  <si>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</si>
  <si>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</si>
  <si>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</si>
  <si>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</si>
  <si>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</si>
  <si>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</si>
  <si>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</si>
  <si>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</si>
  <si>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</si>
  <si>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</si>
  <si>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авансовый платеж - 0%, оплата по факту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</si>
  <si>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</si>
  <si>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</si>
  <si>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</si>
  <si>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</si>
  <si>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</si>
  <si>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</si>
  <si>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</si>
  <si>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</si>
  <si>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авансовый платеж - 50%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</si>
  <si>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</si>
  <si>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</si>
  <si>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</si>
  <si>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</si>
  <si>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</si>
  <si>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</si>
  <si>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</si>
  <si>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</si>
  <si>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</si>
  <si>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</si>
  <si>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</si>
  <si>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</si>
  <si>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</si>
  <si>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</si>
  <si>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</si>
  <si>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</si>
  <si>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</si>
  <si>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</si>
  <si>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</si>
  <si>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</si>
  <si>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</si>
  <si>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</si>
  <si>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</si>
  <si>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</si>
  <si>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</si>
  <si>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</si>
  <si>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</si>
  <si>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</si>
  <si>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</si>
  <si>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</si>
  <si>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</si>
  <si>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</si>
  <si>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</si>
  <si>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</si>
  <si>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</si>
  <si>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</si>
  <si>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</si>
  <si>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</si>
  <si>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</si>
  <si>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</si>
  <si>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</si>
  <si>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</si>
  <si>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</si>
  <si>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</si>
  <si>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</si>
  <si>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</si>
  <si>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</si>
  <si>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</si>
  <si>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</si>
  <si>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</si>
  <si>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Северо-Казахстанская область, г.Петропавловск, пр.Я.Гашека 1</t>
  </si>
  <si>
    <t xml:space="preserve"> Северо-Казахстанская область г.Петропавловск</t>
  </si>
  <si>
    <t>поставка в течение 7 дней</t>
  </si>
  <si>
    <t xml:space="preserve">авансовый платеж - 30% 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</si>
  <si>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</si>
  <si>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</si>
  <si>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</si>
  <si>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</si>
  <si>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</si>
  <si>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</si>
  <si>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</si>
  <si>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</si>
  <si>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</si>
  <si>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</si>
  <si>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</si>
  <si>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</si>
  <si>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</si>
  <si>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</si>
  <si>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</si>
  <si>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</si>
  <si>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</si>
  <si>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</si>
  <si>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</si>
  <si>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</si>
  <si>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</si>
  <si>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</si>
  <si>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</si>
  <si>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</si>
  <si>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</si>
  <si>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</si>
  <si>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</si>
  <si>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</si>
  <si>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</si>
  <si>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</si>
  <si>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</si>
  <si>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</si>
  <si>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</si>
  <si>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</si>
  <si>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</si>
  <si>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</si>
  <si>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</si>
  <si>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</si>
  <si>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</si>
  <si>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</si>
  <si>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</si>
  <si>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</si>
  <si>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</si>
  <si>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</si>
  <si>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</si>
  <si>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</si>
  <si>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</si>
  <si>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</si>
  <si>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</si>
  <si>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</si>
  <si>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</si>
  <si>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</si>
  <si>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</si>
  <si>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январь, март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</si>
  <si>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</si>
  <si>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</si>
  <si>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</si>
  <si>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</si>
  <si>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</si>
  <si>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</si>
  <si>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</si>
  <si>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</si>
  <si>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</si>
  <si>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</si>
  <si>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</si>
  <si>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</si>
  <si>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</si>
  <si>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</si>
  <si>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</si>
  <si>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</si>
  <si>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 xml:space="preserve">авансовый платеж - 50% 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</si>
  <si>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</si>
  <si>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</si>
  <si>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</si>
  <si>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</si>
  <si>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</si>
  <si>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</si>
  <si>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</si>
  <si>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</si>
  <si>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</si>
  <si>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</si>
  <si>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</si>
  <si>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</si>
  <si>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</si>
  <si>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</si>
  <si>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</si>
  <si>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</si>
  <si>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авансовый платеж -100%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</si>
  <si>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</si>
  <si>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</si>
  <si>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</si>
  <si>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</si>
  <si>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</si>
  <si>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</si>
  <si>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</si>
  <si>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</si>
  <si>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</si>
  <si>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</si>
  <si>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</si>
  <si>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</si>
  <si>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</si>
  <si>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</si>
  <si>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</si>
  <si>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</si>
  <si>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</si>
  <si>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</si>
  <si>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</si>
  <si>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</si>
  <si>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</si>
  <si>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</si>
  <si>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</si>
  <si>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</si>
  <si>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</si>
  <si>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</si>
  <si>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</si>
  <si>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</si>
  <si>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</si>
  <si>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</si>
  <si>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</si>
  <si>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</si>
  <si>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</si>
  <si>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</si>
  <si>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</si>
  <si>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</si>
  <si>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</si>
  <si>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</si>
  <si>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</si>
  <si>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</si>
  <si>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</si>
  <si>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</si>
  <si>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</si>
  <si>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</si>
  <si>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</si>
  <si>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</si>
  <si>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</si>
  <si>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</si>
  <si>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</si>
  <si>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</si>
  <si>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</si>
  <si>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</si>
  <si>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</si>
  <si>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</si>
  <si>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</si>
  <si>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</si>
  <si>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</si>
  <si>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</si>
  <si>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</si>
  <si>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</si>
  <si>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</si>
  <si>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</si>
  <si>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</si>
  <si>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</si>
  <si>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</si>
  <si>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</si>
  <si>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</si>
  <si>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</si>
  <si>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</si>
  <si>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</si>
  <si>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</si>
  <si>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11, 15</t>
  </si>
  <si>
    <t>759-1 Т</t>
  </si>
  <si>
    <t>февраль,март,апрель, май, июнь, сентябрь, октябрь, ноябрь</t>
  </si>
  <si>
    <t>авансовый платеж 100%</t>
  </si>
  <si>
    <t>11</t>
  </si>
  <si>
    <t>1042-1 Т</t>
  </si>
  <si>
    <t>1148-1 Т</t>
  </si>
  <si>
    <t>1149-1 Т</t>
  </si>
  <si>
    <t>11, 19</t>
  </si>
  <si>
    <t>1197-1 Т</t>
  </si>
  <si>
    <t>11,15,18,19</t>
  </si>
  <si>
    <t>1154-1 Т</t>
  </si>
  <si>
    <t>13, 15</t>
  </si>
  <si>
    <t>154-1 Т</t>
  </si>
  <si>
    <t xml:space="preserve">авансовый платеж - 100%  </t>
  </si>
  <si>
    <t>1418 Т</t>
  </si>
  <si>
    <t>мост диодный</t>
  </si>
  <si>
    <t>20 рабочих дней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</si>
  <si>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</si>
  <si>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</si>
  <si>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</si>
  <si>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</si>
  <si>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</si>
  <si>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</si>
  <si>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</si>
  <si>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</si>
  <si>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</si>
  <si>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</si>
  <si>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</si>
  <si>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</si>
  <si>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</si>
  <si>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</si>
  <si>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</si>
  <si>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</si>
  <si>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</si>
  <si>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</si>
  <si>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</si>
  <si>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</si>
  <si>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31.01.2017г., № 106 от 01.02.2017г., № 107 от 01.02.2017г., № 115 от 02.02.2017г., № 116 от 02.02.2017г.№ 117 от 02.02.2017г.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</si>
</sst>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#,##0.00_ ;\-#,##0.00\ "/>
    <numFmt numFmtId="165" formatCode="0.0"/>
    <numFmt numFmtId="166" formatCode="0.000"/>
    <numFmt numFmtId="167" formatCode="#,##0.00&quot;р.&quot;"/>
    <numFmt numFmtId="168" formatCode="0.0000"/>
    <numFmt numFmtId="169" formatCode="_(* #,##0.00_);_(* \(#,##0.00\);_(* &quot;-&quot;??_);_(@_)"/>
    <numFmt numFmtId="170" formatCode="#,##0.00_р_.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</font>
    <font>
      <sz val="11"/>
      <name val="Calibri"/>
      <family val="2"/>
      <charset val="204"/>
      <scheme val="minor"/>
    </font>
    <font>
      <sz val="10"/>
      <color theme="9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C3399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sz val="10"/>
      <color theme="6" tint="-0.499984740745262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A50021"/>
      <name val="Times New Roman"/>
      <family val="1"/>
      <charset val="204"/>
    </font>
    <font>
      <sz val="10"/>
      <color rgb="FFCC330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</cellStyleXfs>
  <cellXfs count="295">
    <xf numFmtId="0" fontId="0" fillId="0" borderId="0" xfId="0"/>
    <xf numFmtId="0" fontId="2" fillId="0" borderId="0" xfId="0" applyNumberFormat="1" applyFont="1" applyFill="1" applyBorder="1"/>
    <xf numFmtId="0" fontId="6" fillId="0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" fontId="6" fillId="0" borderId="7" xfId="4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left"/>
    </xf>
    <xf numFmtId="9" fontId="6" fillId="0" borderId="7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/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center" wrapText="1" inden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6" fillId="0" borderId="7" xfId="5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right" vertical="center" indent="1"/>
    </xf>
    <xf numFmtId="4" fontId="6" fillId="0" borderId="7" xfId="9" applyNumberFormat="1" applyFont="1" applyFill="1" applyBorder="1" applyAlignment="1">
      <alignment horizontal="right" vertical="center" wrapText="1" indent="1"/>
    </xf>
    <xf numFmtId="0" fontId="6" fillId="0" borderId="0" xfId="1" applyFont="1" applyFill="1" applyAlignment="1">
      <alignment vertical="center"/>
    </xf>
    <xf numFmtId="0" fontId="6" fillId="0" borderId="9" xfId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right" vertical="center" indent="1"/>
    </xf>
    <xf numFmtId="0" fontId="6" fillId="0" borderId="7" xfId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 indent="1"/>
    </xf>
    <xf numFmtId="0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left"/>
    </xf>
    <xf numFmtId="4" fontId="8" fillId="0" borderId="4" xfId="0" applyNumberFormat="1" applyFont="1" applyFill="1" applyBorder="1" applyAlignment="1">
      <alignment horizontal="right" vertical="center" indent="1"/>
    </xf>
    <xf numFmtId="0" fontId="8" fillId="0" borderId="5" xfId="0" applyNumberFormat="1" applyFont="1" applyFill="1" applyBorder="1"/>
    <xf numFmtId="0" fontId="6" fillId="0" borderId="6" xfId="0" applyNumberFormat="1" applyFont="1" applyFill="1" applyBorder="1"/>
    <xf numFmtId="17" fontId="6" fillId="0" borderId="7" xfId="0" applyNumberFormat="1" applyFont="1" applyFill="1" applyBorder="1" applyAlignment="1">
      <alignment horizontal="center" vertical="center" wrapText="1"/>
    </xf>
    <xf numFmtId="0" fontId="6" fillId="0" borderId="7" xfId="8" applyNumberFormat="1" applyFont="1" applyFill="1" applyBorder="1" applyAlignment="1">
      <alignment horizontal="center" vertical="center"/>
    </xf>
    <xf numFmtId="2" fontId="6" fillId="0" borderId="7" xfId="6" applyNumberFormat="1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right" vertical="center" wrapText="1" inden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7" xfId="9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6" fillId="0" borderId="8" xfId="5" applyFont="1" applyFill="1" applyBorder="1" applyAlignment="1">
      <alignment horizontal="center" vertical="center" wrapText="1"/>
    </xf>
    <xf numFmtId="164" fontId="6" fillId="0" borderId="8" xfId="9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6" fillId="0" borderId="7" xfId="0" applyNumberFormat="1" applyFont="1" applyFill="1" applyBorder="1"/>
    <xf numFmtId="0" fontId="6" fillId="0" borderId="0" xfId="0" applyFont="1" applyFill="1"/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 wrapText="1"/>
    </xf>
    <xf numFmtId="0" fontId="6" fillId="0" borderId="7" xfId="1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 indent="1"/>
    </xf>
    <xf numFmtId="4" fontId="8" fillId="0" borderId="5" xfId="0" applyNumberFormat="1" applyFont="1" applyFill="1" applyBorder="1" applyAlignment="1">
      <alignment horizontal="right" vertical="center" indent="1"/>
    </xf>
    <xf numFmtId="4" fontId="6" fillId="0" borderId="8" xfId="0" applyNumberFormat="1" applyFont="1" applyFill="1" applyBorder="1" applyAlignment="1">
      <alignment horizontal="right" vertical="center" indent="1"/>
    </xf>
    <xf numFmtId="4" fontId="6" fillId="0" borderId="8" xfId="1" applyNumberFormat="1" applyFont="1" applyFill="1" applyBorder="1" applyAlignment="1">
      <alignment horizontal="right" vertical="center" wrapText="1" indent="1"/>
    </xf>
    <xf numFmtId="0" fontId="6" fillId="0" borderId="7" xfId="3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3" fontId="6" fillId="0" borderId="7" xfId="9" applyFont="1" applyFill="1" applyBorder="1" applyAlignment="1">
      <alignment horizontal="center" vertical="center" wrapText="1"/>
    </xf>
    <xf numFmtId="167" fontId="6" fillId="0" borderId="7" xfId="3" applyNumberFormat="1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Fill="1" applyBorder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 shrinkToFit="1"/>
    </xf>
    <xf numFmtId="0" fontId="6" fillId="0" borderId="8" xfId="7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/>
    <xf numFmtId="0" fontId="6" fillId="0" borderId="7" xfId="0" applyFont="1" applyFill="1" applyBorder="1"/>
    <xf numFmtId="0" fontId="8" fillId="0" borderId="8" xfId="0" applyNumberFormat="1" applyFont="1" applyFill="1" applyBorder="1"/>
    <xf numFmtId="0" fontId="6" fillId="0" borderId="7" xfId="2" applyFont="1" applyFill="1" applyBorder="1" applyAlignment="1">
      <alignment horizontal="left" vertical="center" wrapText="1"/>
    </xf>
    <xf numFmtId="49" fontId="12" fillId="0" borderId="7" xfId="0" applyNumberFormat="1" applyFont="1" applyFill="1" applyBorder="1"/>
    <xf numFmtId="0" fontId="12" fillId="0" borderId="0" xfId="0" applyFont="1" applyFill="1"/>
    <xf numFmtId="0" fontId="6" fillId="0" borderId="7" xfId="0" applyNumberFormat="1" applyFont="1" applyFill="1" applyBorder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49" fontId="6" fillId="0" borderId="0" xfId="0" applyNumberFormat="1" applyFont="1" applyFill="1" applyBorder="1"/>
    <xf numFmtId="49" fontId="6" fillId="0" borderId="0" xfId="0" applyNumberFormat="1" applyFont="1" applyFill="1"/>
    <xf numFmtId="0" fontId="15" fillId="0" borderId="0" xfId="0" applyFont="1" applyFill="1"/>
    <xf numFmtId="0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1" applyFont="1" applyFill="1" applyBorder="1"/>
    <xf numFmtId="2" fontId="6" fillId="0" borderId="0" xfId="1" applyNumberFormat="1" applyFont="1" applyFill="1" applyBorder="1"/>
    <xf numFmtId="2" fontId="6" fillId="0" borderId="0" xfId="9" applyNumberFormat="1" applyFont="1" applyFill="1" applyBorder="1"/>
    <xf numFmtId="0" fontId="6" fillId="0" borderId="0" xfId="1" applyFont="1" applyFill="1"/>
    <xf numFmtId="0" fontId="14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right" vertical="center" wrapText="1" indent="1"/>
    </xf>
    <xf numFmtId="4" fontId="6" fillId="0" borderId="8" xfId="0" applyNumberFormat="1" applyFont="1" applyFill="1" applyBorder="1" applyAlignment="1">
      <alignment horizontal="right" vertical="center" wrapText="1" indent="1"/>
    </xf>
    <xf numFmtId="4" fontId="6" fillId="0" borderId="7" xfId="7" applyNumberFormat="1" applyFont="1" applyFill="1" applyBorder="1" applyAlignment="1">
      <alignment horizontal="right" vertical="center" indent="1"/>
    </xf>
    <xf numFmtId="4" fontId="6" fillId="0" borderId="8" xfId="7" applyNumberFormat="1" applyFont="1" applyFill="1" applyBorder="1" applyAlignment="1">
      <alignment horizontal="right" vertical="center" indent="1"/>
    </xf>
    <xf numFmtId="0" fontId="6" fillId="0" borderId="7" xfId="0" applyNumberFormat="1" applyFont="1" applyFill="1" applyBorder="1" applyAlignment="1">
      <alignment horizontal="right" vertical="center" wrapText="1" indent="1"/>
    </xf>
    <xf numFmtId="0" fontId="6" fillId="0" borderId="7" xfId="0" applyNumberFormat="1" applyFont="1" applyFill="1" applyBorder="1" applyAlignment="1">
      <alignment horizontal="right" vertical="center" indent="1"/>
    </xf>
    <xf numFmtId="0" fontId="16" fillId="0" borderId="0" xfId="0" applyFont="1" applyFill="1" applyAlignment="1">
      <alignment horizontal="right" vertical="center" indent="1"/>
    </xf>
    <xf numFmtId="4" fontId="16" fillId="0" borderId="0" xfId="0" applyNumberFormat="1" applyFont="1" applyFill="1" applyAlignment="1">
      <alignment horizontal="right" vertical="center" indent="1"/>
    </xf>
    <xf numFmtId="0" fontId="6" fillId="0" borderId="0" xfId="0" applyFont="1" applyFill="1" applyAlignment="1">
      <alignment horizontal="left" vertical="center" wrapText="1"/>
    </xf>
    <xf numFmtId="9" fontId="6" fillId="0" borderId="7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vertical="center" wrapText="1"/>
    </xf>
    <xf numFmtId="0" fontId="6" fillId="0" borderId="0" xfId="1" applyFont="1"/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7" fillId="0" borderId="0" xfId="1" applyFont="1" applyFill="1" applyBorder="1"/>
    <xf numFmtId="0" fontId="6" fillId="0" borderId="7" xfId="0" applyFont="1" applyFill="1" applyBorder="1" applyAlignment="1">
      <alignment horizontal="right" vertical="center" wrapText="1" indent="1"/>
    </xf>
    <xf numFmtId="2" fontId="6" fillId="0" borderId="7" xfId="0" applyNumberFormat="1" applyFont="1" applyFill="1" applyBorder="1" applyAlignment="1">
      <alignment horizontal="right" vertical="center" indent="1"/>
    </xf>
    <xf numFmtId="0" fontId="6" fillId="0" borderId="7" xfId="0" applyFont="1" applyFill="1" applyBorder="1" applyAlignment="1">
      <alignment horizontal="right" vertical="center" indent="1"/>
    </xf>
    <xf numFmtId="43" fontId="6" fillId="0" borderId="7" xfId="9" applyFont="1" applyFill="1" applyBorder="1" applyAlignment="1">
      <alignment horizontal="right" vertical="center" wrapText="1" indent="1"/>
    </xf>
    <xf numFmtId="3" fontId="6" fillId="0" borderId="7" xfId="0" applyNumberFormat="1" applyFont="1" applyFill="1" applyBorder="1" applyAlignment="1">
      <alignment horizontal="right" vertical="center" wrapText="1" indent="1"/>
    </xf>
    <xf numFmtId="165" fontId="6" fillId="0" borderId="7" xfId="0" applyNumberFormat="1" applyFont="1" applyFill="1" applyBorder="1" applyAlignment="1">
      <alignment horizontal="right" vertical="center" wrapText="1" indent="1"/>
    </xf>
    <xf numFmtId="2" fontId="6" fillId="0" borderId="7" xfId="1" applyNumberFormat="1" applyFont="1" applyFill="1" applyBorder="1" applyAlignment="1">
      <alignment horizontal="right" vertical="center" wrapText="1" indent="1"/>
    </xf>
    <xf numFmtId="0" fontId="6" fillId="0" borderId="7" xfId="1" applyFont="1" applyFill="1" applyBorder="1" applyAlignment="1">
      <alignment horizontal="right" vertical="center" wrapText="1" indent="1"/>
    </xf>
    <xf numFmtId="0" fontId="8" fillId="0" borderId="0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1" fontId="6" fillId="0" borderId="7" xfId="0" applyNumberFormat="1" applyFont="1" applyFill="1" applyBorder="1" applyAlignment="1">
      <alignment horizontal="right" vertical="center" wrapText="1" indent="1"/>
    </xf>
    <xf numFmtId="0" fontId="6" fillId="0" borderId="8" xfId="0" applyNumberFormat="1" applyFont="1" applyFill="1" applyBorder="1" applyAlignment="1">
      <alignment horizontal="right" vertical="center" indent="1"/>
    </xf>
    <xf numFmtId="2" fontId="6" fillId="0" borderId="8" xfId="0" applyNumberFormat="1" applyFont="1" applyFill="1" applyBorder="1" applyAlignment="1">
      <alignment horizontal="right" vertical="center" wrapText="1" indent="1"/>
    </xf>
    <xf numFmtId="0" fontId="6" fillId="0" borderId="8" xfId="0" applyFont="1" applyFill="1" applyBorder="1" applyAlignment="1">
      <alignment horizontal="right" vertical="center" wrapText="1" indent="1"/>
    </xf>
    <xf numFmtId="0" fontId="6" fillId="0" borderId="8" xfId="1" applyFont="1" applyFill="1" applyBorder="1" applyAlignment="1">
      <alignment horizontal="right" vertical="center" wrapText="1" indent="1"/>
    </xf>
    <xf numFmtId="43" fontId="6" fillId="0" borderId="8" xfId="9" applyFont="1" applyFill="1" applyBorder="1" applyAlignment="1">
      <alignment horizontal="right" vertical="center" wrapText="1" indent="1"/>
    </xf>
    <xf numFmtId="0" fontId="14" fillId="0" borderId="7" xfId="0" applyFont="1" applyFill="1" applyBorder="1" applyAlignment="1">
      <alignment horizontal="right" vertical="center" wrapText="1" indent="1"/>
    </xf>
    <xf numFmtId="165" fontId="6" fillId="0" borderId="8" xfId="0" applyNumberFormat="1" applyFont="1" applyFill="1" applyBorder="1" applyAlignment="1">
      <alignment horizontal="right" vertical="center" wrapText="1" indent="1"/>
    </xf>
    <xf numFmtId="166" fontId="6" fillId="0" borderId="7" xfId="0" applyNumberFormat="1" applyFont="1" applyFill="1" applyBorder="1" applyAlignment="1">
      <alignment horizontal="right" vertical="center" wrapText="1" indent="1"/>
    </xf>
    <xf numFmtId="168" fontId="6" fillId="0" borderId="7" xfId="0" applyNumberFormat="1" applyFont="1" applyFill="1" applyBorder="1" applyAlignment="1">
      <alignment horizontal="right" vertical="center" wrapText="1" indent="1"/>
    </xf>
    <xf numFmtId="2" fontId="6" fillId="0" borderId="7" xfId="1" applyNumberFormat="1" applyFont="1" applyFill="1" applyBorder="1" applyAlignment="1">
      <alignment horizontal="right" vertical="center" indent="1"/>
    </xf>
    <xf numFmtId="0" fontId="9" fillId="0" borderId="0" xfId="0" applyNumberFormat="1" applyFont="1" applyFill="1" applyBorder="1" applyAlignment="1">
      <alignment horizontal="right" vertical="center" wrapText="1" indent="1"/>
    </xf>
    <xf numFmtId="1" fontId="6" fillId="0" borderId="8" xfId="0" applyNumberFormat="1" applyFont="1" applyFill="1" applyBorder="1" applyAlignment="1">
      <alignment horizontal="right" vertical="center" wrapText="1" indent="1"/>
    </xf>
    <xf numFmtId="0" fontId="8" fillId="0" borderId="4" xfId="0" applyNumberFormat="1" applyFont="1" applyFill="1" applyBorder="1" applyAlignment="1">
      <alignment horizontal="right" vertical="center" indent="1"/>
    </xf>
    <xf numFmtId="0" fontId="19" fillId="0" borderId="0" xfId="1" applyFont="1" applyFill="1" applyBorder="1"/>
    <xf numFmtId="0" fontId="6" fillId="0" borderId="7" xfId="9" applyNumberFormat="1" applyFont="1" applyFill="1" applyBorder="1" applyAlignment="1">
      <alignment horizontal="center" vertical="center" wrapText="1"/>
    </xf>
    <xf numFmtId="49" fontId="6" fillId="0" borderId="7" xfId="9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 wrapText="1"/>
    </xf>
    <xf numFmtId="4" fontId="6" fillId="0" borderId="7" xfId="9" applyNumberFormat="1" applyFont="1" applyFill="1" applyBorder="1" applyAlignment="1">
      <alignment vertical="center" wrapText="1"/>
    </xf>
    <xf numFmtId="0" fontId="20" fillId="0" borderId="0" xfId="1" applyFont="1" applyFill="1" applyBorder="1"/>
    <xf numFmtId="0" fontId="21" fillId="0" borderId="0" xfId="1" applyFont="1" applyFill="1" applyBorder="1"/>
    <xf numFmtId="2" fontId="6" fillId="0" borderId="7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12" xfId="5" applyFont="1" applyFill="1" applyBorder="1" applyAlignment="1">
      <alignment horizontal="left" vertical="center" wrapText="1"/>
    </xf>
    <xf numFmtId="3" fontId="6" fillId="0" borderId="7" xfId="11" applyNumberFormat="1" applyFont="1" applyFill="1" applyBorder="1" applyAlignment="1">
      <alignment horizontal="left" vertical="center" wrapText="1"/>
    </xf>
    <xf numFmtId="3" fontId="6" fillId="0" borderId="7" xfId="11" applyNumberFormat="1" applyFont="1" applyFill="1" applyBorder="1" applyAlignment="1">
      <alignment horizontal="center" vertical="center" wrapText="1"/>
    </xf>
    <xf numFmtId="4" fontId="6" fillId="0" borderId="7" xfId="7" applyNumberFormat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/>
    </xf>
    <xf numFmtId="0" fontId="22" fillId="0" borderId="0" xfId="1" applyFont="1" applyFill="1" applyBorder="1"/>
    <xf numFmtId="4" fontId="6" fillId="0" borderId="7" xfId="1" applyNumberFormat="1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left" vertical="center" wrapText="1"/>
    </xf>
    <xf numFmtId="0" fontId="23" fillId="0" borderId="0" xfId="1" applyFont="1" applyFill="1" applyBorder="1"/>
    <xf numFmtId="4" fontId="6" fillId="0" borderId="7" xfId="0" applyNumberFormat="1" applyFont="1" applyFill="1" applyBorder="1" applyAlignment="1">
      <alignment horizontal="center" vertical="center" wrapText="1"/>
    </xf>
    <xf numFmtId="0" fontId="24" fillId="0" borderId="0" xfId="1" applyFont="1" applyFill="1" applyBorder="1"/>
    <xf numFmtId="0" fontId="6" fillId="0" borderId="7" xfId="0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25" fillId="0" borderId="0" xfId="1" applyFont="1" applyFill="1" applyBorder="1"/>
    <xf numFmtId="0" fontId="26" fillId="0" borderId="0" xfId="1" applyFont="1" applyFill="1" applyBorder="1"/>
    <xf numFmtId="0" fontId="27" fillId="0" borderId="0" xfId="1" applyFont="1" applyFill="1" applyBorder="1"/>
    <xf numFmtId="0" fontId="28" fillId="0" borderId="0" xfId="1" applyFont="1" applyFill="1" applyBorder="1"/>
    <xf numFmtId="0" fontId="29" fillId="0" borderId="0" xfId="1" applyFont="1" applyFill="1" applyBorder="1"/>
    <xf numFmtId="4" fontId="6" fillId="0" borderId="7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 indent="1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vertical="center" indent="1"/>
    </xf>
    <xf numFmtId="0" fontId="8" fillId="0" borderId="13" xfId="0" applyNumberFormat="1" applyFont="1" applyFill="1" applyBorder="1" applyAlignment="1">
      <alignment horizontal="right" vertical="center" wrapText="1" inden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right" vertical="center" wrapText="1" inden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right" vertical="center" wrapText="1" inden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vertical="center"/>
    </xf>
    <xf numFmtId="0" fontId="6" fillId="0" borderId="7" xfId="1" applyFont="1" applyFill="1" applyBorder="1"/>
    <xf numFmtId="0" fontId="6" fillId="0" borderId="7" xfId="0" applyFont="1" applyFill="1" applyBorder="1" applyAlignment="1">
      <alignment vertical="center" wrapText="1" shrinkToFit="1"/>
    </xf>
    <xf numFmtId="0" fontId="6" fillId="0" borderId="7" xfId="0" applyFont="1" applyFill="1" applyBorder="1" applyAlignment="1"/>
    <xf numFmtId="2" fontId="6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6" fillId="0" borderId="7" xfId="7" applyNumberFormat="1" applyFont="1" applyFill="1" applyBorder="1" applyAlignment="1">
      <alignment vertical="center" wrapText="1"/>
    </xf>
    <xf numFmtId="0" fontId="5" fillId="0" borderId="7" xfId="0" applyFont="1" applyFill="1" applyBorder="1"/>
    <xf numFmtId="164" fontId="6" fillId="0" borderId="7" xfId="12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 wrapText="1"/>
    </xf>
    <xf numFmtId="0" fontId="6" fillId="0" borderId="7" xfId="13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7" xfId="9" applyNumberFormat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4" fontId="6" fillId="0" borderId="9" xfId="0" applyNumberFormat="1" applyFont="1" applyFill="1" applyBorder="1" applyAlignment="1">
      <alignment horizontal="right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169" fontId="8" fillId="0" borderId="8" xfId="1" applyNumberFormat="1" applyFont="1" applyFill="1" applyBorder="1" applyAlignment="1">
      <alignment horizontal="center" vertical="center" wrapText="1"/>
    </xf>
    <xf numFmtId="167" fontId="6" fillId="0" borderId="7" xfId="0" applyNumberFormat="1" applyFont="1" applyFill="1" applyBorder="1" applyAlignment="1">
      <alignment horizontal="left" vertical="center" wrapText="1"/>
    </xf>
    <xf numFmtId="167" fontId="6" fillId="0" borderId="7" xfId="3" applyNumberFormat="1" applyFont="1" applyFill="1" applyBorder="1" applyAlignment="1">
      <alignment horizontal="left" vertical="center" wrapText="1"/>
    </xf>
    <xf numFmtId="166" fontId="6" fillId="0" borderId="7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3" fontId="6" fillId="0" borderId="8" xfId="9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4" fontId="6" fillId="0" borderId="8" xfId="1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horizontal="left"/>
    </xf>
  </cellXfs>
  <cellStyles count="14">
    <cellStyle name="Обычный" xfId="0" builtinId="0"/>
    <cellStyle name="Обычный 2" xfId="1"/>
    <cellStyle name="Обычный 2 2" xfId="11"/>
    <cellStyle name="Обычный_20" xfId="13"/>
    <cellStyle name="Обычный_Лист1" xfId="2"/>
    <cellStyle name="Обычный_Лист1 2" xfId="3"/>
    <cellStyle name="Обычный_Лист1_Лист1" xfId="4"/>
    <cellStyle name="Обычный_Лист2" xfId="5"/>
    <cellStyle name="Обычный_Лист3" xfId="6"/>
    <cellStyle name="Обычный_НОВЫЙ План закупа от 218 цеха на 2011 год с добавлением Яковлева В.В." xfId="7"/>
    <cellStyle name="Обычный_План на 2010 столовая" xfId="8"/>
    <cellStyle name="Обычный_Приложение 1" xfId="10"/>
    <cellStyle name="Финансовый" xfId="9" builtinId="3"/>
    <cellStyle name="Финансовый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52"/>
  <sheetViews>
    <sheetView tabSelected="1" topLeftCell="A6" zoomScale="75" zoomScaleNormal="75" workbookViewId="0">
      <selection activeCell="K7" sqref="K7"/>
    </sheetView>
  </sheetViews>
  <sheetFormatPr defaultRowHeight="15"/>
  <cols>
    <col min="1" max="1" width="7.7109375" style="130" customWidth="1"/>
    <col min="2" max="2" width="9.28515625" style="130" hidden="1" customWidth="1"/>
    <col min="3" max="3" width="9.28515625" style="131" bestFit="1" customWidth="1"/>
    <col min="4" max="4" width="11.28515625" style="67" customWidth="1"/>
    <col min="5" max="5" width="19.42578125" style="67" customWidth="1"/>
    <col min="6" max="6" width="16.42578125" style="178" customWidth="1"/>
    <col min="7" max="8" width="9.28515625" style="130" bestFit="1" customWidth="1"/>
    <col min="9" max="9" width="11.140625" style="130" customWidth="1"/>
    <col min="10" max="13" width="9.28515625" style="130" bestFit="1" customWidth="1"/>
    <col min="14" max="14" width="11.28515625" style="130" customWidth="1"/>
    <col min="15" max="17" width="9.28515625" style="130" bestFit="1" customWidth="1"/>
    <col min="18" max="18" width="11.5703125" style="156" customWidth="1"/>
    <col min="19" max="19" width="14.28515625" style="156" customWidth="1"/>
    <col min="20" max="20" width="17.140625" style="156" customWidth="1"/>
    <col min="21" max="21" width="21.28515625" style="157" customWidth="1"/>
    <col min="22" max="23" width="9.140625" style="130"/>
    <col min="24" max="24" width="10.5703125" style="131" customWidth="1"/>
  </cols>
  <sheetData>
    <row r="1" spans="1:91" ht="13.5" customHeight="1">
      <c r="A1" s="3"/>
      <c r="B1" s="3"/>
      <c r="C1" s="229"/>
      <c r="D1" s="3"/>
      <c r="E1" s="3"/>
      <c r="F1" s="17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0"/>
      <c r="S1" s="230"/>
      <c r="T1" s="230"/>
      <c r="U1" s="231"/>
      <c r="V1" s="232"/>
      <c r="W1" s="233"/>
      <c r="X1" s="229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91" ht="12.75" customHeight="1">
      <c r="A2" s="3"/>
      <c r="B2" s="3"/>
      <c r="C2" s="229"/>
      <c r="D2" s="3"/>
      <c r="E2" s="3"/>
      <c r="F2" s="176"/>
      <c r="G2" s="3"/>
      <c r="H2" s="3"/>
      <c r="I2" s="3"/>
      <c r="J2" s="3"/>
      <c r="K2" s="3"/>
      <c r="L2" s="3"/>
      <c r="M2" s="3"/>
      <c r="N2" s="234"/>
      <c r="O2" s="3"/>
      <c r="P2" s="3"/>
      <c r="Q2" s="3"/>
      <c r="R2" s="230"/>
      <c r="S2" s="230"/>
      <c r="T2" s="230"/>
      <c r="U2" s="231"/>
      <c r="V2" s="234"/>
      <c r="W2" s="3"/>
      <c r="X2" s="22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91" ht="12.75" customHeight="1">
      <c r="A3" s="235" t="s">
        <v>2679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91" ht="13.5" customHeight="1" thickBot="1">
      <c r="A4" s="236"/>
      <c r="B4" s="236"/>
      <c r="C4" s="237" t="s">
        <v>2680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2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91" ht="10.5" customHeight="1">
      <c r="A5" s="3"/>
      <c r="B5" s="3"/>
      <c r="C5" s="229"/>
      <c r="D5" s="3"/>
      <c r="E5" s="3"/>
      <c r="F5" s="176"/>
      <c r="G5" s="3"/>
      <c r="H5" s="3"/>
      <c r="I5" s="3"/>
      <c r="J5" s="3"/>
      <c r="K5" s="234"/>
      <c r="L5" s="234"/>
      <c r="M5" s="234"/>
      <c r="N5" s="234"/>
      <c r="O5" s="3"/>
      <c r="P5" s="3"/>
      <c r="Q5" s="238"/>
      <c r="R5" s="239"/>
      <c r="S5" s="240" t="s">
        <v>5092</v>
      </c>
      <c r="T5" s="241"/>
      <c r="U5" s="241"/>
      <c r="V5" s="241"/>
      <c r="W5" s="241"/>
      <c r="X5" s="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91" ht="14.25" customHeight="1">
      <c r="A6" s="3"/>
      <c r="B6" s="3"/>
      <c r="C6" s="229"/>
      <c r="D6" s="3"/>
      <c r="E6" s="3"/>
      <c r="F6" s="176"/>
      <c r="G6" s="3"/>
      <c r="H6" s="3"/>
      <c r="I6" s="3"/>
      <c r="J6" s="3"/>
      <c r="K6" s="234"/>
      <c r="L6" s="234"/>
      <c r="M6" s="234"/>
      <c r="N6" s="234"/>
      <c r="O6" s="3"/>
      <c r="P6" s="238"/>
      <c r="Q6" s="238"/>
      <c r="R6" s="239"/>
      <c r="S6" s="217"/>
      <c r="T6" s="218"/>
      <c r="U6" s="218"/>
      <c r="V6" s="218"/>
      <c r="W6" s="218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91" ht="14.25" customHeight="1">
      <c r="A7" s="3"/>
      <c r="B7" s="3"/>
      <c r="C7" s="229"/>
      <c r="D7" s="3"/>
      <c r="E7" s="3"/>
      <c r="F7" s="176"/>
      <c r="G7" s="3"/>
      <c r="H7" s="3"/>
      <c r="I7" s="3"/>
      <c r="J7" s="3"/>
      <c r="K7" s="234"/>
      <c r="L7" s="234"/>
      <c r="M7" s="234"/>
      <c r="N7" s="234"/>
      <c r="O7" s="3"/>
      <c r="P7" s="3"/>
      <c r="Q7" s="242"/>
      <c r="R7" s="239"/>
      <c r="S7" s="217" t="s">
        <v>5401</v>
      </c>
      <c r="T7" s="218"/>
      <c r="U7" s="218"/>
      <c r="V7" s="218"/>
      <c r="W7" s="218"/>
      <c r="X7" s="3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91" ht="6.75" customHeight="1" thickBot="1">
      <c r="A8" s="3"/>
      <c r="B8" s="3"/>
      <c r="C8" s="229"/>
      <c r="D8" s="3"/>
      <c r="E8" s="3"/>
      <c r="F8" s="176"/>
      <c r="G8" s="3"/>
      <c r="H8" s="3"/>
      <c r="I8" s="3"/>
      <c r="J8" s="3"/>
      <c r="K8" s="234"/>
      <c r="L8" s="234"/>
      <c r="M8" s="234"/>
      <c r="N8" s="234"/>
      <c r="O8" s="3"/>
      <c r="P8" s="242"/>
      <c r="Q8" s="242"/>
      <c r="R8" s="239"/>
      <c r="S8" s="219"/>
      <c r="T8" s="220"/>
      <c r="U8" s="220"/>
      <c r="V8" s="220"/>
      <c r="W8" s="220"/>
      <c r="X8" s="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91" ht="12.75" customHeight="1">
      <c r="A9" s="3"/>
      <c r="B9" s="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29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91" ht="12.75" customHeight="1">
      <c r="A10" s="3"/>
      <c r="B10" s="174"/>
      <c r="C10" s="24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239"/>
      <c r="S10" s="239"/>
      <c r="T10" s="239"/>
      <c r="U10" s="231"/>
      <c r="V10" s="174"/>
      <c r="W10" s="174"/>
      <c r="X10" s="22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91" ht="13.5" customHeight="1" thickBot="1">
      <c r="A11" s="3"/>
      <c r="B11" s="3"/>
      <c r="C11" s="229"/>
      <c r="D11" s="3"/>
      <c r="E11" s="3"/>
      <c r="F11" s="17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30"/>
      <c r="S11" s="230"/>
      <c r="T11" s="230"/>
      <c r="U11" s="245"/>
      <c r="V11" s="3"/>
      <c r="W11" s="3"/>
      <c r="X11" s="22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91" s="130" customFormat="1" ht="12.75" customHeight="1">
      <c r="A12" s="214" t="s">
        <v>2681</v>
      </c>
      <c r="B12" s="214" t="s">
        <v>2682</v>
      </c>
      <c r="C12" s="214" t="s">
        <v>2683</v>
      </c>
      <c r="D12" s="214" t="s">
        <v>2684</v>
      </c>
      <c r="E12" s="214" t="s">
        <v>2685</v>
      </c>
      <c r="F12" s="214" t="s">
        <v>2686</v>
      </c>
      <c r="G12" s="214" t="s">
        <v>2687</v>
      </c>
      <c r="H12" s="214" t="s">
        <v>2688</v>
      </c>
      <c r="I12" s="214" t="s">
        <v>2689</v>
      </c>
      <c r="J12" s="214" t="s">
        <v>2690</v>
      </c>
      <c r="K12" s="214" t="s">
        <v>2691</v>
      </c>
      <c r="L12" s="214" t="s">
        <v>2692</v>
      </c>
      <c r="M12" s="214" t="s">
        <v>2693</v>
      </c>
      <c r="N12" s="214" t="s">
        <v>2694</v>
      </c>
      <c r="O12" s="214" t="s">
        <v>2695</v>
      </c>
      <c r="P12" s="214" t="s">
        <v>2696</v>
      </c>
      <c r="Q12" s="214" t="s">
        <v>2697</v>
      </c>
      <c r="R12" s="246" t="s">
        <v>2698</v>
      </c>
      <c r="S12" s="214" t="s">
        <v>2699</v>
      </c>
      <c r="T12" s="214" t="s">
        <v>2700</v>
      </c>
      <c r="U12" s="247" t="s">
        <v>2701</v>
      </c>
      <c r="V12" s="214" t="s">
        <v>2702</v>
      </c>
      <c r="W12" s="248" t="s">
        <v>2703</v>
      </c>
      <c r="X12" s="249" t="s">
        <v>2704</v>
      </c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</row>
    <row r="13" spans="1:91" s="130" customFormat="1" ht="106.5" customHeight="1" thickBot="1">
      <c r="A13" s="215"/>
      <c r="B13" s="215"/>
      <c r="C13" s="215"/>
      <c r="D13" s="215"/>
      <c r="E13" s="215"/>
      <c r="F13" s="216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50"/>
      <c r="S13" s="215"/>
      <c r="T13" s="215"/>
      <c r="U13" s="251"/>
      <c r="V13" s="216"/>
      <c r="W13" s="252"/>
      <c r="X13" s="253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</row>
    <row r="14" spans="1:91" s="130" customFormat="1" ht="12.75" customHeight="1" thickBot="1">
      <c r="A14" s="254">
        <v>1</v>
      </c>
      <c r="B14" s="175">
        <v>2</v>
      </c>
      <c r="C14" s="175">
        <v>3</v>
      </c>
      <c r="D14" s="175">
        <v>4</v>
      </c>
      <c r="E14" s="175">
        <v>5</v>
      </c>
      <c r="F14" s="177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5">
        <v>13</v>
      </c>
      <c r="N14" s="175">
        <v>14</v>
      </c>
      <c r="O14" s="175">
        <v>15</v>
      </c>
      <c r="P14" s="175">
        <v>16</v>
      </c>
      <c r="Q14" s="175">
        <v>17</v>
      </c>
      <c r="R14" s="255">
        <v>18</v>
      </c>
      <c r="S14" s="255">
        <v>19</v>
      </c>
      <c r="T14" s="255">
        <v>20</v>
      </c>
      <c r="U14" s="256">
        <v>21</v>
      </c>
      <c r="V14" s="175">
        <v>22</v>
      </c>
      <c r="W14" s="175">
        <v>23</v>
      </c>
      <c r="X14" s="257">
        <v>24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</row>
    <row r="15" spans="1:91" s="130" customFormat="1" ht="12.75" customHeight="1">
      <c r="A15" s="14" t="s">
        <v>2705</v>
      </c>
      <c r="B15" s="38"/>
      <c r="C15" s="55"/>
      <c r="D15" s="38"/>
      <c r="E15" s="38"/>
      <c r="F15" s="3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92"/>
      <c r="S15" s="192"/>
      <c r="T15" s="192"/>
      <c r="U15" s="87"/>
      <c r="V15" s="41"/>
      <c r="W15" s="42"/>
      <c r="X15" s="71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</row>
    <row r="16" spans="1:91" s="132" customFormat="1" ht="50.1" customHeight="1">
      <c r="A16" s="4" t="s">
        <v>3634</v>
      </c>
      <c r="B16" s="4" t="s">
        <v>2720</v>
      </c>
      <c r="C16" s="8" t="s">
        <v>2246</v>
      </c>
      <c r="D16" s="8" t="s">
        <v>2247</v>
      </c>
      <c r="E16" s="8" t="s">
        <v>2248</v>
      </c>
      <c r="F16" s="56" t="s">
        <v>2247</v>
      </c>
      <c r="G16" s="4" t="s">
        <v>2712</v>
      </c>
      <c r="H16" s="4">
        <v>0</v>
      </c>
      <c r="I16" s="4">
        <v>590000000</v>
      </c>
      <c r="J16" s="8" t="s">
        <v>2571</v>
      </c>
      <c r="K16" s="8" t="s">
        <v>2249</v>
      </c>
      <c r="L16" s="8" t="s">
        <v>2725</v>
      </c>
      <c r="M16" s="4" t="s">
        <v>2726</v>
      </c>
      <c r="N16" s="8" t="s">
        <v>2128</v>
      </c>
      <c r="O16" s="22" t="s">
        <v>2718</v>
      </c>
      <c r="P16" s="4">
        <v>796</v>
      </c>
      <c r="Q16" s="4" t="s">
        <v>2728</v>
      </c>
      <c r="R16" s="155">
        <v>100</v>
      </c>
      <c r="S16" s="35">
        <v>715</v>
      </c>
      <c r="T16" s="35">
        <f t="shared" ref="T16:T79" si="0">R16*S16</f>
        <v>71500</v>
      </c>
      <c r="U16" s="88">
        <f t="shared" ref="U16:U79" si="1">T16*1.12</f>
        <v>80080.000000000015</v>
      </c>
      <c r="V16" s="4" t="s">
        <v>2706</v>
      </c>
      <c r="W16" s="4">
        <v>2017</v>
      </c>
      <c r="X16" s="8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</row>
    <row r="17" spans="1:91" s="67" customFormat="1" ht="50.1" customHeight="1">
      <c r="A17" s="4" t="s">
        <v>3635</v>
      </c>
      <c r="B17" s="4" t="s">
        <v>2720</v>
      </c>
      <c r="C17" s="8" t="s">
        <v>2250</v>
      </c>
      <c r="D17" s="8" t="s">
        <v>2251</v>
      </c>
      <c r="E17" s="8" t="s">
        <v>2252</v>
      </c>
      <c r="F17" s="56" t="s">
        <v>2253</v>
      </c>
      <c r="G17" s="4" t="s">
        <v>2712</v>
      </c>
      <c r="H17" s="4">
        <v>0</v>
      </c>
      <c r="I17" s="4">
        <v>590000000</v>
      </c>
      <c r="J17" s="8" t="s">
        <v>2571</v>
      </c>
      <c r="K17" s="8" t="s">
        <v>2249</v>
      </c>
      <c r="L17" s="36" t="s">
        <v>2714</v>
      </c>
      <c r="M17" s="4" t="s">
        <v>2726</v>
      </c>
      <c r="N17" s="8" t="s">
        <v>2128</v>
      </c>
      <c r="O17" s="22" t="s">
        <v>2718</v>
      </c>
      <c r="P17" s="50">
        <v>113</v>
      </c>
      <c r="Q17" s="4" t="s">
        <v>3018</v>
      </c>
      <c r="R17" s="155">
        <v>150</v>
      </c>
      <c r="S17" s="35">
        <v>161</v>
      </c>
      <c r="T17" s="35">
        <f t="shared" si="0"/>
        <v>24150</v>
      </c>
      <c r="U17" s="88">
        <f t="shared" si="1"/>
        <v>27048.000000000004</v>
      </c>
      <c r="V17" s="2" t="s">
        <v>2706</v>
      </c>
      <c r="W17" s="4">
        <v>2017</v>
      </c>
      <c r="X17" s="8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91" s="132" customFormat="1" ht="50.1" customHeight="1">
      <c r="A18" s="4" t="s">
        <v>3636</v>
      </c>
      <c r="B18" s="33" t="s">
        <v>2720</v>
      </c>
      <c r="C18" s="97" t="s">
        <v>2223</v>
      </c>
      <c r="D18" s="98" t="s">
        <v>2217</v>
      </c>
      <c r="E18" s="5" t="s">
        <v>2224</v>
      </c>
      <c r="F18" s="23" t="s">
        <v>2147</v>
      </c>
      <c r="G18" s="24" t="s">
        <v>2712</v>
      </c>
      <c r="H18" s="10">
        <v>90</v>
      </c>
      <c r="I18" s="32" t="s">
        <v>2992</v>
      </c>
      <c r="J18" s="8" t="s">
        <v>2571</v>
      </c>
      <c r="K18" s="33" t="s">
        <v>2225</v>
      </c>
      <c r="L18" s="8" t="s">
        <v>2725</v>
      </c>
      <c r="M18" s="33" t="s">
        <v>2716</v>
      </c>
      <c r="N18" s="5" t="s">
        <v>2128</v>
      </c>
      <c r="O18" s="22" t="s">
        <v>2718</v>
      </c>
      <c r="P18" s="4">
        <v>796</v>
      </c>
      <c r="Q18" s="50" t="s">
        <v>2728</v>
      </c>
      <c r="R18" s="150">
        <v>10</v>
      </c>
      <c r="S18" s="37">
        <v>47000</v>
      </c>
      <c r="T18" s="35">
        <f t="shared" si="0"/>
        <v>470000</v>
      </c>
      <c r="U18" s="88">
        <f t="shared" si="1"/>
        <v>526400</v>
      </c>
      <c r="V18" s="33"/>
      <c r="W18" s="75">
        <v>2017</v>
      </c>
      <c r="X18" s="8"/>
    </row>
    <row r="19" spans="1:91" s="67" customFormat="1" ht="50.1" customHeight="1">
      <c r="A19" s="4" t="s">
        <v>3637</v>
      </c>
      <c r="B19" s="33" t="s">
        <v>2720</v>
      </c>
      <c r="C19" s="8" t="s">
        <v>2220</v>
      </c>
      <c r="D19" s="8" t="s">
        <v>2217</v>
      </c>
      <c r="E19" s="8" t="s">
        <v>2221</v>
      </c>
      <c r="F19" s="56" t="s">
        <v>2147</v>
      </c>
      <c r="G19" s="4" t="s">
        <v>2712</v>
      </c>
      <c r="H19" s="4">
        <v>90</v>
      </c>
      <c r="I19" s="4" t="s">
        <v>2992</v>
      </c>
      <c r="J19" s="8" t="s">
        <v>2571</v>
      </c>
      <c r="K19" s="8" t="s">
        <v>2222</v>
      </c>
      <c r="L19" s="8" t="s">
        <v>2725</v>
      </c>
      <c r="M19" s="4" t="s">
        <v>2716</v>
      </c>
      <c r="N19" s="8" t="s">
        <v>2128</v>
      </c>
      <c r="O19" s="22" t="s">
        <v>2718</v>
      </c>
      <c r="P19" s="4">
        <v>796</v>
      </c>
      <c r="Q19" s="4" t="s">
        <v>2728</v>
      </c>
      <c r="R19" s="155">
        <v>2</v>
      </c>
      <c r="S19" s="35">
        <v>24000</v>
      </c>
      <c r="T19" s="35">
        <f t="shared" si="0"/>
        <v>48000</v>
      </c>
      <c r="U19" s="88">
        <f t="shared" si="1"/>
        <v>53760.000000000007</v>
      </c>
      <c r="V19" s="2"/>
      <c r="W19" s="4">
        <v>2017</v>
      </c>
      <c r="X19" s="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91" s="132" customFormat="1" ht="50.1" customHeight="1">
      <c r="A20" s="4" t="s">
        <v>3638</v>
      </c>
      <c r="B20" s="33" t="s">
        <v>2720</v>
      </c>
      <c r="C20" s="97" t="s">
        <v>2216</v>
      </c>
      <c r="D20" s="98" t="s">
        <v>2217</v>
      </c>
      <c r="E20" s="5" t="s">
        <v>2218</v>
      </c>
      <c r="F20" s="23" t="s">
        <v>2177</v>
      </c>
      <c r="G20" s="24" t="s">
        <v>2712</v>
      </c>
      <c r="H20" s="10">
        <v>90</v>
      </c>
      <c r="I20" s="32" t="s">
        <v>2992</v>
      </c>
      <c r="J20" s="8" t="s">
        <v>2571</v>
      </c>
      <c r="K20" s="33" t="s">
        <v>2219</v>
      </c>
      <c r="L20" s="8" t="s">
        <v>2725</v>
      </c>
      <c r="M20" s="33" t="s">
        <v>2716</v>
      </c>
      <c r="N20" s="5" t="s">
        <v>2128</v>
      </c>
      <c r="O20" s="22" t="s">
        <v>2718</v>
      </c>
      <c r="P20" s="4">
        <v>796</v>
      </c>
      <c r="Q20" s="50" t="s">
        <v>2728</v>
      </c>
      <c r="R20" s="150">
        <v>4</v>
      </c>
      <c r="S20" s="37">
        <v>18000</v>
      </c>
      <c r="T20" s="35">
        <f t="shared" si="0"/>
        <v>72000</v>
      </c>
      <c r="U20" s="88">
        <f t="shared" si="1"/>
        <v>80640.000000000015</v>
      </c>
      <c r="V20" s="33"/>
      <c r="W20" s="75">
        <v>2017</v>
      </c>
      <c r="X20" s="8"/>
    </row>
    <row r="21" spans="1:91" s="67" customFormat="1" ht="50.1" customHeight="1">
      <c r="A21" s="4" t="s">
        <v>3639</v>
      </c>
      <c r="B21" s="4" t="s">
        <v>2720</v>
      </c>
      <c r="C21" s="8" t="s">
        <v>2431</v>
      </c>
      <c r="D21" s="8" t="s">
        <v>2217</v>
      </c>
      <c r="E21" s="8" t="s">
        <v>2432</v>
      </c>
      <c r="F21" s="56" t="s">
        <v>2433</v>
      </c>
      <c r="G21" s="4" t="s">
        <v>2712</v>
      </c>
      <c r="H21" s="4">
        <v>0</v>
      </c>
      <c r="I21" s="4">
        <v>590000000</v>
      </c>
      <c r="J21" s="8" t="s">
        <v>2571</v>
      </c>
      <c r="K21" s="8" t="s">
        <v>2249</v>
      </c>
      <c r="L21" s="8" t="s">
        <v>2725</v>
      </c>
      <c r="M21" s="4" t="s">
        <v>2726</v>
      </c>
      <c r="N21" s="8" t="s">
        <v>2434</v>
      </c>
      <c r="O21" s="4" t="s">
        <v>1463</v>
      </c>
      <c r="P21" s="4">
        <v>796</v>
      </c>
      <c r="Q21" s="4" t="s">
        <v>2728</v>
      </c>
      <c r="R21" s="155">
        <v>30</v>
      </c>
      <c r="S21" s="35">
        <v>5900</v>
      </c>
      <c r="T21" s="35">
        <f t="shared" si="0"/>
        <v>177000</v>
      </c>
      <c r="U21" s="88">
        <f t="shared" si="1"/>
        <v>198240.00000000003</v>
      </c>
      <c r="V21" s="2" t="s">
        <v>2706</v>
      </c>
      <c r="W21" s="4">
        <v>2017</v>
      </c>
      <c r="X21" s="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91" s="132" customFormat="1" ht="50.1" customHeight="1">
      <c r="A22" s="4" t="s">
        <v>3640</v>
      </c>
      <c r="B22" s="5" t="s">
        <v>2720</v>
      </c>
      <c r="C22" s="5" t="s">
        <v>516</v>
      </c>
      <c r="D22" s="5" t="s">
        <v>517</v>
      </c>
      <c r="E22" s="5" t="s">
        <v>518</v>
      </c>
      <c r="F22" s="5" t="s">
        <v>519</v>
      </c>
      <c r="G22" s="5" t="s">
        <v>2712</v>
      </c>
      <c r="H22" s="5">
        <v>0</v>
      </c>
      <c r="I22" s="10">
        <v>590000000</v>
      </c>
      <c r="J22" s="8" t="s">
        <v>2571</v>
      </c>
      <c r="K22" s="5" t="s">
        <v>571</v>
      </c>
      <c r="L22" s="5" t="s">
        <v>773</v>
      </c>
      <c r="M22" s="5" t="s">
        <v>3398</v>
      </c>
      <c r="N22" s="5" t="s">
        <v>456</v>
      </c>
      <c r="O22" s="5" t="s">
        <v>471</v>
      </c>
      <c r="P22" s="5">
        <v>796</v>
      </c>
      <c r="Q22" s="5" t="s">
        <v>2728</v>
      </c>
      <c r="R22" s="166">
        <v>1</v>
      </c>
      <c r="S22" s="166">
        <v>30000</v>
      </c>
      <c r="T22" s="35">
        <f t="shared" si="0"/>
        <v>30000</v>
      </c>
      <c r="U22" s="88">
        <f t="shared" si="1"/>
        <v>33600</v>
      </c>
      <c r="V22" s="50"/>
      <c r="W22" s="5">
        <v>2017</v>
      </c>
      <c r="X22" s="5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</row>
    <row r="23" spans="1:91" s="67" customFormat="1" ht="50.1" customHeight="1">
      <c r="A23" s="4" t="s">
        <v>3641</v>
      </c>
      <c r="B23" s="4" t="s">
        <v>2720</v>
      </c>
      <c r="C23" s="8" t="s">
        <v>2254</v>
      </c>
      <c r="D23" s="8" t="s">
        <v>2255</v>
      </c>
      <c r="E23" s="8" t="s">
        <v>2256</v>
      </c>
      <c r="F23" s="56" t="s">
        <v>2257</v>
      </c>
      <c r="G23" s="4" t="s">
        <v>2820</v>
      </c>
      <c r="H23" s="4">
        <v>0</v>
      </c>
      <c r="I23" s="4">
        <v>590000000</v>
      </c>
      <c r="J23" s="8" t="s">
        <v>2571</v>
      </c>
      <c r="K23" s="8" t="s">
        <v>2249</v>
      </c>
      <c r="L23" s="36" t="s">
        <v>2714</v>
      </c>
      <c r="M23" s="4" t="s">
        <v>3398</v>
      </c>
      <c r="N23" s="8" t="s">
        <v>2258</v>
      </c>
      <c r="O23" s="4" t="s">
        <v>1415</v>
      </c>
      <c r="P23" s="4" t="s">
        <v>2260</v>
      </c>
      <c r="Q23" s="4" t="s">
        <v>2958</v>
      </c>
      <c r="R23" s="155">
        <v>1200</v>
      </c>
      <c r="S23" s="35">
        <v>8930</v>
      </c>
      <c r="T23" s="35">
        <f t="shared" si="0"/>
        <v>10716000</v>
      </c>
      <c r="U23" s="88">
        <f t="shared" si="1"/>
        <v>12001920.000000002</v>
      </c>
      <c r="V23" s="2"/>
      <c r="W23" s="4">
        <v>2017</v>
      </c>
      <c r="X23" s="8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91" s="132" customFormat="1" ht="50.1" customHeight="1">
      <c r="A24" s="4" t="s">
        <v>3642</v>
      </c>
      <c r="B24" s="4" t="s">
        <v>2720</v>
      </c>
      <c r="C24" s="8" t="s">
        <v>2261</v>
      </c>
      <c r="D24" s="8" t="s">
        <v>2262</v>
      </c>
      <c r="E24" s="8" t="s">
        <v>2263</v>
      </c>
      <c r="F24" s="56" t="s">
        <v>2262</v>
      </c>
      <c r="G24" s="4" t="s">
        <v>2712</v>
      </c>
      <c r="H24" s="4">
        <v>0</v>
      </c>
      <c r="I24" s="4">
        <v>590000000</v>
      </c>
      <c r="J24" s="8" t="s">
        <v>2571</v>
      </c>
      <c r="K24" s="8" t="s">
        <v>2249</v>
      </c>
      <c r="L24" s="36" t="s">
        <v>2714</v>
      </c>
      <c r="M24" s="4" t="s">
        <v>2264</v>
      </c>
      <c r="N24" s="8" t="s">
        <v>2265</v>
      </c>
      <c r="O24" s="4" t="s">
        <v>1463</v>
      </c>
      <c r="P24" s="4">
        <v>166</v>
      </c>
      <c r="Q24" s="4" t="s">
        <v>2762</v>
      </c>
      <c r="R24" s="155">
        <v>800</v>
      </c>
      <c r="S24" s="35">
        <v>2145</v>
      </c>
      <c r="T24" s="35">
        <f t="shared" si="0"/>
        <v>1716000</v>
      </c>
      <c r="U24" s="88">
        <f t="shared" si="1"/>
        <v>1921920.0000000002</v>
      </c>
      <c r="V24" s="4"/>
      <c r="W24" s="4">
        <v>2017</v>
      </c>
      <c r="X24" s="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</row>
    <row r="25" spans="1:91" s="67" customFormat="1" ht="50.1" customHeight="1">
      <c r="A25" s="4" t="s">
        <v>3643</v>
      </c>
      <c r="B25" s="21" t="s">
        <v>2720</v>
      </c>
      <c r="C25" s="22" t="s">
        <v>1464</v>
      </c>
      <c r="D25" s="22" t="s">
        <v>1465</v>
      </c>
      <c r="E25" s="22" t="s">
        <v>1466</v>
      </c>
      <c r="F25" s="23" t="s">
        <v>2706</v>
      </c>
      <c r="G25" s="24" t="s">
        <v>2712</v>
      </c>
      <c r="H25" s="9">
        <v>0</v>
      </c>
      <c r="I25" s="10" t="s">
        <v>2992</v>
      </c>
      <c r="J25" s="8" t="s">
        <v>2571</v>
      </c>
      <c r="K25" s="24" t="s">
        <v>3479</v>
      </c>
      <c r="L25" s="8" t="s">
        <v>2725</v>
      </c>
      <c r="M25" s="24" t="s">
        <v>2716</v>
      </c>
      <c r="N25" s="24" t="s">
        <v>1467</v>
      </c>
      <c r="O25" s="8" t="s">
        <v>404</v>
      </c>
      <c r="P25" s="24" t="s">
        <v>2812</v>
      </c>
      <c r="Q25" s="24" t="s">
        <v>2762</v>
      </c>
      <c r="R25" s="173">
        <v>5000</v>
      </c>
      <c r="S25" s="25">
        <v>241</v>
      </c>
      <c r="T25" s="35">
        <f t="shared" si="0"/>
        <v>1205000</v>
      </c>
      <c r="U25" s="88">
        <f t="shared" si="1"/>
        <v>1349600.0000000002</v>
      </c>
      <c r="V25" s="60" t="s">
        <v>2706</v>
      </c>
      <c r="W25" s="24">
        <v>2017</v>
      </c>
      <c r="X25" s="36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</row>
    <row r="26" spans="1:91" s="132" customFormat="1" ht="50.1" customHeight="1">
      <c r="A26" s="4" t="s">
        <v>3644</v>
      </c>
      <c r="B26" s="33" t="s">
        <v>2720</v>
      </c>
      <c r="C26" s="5" t="s">
        <v>1468</v>
      </c>
      <c r="D26" s="24" t="s">
        <v>1469</v>
      </c>
      <c r="E26" s="24" t="s">
        <v>1470</v>
      </c>
      <c r="F26" s="31" t="s">
        <v>2706</v>
      </c>
      <c r="G26" s="24" t="s">
        <v>2712</v>
      </c>
      <c r="H26" s="10">
        <v>0</v>
      </c>
      <c r="I26" s="32" t="s">
        <v>2992</v>
      </c>
      <c r="J26" s="8" t="s">
        <v>2571</v>
      </c>
      <c r="K26" s="24" t="s">
        <v>3479</v>
      </c>
      <c r="L26" s="8" t="s">
        <v>2725</v>
      </c>
      <c r="M26" s="66" t="s">
        <v>2716</v>
      </c>
      <c r="N26" s="5" t="s">
        <v>1467</v>
      </c>
      <c r="O26" s="8" t="s">
        <v>404</v>
      </c>
      <c r="P26" s="34">
        <v>168</v>
      </c>
      <c r="Q26" s="34" t="s">
        <v>3154</v>
      </c>
      <c r="R26" s="179">
        <v>0.5</v>
      </c>
      <c r="S26" s="35">
        <v>356000</v>
      </c>
      <c r="T26" s="35">
        <f t="shared" si="0"/>
        <v>178000</v>
      </c>
      <c r="U26" s="88">
        <f t="shared" si="1"/>
        <v>199360.00000000003</v>
      </c>
      <c r="V26" s="75" t="s">
        <v>2706</v>
      </c>
      <c r="W26" s="24">
        <v>2017</v>
      </c>
      <c r="X26" s="36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</row>
    <row r="27" spans="1:91" s="67" customFormat="1" ht="50.1" customHeight="1">
      <c r="A27" s="4" t="s">
        <v>3645</v>
      </c>
      <c r="B27" s="4" t="s">
        <v>2720</v>
      </c>
      <c r="C27" s="8" t="s">
        <v>2435</v>
      </c>
      <c r="D27" s="8" t="s">
        <v>2436</v>
      </c>
      <c r="E27" s="8" t="s">
        <v>2437</v>
      </c>
      <c r="F27" s="56" t="s">
        <v>2438</v>
      </c>
      <c r="G27" s="4" t="s">
        <v>2712</v>
      </c>
      <c r="H27" s="4">
        <v>0</v>
      </c>
      <c r="I27" s="4">
        <v>590000000</v>
      </c>
      <c r="J27" s="8" t="s">
        <v>2571</v>
      </c>
      <c r="K27" s="8" t="s">
        <v>2249</v>
      </c>
      <c r="L27" s="8" t="s">
        <v>2725</v>
      </c>
      <c r="M27" s="4" t="s">
        <v>2726</v>
      </c>
      <c r="N27" s="8" t="s">
        <v>2434</v>
      </c>
      <c r="O27" s="4" t="s">
        <v>1463</v>
      </c>
      <c r="P27" s="4">
        <v>796</v>
      </c>
      <c r="Q27" s="4" t="s">
        <v>2728</v>
      </c>
      <c r="R27" s="155">
        <v>20</v>
      </c>
      <c r="S27" s="35">
        <v>250</v>
      </c>
      <c r="T27" s="35">
        <f t="shared" si="0"/>
        <v>5000</v>
      </c>
      <c r="U27" s="88">
        <f t="shared" si="1"/>
        <v>5600.0000000000009</v>
      </c>
      <c r="V27" s="2"/>
      <c r="W27" s="4">
        <v>2017</v>
      </c>
      <c r="X27" s="8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91" s="132" customFormat="1" ht="50.1" customHeight="1">
      <c r="A28" s="4" t="s">
        <v>3646</v>
      </c>
      <c r="B28" s="33" t="s">
        <v>2720</v>
      </c>
      <c r="C28" s="97" t="s">
        <v>2231</v>
      </c>
      <c r="D28" s="98" t="s">
        <v>2232</v>
      </c>
      <c r="E28" s="5" t="s">
        <v>2233</v>
      </c>
      <c r="F28" s="23" t="s">
        <v>5122</v>
      </c>
      <c r="G28" s="24" t="s">
        <v>2712</v>
      </c>
      <c r="H28" s="10">
        <v>100</v>
      </c>
      <c r="I28" s="32" t="s">
        <v>2992</v>
      </c>
      <c r="J28" s="8" t="s">
        <v>2571</v>
      </c>
      <c r="K28" s="33" t="s">
        <v>2226</v>
      </c>
      <c r="L28" s="8" t="s">
        <v>2725</v>
      </c>
      <c r="M28" s="33" t="s">
        <v>2716</v>
      </c>
      <c r="N28" s="5" t="s">
        <v>2128</v>
      </c>
      <c r="O28" s="22" t="s">
        <v>2718</v>
      </c>
      <c r="P28" s="50">
        <v>112</v>
      </c>
      <c r="Q28" s="50" t="s">
        <v>2903</v>
      </c>
      <c r="R28" s="150">
        <v>10000</v>
      </c>
      <c r="S28" s="37">
        <v>89</v>
      </c>
      <c r="T28" s="35">
        <f t="shared" si="0"/>
        <v>890000</v>
      </c>
      <c r="U28" s="88">
        <f t="shared" si="1"/>
        <v>996800.00000000012</v>
      </c>
      <c r="V28" s="33"/>
      <c r="W28" s="75">
        <v>2017</v>
      </c>
      <c r="X28" s="8"/>
    </row>
    <row r="29" spans="1:91" s="67" customFormat="1" ht="50.1" customHeight="1">
      <c r="A29" s="4" t="s">
        <v>3647</v>
      </c>
      <c r="B29" s="33" t="s">
        <v>2720</v>
      </c>
      <c r="C29" s="8" t="s">
        <v>2234</v>
      </c>
      <c r="D29" s="8" t="s">
        <v>2232</v>
      </c>
      <c r="E29" s="8" t="s">
        <v>2235</v>
      </c>
      <c r="F29" s="56" t="s">
        <v>5122</v>
      </c>
      <c r="G29" s="4" t="s">
        <v>2712</v>
      </c>
      <c r="H29" s="4">
        <v>100</v>
      </c>
      <c r="I29" s="4" t="s">
        <v>2992</v>
      </c>
      <c r="J29" s="8" t="s">
        <v>2571</v>
      </c>
      <c r="K29" s="8" t="s">
        <v>2226</v>
      </c>
      <c r="L29" s="8" t="s">
        <v>2725</v>
      </c>
      <c r="M29" s="4" t="s">
        <v>2716</v>
      </c>
      <c r="N29" s="8" t="s">
        <v>2128</v>
      </c>
      <c r="O29" s="22" t="s">
        <v>2718</v>
      </c>
      <c r="P29" s="4">
        <v>112</v>
      </c>
      <c r="Q29" s="4" t="s">
        <v>2903</v>
      </c>
      <c r="R29" s="155">
        <v>40000</v>
      </c>
      <c r="S29" s="35">
        <v>133</v>
      </c>
      <c r="T29" s="35">
        <f t="shared" si="0"/>
        <v>5320000</v>
      </c>
      <c r="U29" s="88">
        <f t="shared" si="1"/>
        <v>5958400.0000000009</v>
      </c>
      <c r="V29" s="2"/>
      <c r="W29" s="4">
        <v>2017</v>
      </c>
      <c r="X29" s="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91" s="132" customFormat="1" ht="50.1" customHeight="1">
      <c r="A30" s="4" t="s">
        <v>3648</v>
      </c>
      <c r="B30" s="4" t="s">
        <v>2720</v>
      </c>
      <c r="C30" s="8" t="s">
        <v>2267</v>
      </c>
      <c r="D30" s="8" t="s">
        <v>2268</v>
      </c>
      <c r="E30" s="8" t="s">
        <v>2269</v>
      </c>
      <c r="F30" s="56"/>
      <c r="G30" s="4" t="s">
        <v>2712</v>
      </c>
      <c r="H30" s="4">
        <v>0</v>
      </c>
      <c r="I30" s="4" t="s">
        <v>2992</v>
      </c>
      <c r="J30" s="8" t="s">
        <v>2571</v>
      </c>
      <c r="K30" s="8" t="s">
        <v>2249</v>
      </c>
      <c r="L30" s="36" t="s">
        <v>2714</v>
      </c>
      <c r="M30" s="4" t="s">
        <v>2716</v>
      </c>
      <c r="N30" s="8" t="s">
        <v>2265</v>
      </c>
      <c r="O30" s="4" t="s">
        <v>1463</v>
      </c>
      <c r="P30" s="4">
        <v>166</v>
      </c>
      <c r="Q30" s="4" t="s">
        <v>2762</v>
      </c>
      <c r="R30" s="155">
        <v>400</v>
      </c>
      <c r="S30" s="35">
        <v>2812.5</v>
      </c>
      <c r="T30" s="35">
        <f t="shared" si="0"/>
        <v>1125000</v>
      </c>
      <c r="U30" s="88">
        <f t="shared" si="1"/>
        <v>1260000.0000000002</v>
      </c>
      <c r="V30" s="4"/>
      <c r="W30" s="4">
        <v>2017</v>
      </c>
      <c r="X30" s="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</row>
    <row r="31" spans="1:91" s="67" customFormat="1" ht="50.1" customHeight="1">
      <c r="A31" s="4" t="s">
        <v>3649</v>
      </c>
      <c r="B31" s="4" t="s">
        <v>2720</v>
      </c>
      <c r="C31" s="8" t="s">
        <v>2534</v>
      </c>
      <c r="D31" s="8" t="s">
        <v>2535</v>
      </c>
      <c r="E31" s="8" t="s">
        <v>2536</v>
      </c>
      <c r="F31" s="56" t="s">
        <v>2537</v>
      </c>
      <c r="G31" s="4" t="s">
        <v>2712</v>
      </c>
      <c r="H31" s="4">
        <v>0</v>
      </c>
      <c r="I31" s="4">
        <v>590000000</v>
      </c>
      <c r="J31" s="8" t="s">
        <v>2571</v>
      </c>
      <c r="K31" s="8" t="s">
        <v>2274</v>
      </c>
      <c r="L31" s="8" t="s">
        <v>2725</v>
      </c>
      <c r="M31" s="4" t="s">
        <v>2726</v>
      </c>
      <c r="N31" s="8" t="s">
        <v>2427</v>
      </c>
      <c r="O31" s="8" t="s">
        <v>404</v>
      </c>
      <c r="P31" s="4">
        <v>796</v>
      </c>
      <c r="Q31" s="4" t="s">
        <v>2728</v>
      </c>
      <c r="R31" s="155">
        <v>1000</v>
      </c>
      <c r="S31" s="35">
        <v>51</v>
      </c>
      <c r="T31" s="35">
        <f t="shared" si="0"/>
        <v>51000</v>
      </c>
      <c r="U31" s="88">
        <f t="shared" si="1"/>
        <v>57120.000000000007</v>
      </c>
      <c r="V31" s="2" t="s">
        <v>2706</v>
      </c>
      <c r="W31" s="4">
        <v>2017</v>
      </c>
      <c r="X31" s="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91" s="132" customFormat="1" ht="50.1" customHeight="1">
      <c r="A32" s="4" t="s">
        <v>3650</v>
      </c>
      <c r="B32" s="4" t="s">
        <v>2720</v>
      </c>
      <c r="C32" s="8" t="s">
        <v>2534</v>
      </c>
      <c r="D32" s="8" t="s">
        <v>2535</v>
      </c>
      <c r="E32" s="8" t="s">
        <v>2536</v>
      </c>
      <c r="F32" s="56" t="s">
        <v>2538</v>
      </c>
      <c r="G32" s="4" t="s">
        <v>2712</v>
      </c>
      <c r="H32" s="4">
        <v>0</v>
      </c>
      <c r="I32" s="4" t="s">
        <v>2992</v>
      </c>
      <c r="J32" s="8" t="s">
        <v>2571</v>
      </c>
      <c r="K32" s="8" t="s">
        <v>2274</v>
      </c>
      <c r="L32" s="8" t="s">
        <v>2725</v>
      </c>
      <c r="M32" s="4" t="s">
        <v>2726</v>
      </c>
      <c r="N32" s="8" t="s">
        <v>2427</v>
      </c>
      <c r="O32" s="8" t="s">
        <v>404</v>
      </c>
      <c r="P32" s="4">
        <v>796</v>
      </c>
      <c r="Q32" s="4" t="s">
        <v>2728</v>
      </c>
      <c r="R32" s="155">
        <v>50</v>
      </c>
      <c r="S32" s="35">
        <v>335</v>
      </c>
      <c r="T32" s="35">
        <f t="shared" si="0"/>
        <v>16750</v>
      </c>
      <c r="U32" s="88">
        <f t="shared" si="1"/>
        <v>18760</v>
      </c>
      <c r="V32" s="4" t="s">
        <v>2706</v>
      </c>
      <c r="W32" s="4">
        <v>2017</v>
      </c>
      <c r="X32" s="8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</row>
    <row r="33" spans="1:91" s="67" customFormat="1" ht="50.1" customHeight="1">
      <c r="A33" s="4" t="s">
        <v>3651</v>
      </c>
      <c r="B33" s="4" t="s">
        <v>2720</v>
      </c>
      <c r="C33" s="8" t="s">
        <v>2534</v>
      </c>
      <c r="D33" s="8" t="s">
        <v>2535</v>
      </c>
      <c r="E33" s="8" t="s">
        <v>2536</v>
      </c>
      <c r="F33" s="56" t="s">
        <v>2539</v>
      </c>
      <c r="G33" s="4" t="s">
        <v>2712</v>
      </c>
      <c r="H33" s="4">
        <v>0</v>
      </c>
      <c r="I33" s="4" t="s">
        <v>2992</v>
      </c>
      <c r="J33" s="8" t="s">
        <v>2571</v>
      </c>
      <c r="K33" s="8" t="s">
        <v>2274</v>
      </c>
      <c r="L33" s="8" t="s">
        <v>2725</v>
      </c>
      <c r="M33" s="4" t="s">
        <v>2726</v>
      </c>
      <c r="N33" s="8" t="s">
        <v>2427</v>
      </c>
      <c r="O33" s="8" t="s">
        <v>404</v>
      </c>
      <c r="P33" s="4">
        <v>796</v>
      </c>
      <c r="Q33" s="4" t="s">
        <v>2728</v>
      </c>
      <c r="R33" s="155">
        <v>55000</v>
      </c>
      <c r="S33" s="35">
        <v>1.5</v>
      </c>
      <c r="T33" s="35">
        <f t="shared" si="0"/>
        <v>82500</v>
      </c>
      <c r="U33" s="88">
        <f t="shared" si="1"/>
        <v>92400.000000000015</v>
      </c>
      <c r="V33" s="2" t="s">
        <v>2706</v>
      </c>
      <c r="W33" s="4">
        <v>2017</v>
      </c>
      <c r="X33" s="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91" s="132" customFormat="1" ht="50.1" customHeight="1">
      <c r="A34" s="4" t="s">
        <v>3652</v>
      </c>
      <c r="B34" s="4" t="s">
        <v>2720</v>
      </c>
      <c r="C34" s="8" t="s">
        <v>2534</v>
      </c>
      <c r="D34" s="8" t="s">
        <v>2535</v>
      </c>
      <c r="E34" s="8" t="s">
        <v>2536</v>
      </c>
      <c r="F34" s="56" t="s">
        <v>2540</v>
      </c>
      <c r="G34" s="4" t="s">
        <v>2712</v>
      </c>
      <c r="H34" s="4">
        <v>0</v>
      </c>
      <c r="I34" s="4">
        <v>590000000</v>
      </c>
      <c r="J34" s="8" t="s">
        <v>2571</v>
      </c>
      <c r="K34" s="8" t="s">
        <v>2274</v>
      </c>
      <c r="L34" s="8" t="s">
        <v>2725</v>
      </c>
      <c r="M34" s="4" t="s">
        <v>2726</v>
      </c>
      <c r="N34" s="8" t="s">
        <v>2427</v>
      </c>
      <c r="O34" s="8" t="s">
        <v>404</v>
      </c>
      <c r="P34" s="4">
        <v>796</v>
      </c>
      <c r="Q34" s="4" t="s">
        <v>2728</v>
      </c>
      <c r="R34" s="155">
        <v>250</v>
      </c>
      <c r="S34" s="35">
        <v>19</v>
      </c>
      <c r="T34" s="35">
        <f t="shared" si="0"/>
        <v>4750</v>
      </c>
      <c r="U34" s="88">
        <f t="shared" si="1"/>
        <v>5320.0000000000009</v>
      </c>
      <c r="V34" s="4" t="s">
        <v>2706</v>
      </c>
      <c r="W34" s="4">
        <v>2017</v>
      </c>
      <c r="X34" s="8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</row>
    <row r="35" spans="1:91" s="67" customFormat="1" ht="50.1" customHeight="1">
      <c r="A35" s="4" t="s">
        <v>3653</v>
      </c>
      <c r="B35" s="4" t="s">
        <v>2720</v>
      </c>
      <c r="C35" s="8" t="s">
        <v>2534</v>
      </c>
      <c r="D35" s="8" t="s">
        <v>2535</v>
      </c>
      <c r="E35" s="8" t="s">
        <v>2536</v>
      </c>
      <c r="F35" s="56" t="s">
        <v>2541</v>
      </c>
      <c r="G35" s="4" t="s">
        <v>2712</v>
      </c>
      <c r="H35" s="4">
        <v>0</v>
      </c>
      <c r="I35" s="4" t="s">
        <v>2992</v>
      </c>
      <c r="J35" s="8" t="s">
        <v>2571</v>
      </c>
      <c r="K35" s="8" t="s">
        <v>2274</v>
      </c>
      <c r="L35" s="8" t="s">
        <v>2725</v>
      </c>
      <c r="M35" s="4" t="s">
        <v>2726</v>
      </c>
      <c r="N35" s="8" t="s">
        <v>2427</v>
      </c>
      <c r="O35" s="8" t="s">
        <v>404</v>
      </c>
      <c r="P35" s="4">
        <v>796</v>
      </c>
      <c r="Q35" s="4" t="s">
        <v>2728</v>
      </c>
      <c r="R35" s="155">
        <v>4000</v>
      </c>
      <c r="S35" s="35">
        <v>40</v>
      </c>
      <c r="T35" s="35">
        <f t="shared" si="0"/>
        <v>160000</v>
      </c>
      <c r="U35" s="88">
        <f t="shared" si="1"/>
        <v>179200.00000000003</v>
      </c>
      <c r="V35" s="2" t="s">
        <v>2706</v>
      </c>
      <c r="W35" s="4">
        <v>2017</v>
      </c>
      <c r="X35" s="8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91" s="132" customFormat="1" ht="50.1" customHeight="1">
      <c r="A36" s="4" t="s">
        <v>3654</v>
      </c>
      <c r="B36" s="4" t="s">
        <v>2720</v>
      </c>
      <c r="C36" s="8" t="s">
        <v>2534</v>
      </c>
      <c r="D36" s="8" t="s">
        <v>2535</v>
      </c>
      <c r="E36" s="8" t="s">
        <v>2536</v>
      </c>
      <c r="F36" s="56" t="s">
        <v>2542</v>
      </c>
      <c r="G36" s="4" t="s">
        <v>2712</v>
      </c>
      <c r="H36" s="4">
        <v>0</v>
      </c>
      <c r="I36" s="4">
        <v>590000000</v>
      </c>
      <c r="J36" s="8" t="s">
        <v>2571</v>
      </c>
      <c r="K36" s="8" t="s">
        <v>2274</v>
      </c>
      <c r="L36" s="8" t="s">
        <v>2725</v>
      </c>
      <c r="M36" s="4" t="s">
        <v>2726</v>
      </c>
      <c r="N36" s="8" t="s">
        <v>2427</v>
      </c>
      <c r="O36" s="8" t="s">
        <v>404</v>
      </c>
      <c r="P36" s="4">
        <v>796</v>
      </c>
      <c r="Q36" s="4" t="s">
        <v>2728</v>
      </c>
      <c r="R36" s="155">
        <v>30</v>
      </c>
      <c r="S36" s="35">
        <v>25</v>
      </c>
      <c r="T36" s="35">
        <f t="shared" si="0"/>
        <v>750</v>
      </c>
      <c r="U36" s="88">
        <f t="shared" si="1"/>
        <v>840.00000000000011</v>
      </c>
      <c r="V36" s="4" t="s">
        <v>2706</v>
      </c>
      <c r="W36" s="4">
        <v>2017</v>
      </c>
      <c r="X36" s="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</row>
    <row r="37" spans="1:91" s="67" customFormat="1" ht="50.1" customHeight="1">
      <c r="A37" s="4" t="s">
        <v>3655</v>
      </c>
      <c r="B37" s="4" t="s">
        <v>2720</v>
      </c>
      <c r="C37" s="8" t="s">
        <v>2534</v>
      </c>
      <c r="D37" s="8" t="s">
        <v>2535</v>
      </c>
      <c r="E37" s="8" t="s">
        <v>2536</v>
      </c>
      <c r="F37" s="56" t="s">
        <v>2543</v>
      </c>
      <c r="G37" s="4" t="s">
        <v>2712</v>
      </c>
      <c r="H37" s="4">
        <v>0</v>
      </c>
      <c r="I37" s="4">
        <v>590000000</v>
      </c>
      <c r="J37" s="8" t="s">
        <v>2571</v>
      </c>
      <c r="K37" s="8" t="s">
        <v>2274</v>
      </c>
      <c r="L37" s="8" t="s">
        <v>2725</v>
      </c>
      <c r="M37" s="4" t="s">
        <v>2726</v>
      </c>
      <c r="N37" s="8" t="s">
        <v>2427</v>
      </c>
      <c r="O37" s="8" t="s">
        <v>404</v>
      </c>
      <c r="P37" s="4">
        <v>796</v>
      </c>
      <c r="Q37" s="4" t="s">
        <v>2728</v>
      </c>
      <c r="R37" s="155">
        <v>600</v>
      </c>
      <c r="S37" s="35">
        <v>25</v>
      </c>
      <c r="T37" s="35">
        <f t="shared" si="0"/>
        <v>15000</v>
      </c>
      <c r="U37" s="88">
        <f t="shared" si="1"/>
        <v>16800</v>
      </c>
      <c r="V37" s="2" t="s">
        <v>2706</v>
      </c>
      <c r="W37" s="4">
        <v>2017</v>
      </c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91" s="132" customFormat="1" ht="50.1" customHeight="1">
      <c r="A38" s="4" t="s">
        <v>3656</v>
      </c>
      <c r="B38" s="4" t="s">
        <v>2720</v>
      </c>
      <c r="C38" s="8" t="s">
        <v>2534</v>
      </c>
      <c r="D38" s="8" t="s">
        <v>2535</v>
      </c>
      <c r="E38" s="8" t="s">
        <v>2536</v>
      </c>
      <c r="F38" s="56" t="s">
        <v>2544</v>
      </c>
      <c r="G38" s="4" t="s">
        <v>2712</v>
      </c>
      <c r="H38" s="4">
        <v>0</v>
      </c>
      <c r="I38" s="4">
        <v>590000000</v>
      </c>
      <c r="J38" s="8" t="s">
        <v>2571</v>
      </c>
      <c r="K38" s="8" t="s">
        <v>2274</v>
      </c>
      <c r="L38" s="8" t="s">
        <v>2725</v>
      </c>
      <c r="M38" s="4" t="s">
        <v>2726</v>
      </c>
      <c r="N38" s="8" t="s">
        <v>2427</v>
      </c>
      <c r="O38" s="8" t="s">
        <v>404</v>
      </c>
      <c r="P38" s="4">
        <v>796</v>
      </c>
      <c r="Q38" s="4" t="s">
        <v>2728</v>
      </c>
      <c r="R38" s="155">
        <v>240</v>
      </c>
      <c r="S38" s="35">
        <v>75</v>
      </c>
      <c r="T38" s="35">
        <f t="shared" si="0"/>
        <v>18000</v>
      </c>
      <c r="U38" s="88">
        <f t="shared" si="1"/>
        <v>20160.000000000004</v>
      </c>
      <c r="V38" s="4" t="s">
        <v>2706</v>
      </c>
      <c r="W38" s="4">
        <v>2017</v>
      </c>
      <c r="X38" s="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</row>
    <row r="39" spans="1:91" s="67" customFormat="1" ht="50.1" customHeight="1">
      <c r="A39" s="4" t="s">
        <v>3657</v>
      </c>
      <c r="B39" s="4" t="s">
        <v>2720</v>
      </c>
      <c r="C39" s="8" t="s">
        <v>2534</v>
      </c>
      <c r="D39" s="8" t="s">
        <v>2535</v>
      </c>
      <c r="E39" s="8" t="s">
        <v>2536</v>
      </c>
      <c r="F39" s="56" t="s">
        <v>2545</v>
      </c>
      <c r="G39" s="4" t="s">
        <v>2712</v>
      </c>
      <c r="H39" s="4">
        <v>0</v>
      </c>
      <c r="I39" s="4">
        <v>590000000</v>
      </c>
      <c r="J39" s="8" t="s">
        <v>2571</v>
      </c>
      <c r="K39" s="8" t="s">
        <v>2274</v>
      </c>
      <c r="L39" s="8" t="s">
        <v>2725</v>
      </c>
      <c r="M39" s="4" t="s">
        <v>2726</v>
      </c>
      <c r="N39" s="8" t="s">
        <v>2427</v>
      </c>
      <c r="O39" s="8" t="s">
        <v>404</v>
      </c>
      <c r="P39" s="4">
        <v>796</v>
      </c>
      <c r="Q39" s="4" t="s">
        <v>2728</v>
      </c>
      <c r="R39" s="155">
        <v>29000</v>
      </c>
      <c r="S39" s="35">
        <v>4.5</v>
      </c>
      <c r="T39" s="35">
        <f t="shared" si="0"/>
        <v>130500</v>
      </c>
      <c r="U39" s="88">
        <f t="shared" si="1"/>
        <v>146160</v>
      </c>
      <c r="V39" s="2" t="s">
        <v>2706</v>
      </c>
      <c r="W39" s="4">
        <v>2017</v>
      </c>
      <c r="X39" s="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91" s="132" customFormat="1" ht="50.1" customHeight="1">
      <c r="A40" s="4" t="s">
        <v>3658</v>
      </c>
      <c r="B40" s="4" t="s">
        <v>2720</v>
      </c>
      <c r="C40" s="8" t="s">
        <v>2534</v>
      </c>
      <c r="D40" s="8" t="s">
        <v>2535</v>
      </c>
      <c r="E40" s="8" t="s">
        <v>2536</v>
      </c>
      <c r="F40" s="56" t="s">
        <v>2546</v>
      </c>
      <c r="G40" s="4" t="s">
        <v>2712</v>
      </c>
      <c r="H40" s="4">
        <v>0</v>
      </c>
      <c r="I40" s="4">
        <v>590000000</v>
      </c>
      <c r="J40" s="8" t="s">
        <v>2571</v>
      </c>
      <c r="K40" s="8" t="s">
        <v>2274</v>
      </c>
      <c r="L40" s="8" t="s">
        <v>2725</v>
      </c>
      <c r="M40" s="4" t="s">
        <v>2726</v>
      </c>
      <c r="N40" s="8" t="s">
        <v>2427</v>
      </c>
      <c r="O40" s="8" t="s">
        <v>404</v>
      </c>
      <c r="P40" s="4">
        <v>796</v>
      </c>
      <c r="Q40" s="4" t="s">
        <v>2728</v>
      </c>
      <c r="R40" s="155">
        <v>23000</v>
      </c>
      <c r="S40" s="35">
        <v>4.0999999999999996</v>
      </c>
      <c r="T40" s="35">
        <f t="shared" si="0"/>
        <v>94299.999999999985</v>
      </c>
      <c r="U40" s="88">
        <f t="shared" si="1"/>
        <v>105616</v>
      </c>
      <c r="V40" s="4" t="s">
        <v>2706</v>
      </c>
      <c r="W40" s="4">
        <v>2017</v>
      </c>
      <c r="X40" s="8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</row>
    <row r="41" spans="1:91" s="67" customFormat="1" ht="50.1" customHeight="1">
      <c r="A41" s="4" t="s">
        <v>3659</v>
      </c>
      <c r="B41" s="4" t="s">
        <v>2720</v>
      </c>
      <c r="C41" s="8" t="s">
        <v>2534</v>
      </c>
      <c r="D41" s="8" t="s">
        <v>2535</v>
      </c>
      <c r="E41" s="8" t="s">
        <v>2536</v>
      </c>
      <c r="F41" s="56" t="s">
        <v>2547</v>
      </c>
      <c r="G41" s="4" t="s">
        <v>2712</v>
      </c>
      <c r="H41" s="4">
        <v>0</v>
      </c>
      <c r="I41" s="4">
        <v>590000000</v>
      </c>
      <c r="J41" s="8" t="s">
        <v>2571</v>
      </c>
      <c r="K41" s="8" t="s">
        <v>2274</v>
      </c>
      <c r="L41" s="8" t="s">
        <v>2725</v>
      </c>
      <c r="M41" s="4" t="s">
        <v>2726</v>
      </c>
      <c r="N41" s="8" t="s">
        <v>2427</v>
      </c>
      <c r="O41" s="8" t="s">
        <v>404</v>
      </c>
      <c r="P41" s="4">
        <v>796</v>
      </c>
      <c r="Q41" s="4" t="s">
        <v>2728</v>
      </c>
      <c r="R41" s="155">
        <v>50000</v>
      </c>
      <c r="S41" s="35">
        <v>6.25</v>
      </c>
      <c r="T41" s="35">
        <f t="shared" si="0"/>
        <v>312500</v>
      </c>
      <c r="U41" s="88">
        <f t="shared" si="1"/>
        <v>350000.00000000006</v>
      </c>
      <c r="V41" s="2" t="s">
        <v>2706</v>
      </c>
      <c r="W41" s="4">
        <v>2017</v>
      </c>
      <c r="X41" s="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91" s="132" customFormat="1" ht="50.1" customHeight="1">
      <c r="A42" s="4" t="s">
        <v>3660</v>
      </c>
      <c r="B42" s="4" t="s">
        <v>2720</v>
      </c>
      <c r="C42" s="8" t="s">
        <v>2534</v>
      </c>
      <c r="D42" s="8" t="s">
        <v>2535</v>
      </c>
      <c r="E42" s="8" t="s">
        <v>2536</v>
      </c>
      <c r="F42" s="56" t="s">
        <v>2548</v>
      </c>
      <c r="G42" s="4" t="s">
        <v>2712</v>
      </c>
      <c r="H42" s="4">
        <v>0</v>
      </c>
      <c r="I42" s="4">
        <v>590000000</v>
      </c>
      <c r="J42" s="8" t="s">
        <v>2571</v>
      </c>
      <c r="K42" s="8" t="s">
        <v>2274</v>
      </c>
      <c r="L42" s="8" t="s">
        <v>2725</v>
      </c>
      <c r="M42" s="4" t="s">
        <v>2726</v>
      </c>
      <c r="N42" s="8" t="s">
        <v>2427</v>
      </c>
      <c r="O42" s="8" t="s">
        <v>404</v>
      </c>
      <c r="P42" s="4">
        <v>796</v>
      </c>
      <c r="Q42" s="4" t="s">
        <v>2728</v>
      </c>
      <c r="R42" s="155">
        <v>120</v>
      </c>
      <c r="S42" s="35">
        <v>6.25</v>
      </c>
      <c r="T42" s="35">
        <f t="shared" si="0"/>
        <v>750</v>
      </c>
      <c r="U42" s="88">
        <f t="shared" si="1"/>
        <v>840.00000000000011</v>
      </c>
      <c r="V42" s="4" t="s">
        <v>2706</v>
      </c>
      <c r="W42" s="4">
        <v>2017</v>
      </c>
      <c r="X42" s="8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</row>
    <row r="43" spans="1:91" s="67" customFormat="1" ht="50.1" customHeight="1">
      <c r="A43" s="4" t="s">
        <v>3661</v>
      </c>
      <c r="B43" s="4" t="s">
        <v>2720</v>
      </c>
      <c r="C43" s="8" t="s">
        <v>2534</v>
      </c>
      <c r="D43" s="8" t="s">
        <v>2535</v>
      </c>
      <c r="E43" s="8" t="s">
        <v>2536</v>
      </c>
      <c r="F43" s="56" t="s">
        <v>2549</v>
      </c>
      <c r="G43" s="4" t="s">
        <v>2712</v>
      </c>
      <c r="H43" s="4">
        <v>0</v>
      </c>
      <c r="I43" s="4" t="s">
        <v>2992</v>
      </c>
      <c r="J43" s="8" t="s">
        <v>2571</v>
      </c>
      <c r="K43" s="8" t="s">
        <v>2274</v>
      </c>
      <c r="L43" s="8" t="s">
        <v>2725</v>
      </c>
      <c r="M43" s="4" t="s">
        <v>2726</v>
      </c>
      <c r="N43" s="8" t="s">
        <v>2427</v>
      </c>
      <c r="O43" s="8" t="s">
        <v>404</v>
      </c>
      <c r="P43" s="4">
        <v>796</v>
      </c>
      <c r="Q43" s="4" t="s">
        <v>2728</v>
      </c>
      <c r="R43" s="155">
        <v>2200</v>
      </c>
      <c r="S43" s="35">
        <v>14</v>
      </c>
      <c r="T43" s="35">
        <f t="shared" si="0"/>
        <v>30800</v>
      </c>
      <c r="U43" s="88">
        <f t="shared" si="1"/>
        <v>34496</v>
      </c>
      <c r="V43" s="2" t="s">
        <v>2706</v>
      </c>
      <c r="W43" s="4">
        <v>2017</v>
      </c>
      <c r="X43" s="8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91" s="132" customFormat="1" ht="50.1" customHeight="1">
      <c r="A44" s="4" t="s">
        <v>3662</v>
      </c>
      <c r="B44" s="4" t="s">
        <v>2720</v>
      </c>
      <c r="C44" s="8" t="s">
        <v>2534</v>
      </c>
      <c r="D44" s="8" t="s">
        <v>2535</v>
      </c>
      <c r="E44" s="8" t="s">
        <v>2536</v>
      </c>
      <c r="F44" s="56" t="s">
        <v>2550</v>
      </c>
      <c r="G44" s="4" t="s">
        <v>2712</v>
      </c>
      <c r="H44" s="4">
        <v>0</v>
      </c>
      <c r="I44" s="4">
        <v>590000000</v>
      </c>
      <c r="J44" s="8" t="s">
        <v>2571</v>
      </c>
      <c r="K44" s="8" t="s">
        <v>2274</v>
      </c>
      <c r="L44" s="8" t="s">
        <v>2725</v>
      </c>
      <c r="M44" s="4" t="s">
        <v>2726</v>
      </c>
      <c r="N44" s="8" t="s">
        <v>2427</v>
      </c>
      <c r="O44" s="8" t="s">
        <v>404</v>
      </c>
      <c r="P44" s="4">
        <v>796</v>
      </c>
      <c r="Q44" s="4" t="s">
        <v>2728</v>
      </c>
      <c r="R44" s="155">
        <v>80000</v>
      </c>
      <c r="S44" s="35">
        <v>4.5</v>
      </c>
      <c r="T44" s="35">
        <f t="shared" si="0"/>
        <v>360000</v>
      </c>
      <c r="U44" s="88">
        <f t="shared" si="1"/>
        <v>403200.00000000006</v>
      </c>
      <c r="V44" s="4" t="s">
        <v>2706</v>
      </c>
      <c r="W44" s="4">
        <v>2017</v>
      </c>
      <c r="X44" s="8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</row>
    <row r="45" spans="1:91" s="67" customFormat="1" ht="50.1" customHeight="1">
      <c r="A45" s="4" t="s">
        <v>3663</v>
      </c>
      <c r="B45" s="4" t="s">
        <v>2720</v>
      </c>
      <c r="C45" s="8" t="s">
        <v>2534</v>
      </c>
      <c r="D45" s="8" t="s">
        <v>2535</v>
      </c>
      <c r="E45" s="8" t="s">
        <v>2536</v>
      </c>
      <c r="F45" s="56" t="s">
        <v>2546</v>
      </c>
      <c r="G45" s="4" t="s">
        <v>2712</v>
      </c>
      <c r="H45" s="4">
        <v>0</v>
      </c>
      <c r="I45" s="4">
        <v>590000000</v>
      </c>
      <c r="J45" s="8" t="s">
        <v>2571</v>
      </c>
      <c r="K45" s="8" t="s">
        <v>2274</v>
      </c>
      <c r="L45" s="8" t="s">
        <v>2725</v>
      </c>
      <c r="M45" s="4" t="s">
        <v>2726</v>
      </c>
      <c r="N45" s="8" t="s">
        <v>2427</v>
      </c>
      <c r="O45" s="8" t="s">
        <v>404</v>
      </c>
      <c r="P45" s="4">
        <v>796</v>
      </c>
      <c r="Q45" s="4" t="s">
        <v>2728</v>
      </c>
      <c r="R45" s="155">
        <v>23000</v>
      </c>
      <c r="S45" s="35">
        <v>4.0999999999999996</v>
      </c>
      <c r="T45" s="35">
        <f t="shared" si="0"/>
        <v>94299.999999999985</v>
      </c>
      <c r="U45" s="88">
        <f t="shared" si="1"/>
        <v>105616</v>
      </c>
      <c r="V45" s="2" t="s">
        <v>2706</v>
      </c>
      <c r="W45" s="4">
        <v>2017</v>
      </c>
      <c r="X45" s="8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91" s="132" customFormat="1" ht="50.1" customHeight="1">
      <c r="A46" s="4" t="s">
        <v>3664</v>
      </c>
      <c r="B46" s="4" t="s">
        <v>2720</v>
      </c>
      <c r="C46" s="8" t="s">
        <v>2534</v>
      </c>
      <c r="D46" s="8" t="s">
        <v>2535</v>
      </c>
      <c r="E46" s="8" t="s">
        <v>2536</v>
      </c>
      <c r="F46" s="56" t="s">
        <v>2551</v>
      </c>
      <c r="G46" s="4" t="s">
        <v>2712</v>
      </c>
      <c r="H46" s="4">
        <v>0</v>
      </c>
      <c r="I46" s="4">
        <v>590000000</v>
      </c>
      <c r="J46" s="8" t="s">
        <v>2571</v>
      </c>
      <c r="K46" s="8" t="s">
        <v>2274</v>
      </c>
      <c r="L46" s="8" t="s">
        <v>2725</v>
      </c>
      <c r="M46" s="4" t="s">
        <v>2726</v>
      </c>
      <c r="N46" s="8" t="s">
        <v>2427</v>
      </c>
      <c r="O46" s="8" t="s">
        <v>404</v>
      </c>
      <c r="P46" s="4">
        <v>796</v>
      </c>
      <c r="Q46" s="4" t="s">
        <v>2728</v>
      </c>
      <c r="R46" s="155">
        <v>150000</v>
      </c>
      <c r="S46" s="35">
        <v>2</v>
      </c>
      <c r="T46" s="35">
        <f t="shared" si="0"/>
        <v>300000</v>
      </c>
      <c r="U46" s="88">
        <f t="shared" si="1"/>
        <v>336000.00000000006</v>
      </c>
      <c r="V46" s="4" t="s">
        <v>2706</v>
      </c>
      <c r="W46" s="4">
        <v>2017</v>
      </c>
      <c r="X46" s="8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</row>
    <row r="47" spans="1:91" s="67" customFormat="1" ht="50.1" customHeight="1">
      <c r="A47" s="4" t="s">
        <v>3665</v>
      </c>
      <c r="B47" s="4" t="s">
        <v>2720</v>
      </c>
      <c r="C47" s="8" t="s">
        <v>2721</v>
      </c>
      <c r="D47" s="7" t="s">
        <v>2722</v>
      </c>
      <c r="E47" s="8" t="s">
        <v>2723</v>
      </c>
      <c r="F47" s="56"/>
      <c r="G47" s="4" t="s">
        <v>2712</v>
      </c>
      <c r="H47" s="4">
        <v>0</v>
      </c>
      <c r="I47" s="4">
        <v>590000000</v>
      </c>
      <c r="J47" s="8" t="s">
        <v>2571</v>
      </c>
      <c r="K47" s="8" t="s">
        <v>2724</v>
      </c>
      <c r="L47" s="8" t="s">
        <v>2725</v>
      </c>
      <c r="M47" s="4" t="s">
        <v>2726</v>
      </c>
      <c r="N47" s="8" t="s">
        <v>2727</v>
      </c>
      <c r="O47" s="4" t="s">
        <v>1463</v>
      </c>
      <c r="P47" s="4">
        <v>796</v>
      </c>
      <c r="Q47" s="4" t="s">
        <v>2728</v>
      </c>
      <c r="R47" s="155">
        <v>5</v>
      </c>
      <c r="S47" s="35">
        <v>730</v>
      </c>
      <c r="T47" s="35">
        <f t="shared" si="0"/>
        <v>3650</v>
      </c>
      <c r="U47" s="88">
        <f t="shared" si="1"/>
        <v>4088.0000000000005</v>
      </c>
      <c r="V47" s="2"/>
      <c r="W47" s="4">
        <v>2017</v>
      </c>
      <c r="X47" s="8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91" s="132" customFormat="1" ht="50.1" customHeight="1">
      <c r="A48" s="4" t="s">
        <v>3666</v>
      </c>
      <c r="B48" s="4" t="s">
        <v>2720</v>
      </c>
      <c r="C48" s="8" t="s">
        <v>800</v>
      </c>
      <c r="D48" s="56" t="s">
        <v>801</v>
      </c>
      <c r="E48" s="56" t="s">
        <v>802</v>
      </c>
      <c r="F48" s="56" t="s">
        <v>803</v>
      </c>
      <c r="G48" s="4" t="s">
        <v>2712</v>
      </c>
      <c r="H48" s="4">
        <v>0</v>
      </c>
      <c r="I48" s="54">
        <v>590000000</v>
      </c>
      <c r="J48" s="8" t="s">
        <v>2714</v>
      </c>
      <c r="K48" s="4" t="s">
        <v>804</v>
      </c>
      <c r="L48" s="4" t="s">
        <v>773</v>
      </c>
      <c r="M48" s="4" t="s">
        <v>3398</v>
      </c>
      <c r="N48" s="4" t="s">
        <v>2427</v>
      </c>
      <c r="O48" s="24" t="s">
        <v>3473</v>
      </c>
      <c r="P48" s="4">
        <v>796</v>
      </c>
      <c r="Q48" s="4" t="s">
        <v>2728</v>
      </c>
      <c r="R48" s="155">
        <v>4</v>
      </c>
      <c r="S48" s="167">
        <f>2600/1.12/4</f>
        <v>580.35714285714278</v>
      </c>
      <c r="T48" s="95">
        <f t="shared" si="0"/>
        <v>2321.4285714285711</v>
      </c>
      <c r="U48" s="89">
        <f t="shared" si="1"/>
        <v>2600</v>
      </c>
      <c r="V48" s="4"/>
      <c r="W48" s="4">
        <v>2017</v>
      </c>
      <c r="X48" s="7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</row>
    <row r="49" spans="1:91" s="67" customFormat="1" ht="50.1" customHeight="1">
      <c r="A49" s="4" t="s">
        <v>3667</v>
      </c>
      <c r="B49" s="33" t="s">
        <v>2720</v>
      </c>
      <c r="C49" s="97" t="s">
        <v>2097</v>
      </c>
      <c r="D49" s="98" t="s">
        <v>2098</v>
      </c>
      <c r="E49" s="5" t="s">
        <v>2099</v>
      </c>
      <c r="F49" s="23" t="s">
        <v>2100</v>
      </c>
      <c r="G49" s="24" t="s">
        <v>3174</v>
      </c>
      <c r="H49" s="10">
        <v>89.3</v>
      </c>
      <c r="I49" s="32">
        <v>590000000</v>
      </c>
      <c r="J49" s="8" t="s">
        <v>2571</v>
      </c>
      <c r="K49" s="33" t="s">
        <v>3472</v>
      </c>
      <c r="L49" s="8" t="s">
        <v>2725</v>
      </c>
      <c r="M49" s="33" t="s">
        <v>2716</v>
      </c>
      <c r="N49" s="5" t="s">
        <v>1833</v>
      </c>
      <c r="O49" s="4" t="s">
        <v>1415</v>
      </c>
      <c r="P49" s="50">
        <v>715</v>
      </c>
      <c r="Q49" s="50" t="s">
        <v>3012</v>
      </c>
      <c r="R49" s="179">
        <v>364</v>
      </c>
      <c r="S49" s="37">
        <v>6000</v>
      </c>
      <c r="T49" s="35">
        <f t="shared" si="0"/>
        <v>2184000</v>
      </c>
      <c r="U49" s="88">
        <f t="shared" si="1"/>
        <v>2446080</v>
      </c>
      <c r="V49" s="94"/>
      <c r="W49" s="75">
        <v>2017</v>
      </c>
      <c r="X49" s="258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</row>
    <row r="50" spans="1:91" s="132" customFormat="1" ht="50.1" customHeight="1">
      <c r="A50" s="4" t="s">
        <v>3668</v>
      </c>
      <c r="B50" s="4" t="s">
        <v>2720</v>
      </c>
      <c r="C50" s="8" t="s">
        <v>2101</v>
      </c>
      <c r="D50" s="8" t="s">
        <v>2098</v>
      </c>
      <c r="E50" s="8" t="s">
        <v>2102</v>
      </c>
      <c r="F50" s="56" t="s">
        <v>2103</v>
      </c>
      <c r="G50" s="4" t="s">
        <v>3174</v>
      </c>
      <c r="H50" s="4">
        <v>68.899999999999991</v>
      </c>
      <c r="I50" s="4">
        <v>590000000</v>
      </c>
      <c r="J50" s="8" t="s">
        <v>2571</v>
      </c>
      <c r="K50" s="8" t="s">
        <v>3472</v>
      </c>
      <c r="L50" s="8" t="s">
        <v>2725</v>
      </c>
      <c r="M50" s="4" t="s">
        <v>2716</v>
      </c>
      <c r="N50" s="8" t="s">
        <v>1833</v>
      </c>
      <c r="O50" s="4" t="s">
        <v>1415</v>
      </c>
      <c r="P50" s="4">
        <v>715</v>
      </c>
      <c r="Q50" s="4" t="s">
        <v>3012</v>
      </c>
      <c r="R50" s="155">
        <v>140</v>
      </c>
      <c r="S50" s="35">
        <v>3180</v>
      </c>
      <c r="T50" s="35">
        <f t="shared" si="0"/>
        <v>445200</v>
      </c>
      <c r="U50" s="88">
        <f t="shared" si="1"/>
        <v>498624.00000000006</v>
      </c>
      <c r="V50" s="4"/>
      <c r="W50" s="4">
        <v>2017</v>
      </c>
      <c r="X50" s="258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</row>
    <row r="51" spans="1:91" s="67" customFormat="1" ht="50.1" customHeight="1">
      <c r="A51" s="4" t="s">
        <v>3669</v>
      </c>
      <c r="B51" s="4" t="s">
        <v>2720</v>
      </c>
      <c r="C51" s="8" t="s">
        <v>2476</v>
      </c>
      <c r="D51" s="8" t="s">
        <v>2469</v>
      </c>
      <c r="E51" s="8" t="s">
        <v>2477</v>
      </c>
      <c r="F51" s="56" t="s">
        <v>2478</v>
      </c>
      <c r="G51" s="4" t="s">
        <v>2712</v>
      </c>
      <c r="H51" s="4">
        <v>0</v>
      </c>
      <c r="I51" s="4">
        <v>590000000</v>
      </c>
      <c r="J51" s="8" t="s">
        <v>2571</v>
      </c>
      <c r="K51" s="8" t="s">
        <v>2479</v>
      </c>
      <c r="L51" s="8" t="s">
        <v>2725</v>
      </c>
      <c r="M51" s="4" t="s">
        <v>2726</v>
      </c>
      <c r="N51" s="8" t="s">
        <v>2434</v>
      </c>
      <c r="O51" s="4" t="s">
        <v>1463</v>
      </c>
      <c r="P51" s="4" t="s">
        <v>2472</v>
      </c>
      <c r="Q51" s="4" t="s">
        <v>2473</v>
      </c>
      <c r="R51" s="155">
        <v>3</v>
      </c>
      <c r="S51" s="35">
        <v>5500</v>
      </c>
      <c r="T51" s="35">
        <f t="shared" si="0"/>
        <v>16500</v>
      </c>
      <c r="U51" s="88">
        <f t="shared" si="1"/>
        <v>18480</v>
      </c>
      <c r="V51" s="2" t="s">
        <v>2706</v>
      </c>
      <c r="W51" s="4">
        <v>2017</v>
      </c>
      <c r="X51" s="8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91" s="132" customFormat="1" ht="50.1" customHeight="1">
      <c r="A52" s="4" t="s">
        <v>3670</v>
      </c>
      <c r="B52" s="4" t="s">
        <v>2720</v>
      </c>
      <c r="C52" s="8" t="s">
        <v>2476</v>
      </c>
      <c r="D52" s="8" t="s">
        <v>2469</v>
      </c>
      <c r="E52" s="8" t="s">
        <v>2477</v>
      </c>
      <c r="F52" s="56" t="s">
        <v>2480</v>
      </c>
      <c r="G52" s="4" t="s">
        <v>2712</v>
      </c>
      <c r="H52" s="4">
        <v>0</v>
      </c>
      <c r="I52" s="4">
        <v>590000000</v>
      </c>
      <c r="J52" s="8" t="s">
        <v>2571</v>
      </c>
      <c r="K52" s="8" t="s">
        <v>2475</v>
      </c>
      <c r="L52" s="8" t="s">
        <v>2725</v>
      </c>
      <c r="M52" s="4" t="s">
        <v>2726</v>
      </c>
      <c r="N52" s="8" t="s">
        <v>2434</v>
      </c>
      <c r="O52" s="4" t="s">
        <v>1463</v>
      </c>
      <c r="P52" s="4" t="s">
        <v>2472</v>
      </c>
      <c r="Q52" s="4" t="s">
        <v>2473</v>
      </c>
      <c r="R52" s="155">
        <v>6</v>
      </c>
      <c r="S52" s="35">
        <v>4400</v>
      </c>
      <c r="T52" s="35">
        <f t="shared" si="0"/>
        <v>26400</v>
      </c>
      <c r="U52" s="88">
        <f t="shared" si="1"/>
        <v>29568.000000000004</v>
      </c>
      <c r="V52" s="4" t="s">
        <v>2706</v>
      </c>
      <c r="W52" s="4">
        <v>2017</v>
      </c>
      <c r="X52" s="8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</row>
    <row r="53" spans="1:91" s="67" customFormat="1" ht="50.1" customHeight="1">
      <c r="A53" s="4" t="s">
        <v>3671</v>
      </c>
      <c r="B53" s="4" t="s">
        <v>2720</v>
      </c>
      <c r="C53" s="8" t="s">
        <v>2468</v>
      </c>
      <c r="D53" s="8" t="s">
        <v>2469</v>
      </c>
      <c r="E53" s="8" t="s">
        <v>2470</v>
      </c>
      <c r="F53" s="56" t="s">
        <v>2471</v>
      </c>
      <c r="G53" s="4" t="s">
        <v>2712</v>
      </c>
      <c r="H53" s="4">
        <v>0</v>
      </c>
      <c r="I53" s="4" t="s">
        <v>2992</v>
      </c>
      <c r="J53" s="8" t="s">
        <v>2571</v>
      </c>
      <c r="K53" s="8" t="s">
        <v>2744</v>
      </c>
      <c r="L53" s="8" t="s">
        <v>2725</v>
      </c>
      <c r="M53" s="4" t="s">
        <v>2726</v>
      </c>
      <c r="N53" s="8" t="s">
        <v>2434</v>
      </c>
      <c r="O53" s="4" t="s">
        <v>1463</v>
      </c>
      <c r="P53" s="4" t="s">
        <v>2472</v>
      </c>
      <c r="Q53" s="4" t="s">
        <v>2473</v>
      </c>
      <c r="R53" s="155">
        <v>1</v>
      </c>
      <c r="S53" s="35">
        <v>8500</v>
      </c>
      <c r="T53" s="35">
        <f t="shared" si="0"/>
        <v>8500</v>
      </c>
      <c r="U53" s="88">
        <f t="shared" si="1"/>
        <v>9520</v>
      </c>
      <c r="V53" s="2" t="s">
        <v>2706</v>
      </c>
      <c r="W53" s="4">
        <v>2017</v>
      </c>
      <c r="X53" s="8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91" s="132" customFormat="1" ht="50.1" customHeight="1">
      <c r="A54" s="4" t="s">
        <v>3672</v>
      </c>
      <c r="B54" s="4" t="s">
        <v>2720</v>
      </c>
      <c r="C54" s="8" t="s">
        <v>2468</v>
      </c>
      <c r="D54" s="8" t="s">
        <v>2469</v>
      </c>
      <c r="E54" s="8" t="s">
        <v>2470</v>
      </c>
      <c r="F54" s="56" t="s">
        <v>2474</v>
      </c>
      <c r="G54" s="4" t="s">
        <v>2712</v>
      </c>
      <c r="H54" s="4">
        <v>0</v>
      </c>
      <c r="I54" s="4">
        <v>590000000</v>
      </c>
      <c r="J54" s="8" t="s">
        <v>2571</v>
      </c>
      <c r="K54" s="8" t="s">
        <v>2475</v>
      </c>
      <c r="L54" s="8" t="s">
        <v>2725</v>
      </c>
      <c r="M54" s="4" t="s">
        <v>2726</v>
      </c>
      <c r="N54" s="8" t="s">
        <v>2434</v>
      </c>
      <c r="O54" s="4" t="s">
        <v>1463</v>
      </c>
      <c r="P54" s="4">
        <v>5111</v>
      </c>
      <c r="Q54" s="4" t="s">
        <v>2473</v>
      </c>
      <c r="R54" s="155">
        <v>6</v>
      </c>
      <c r="S54" s="35">
        <v>3900</v>
      </c>
      <c r="T54" s="35">
        <f t="shared" si="0"/>
        <v>23400</v>
      </c>
      <c r="U54" s="88">
        <f t="shared" si="1"/>
        <v>26208.000000000004</v>
      </c>
      <c r="V54" s="4" t="s">
        <v>2706</v>
      </c>
      <c r="W54" s="4">
        <v>2017</v>
      </c>
      <c r="X54" s="8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</row>
    <row r="55" spans="1:91" s="67" customFormat="1" ht="50.1" customHeight="1">
      <c r="A55" s="4" t="s">
        <v>3673</v>
      </c>
      <c r="B55" s="5" t="s">
        <v>2720</v>
      </c>
      <c r="C55" s="5" t="s">
        <v>430</v>
      </c>
      <c r="D55" s="5" t="s">
        <v>427</v>
      </c>
      <c r="E55" s="5" t="s">
        <v>431</v>
      </c>
      <c r="F55" s="50"/>
      <c r="G55" s="8" t="s">
        <v>2712</v>
      </c>
      <c r="H55" s="9">
        <v>0</v>
      </c>
      <c r="I55" s="10">
        <v>590000000</v>
      </c>
      <c r="J55" s="8" t="s">
        <v>2571</v>
      </c>
      <c r="K55" s="8" t="s">
        <v>571</v>
      </c>
      <c r="L55" s="8" t="s">
        <v>429</v>
      </c>
      <c r="M55" s="8" t="s">
        <v>2716</v>
      </c>
      <c r="N55" s="8" t="s">
        <v>421</v>
      </c>
      <c r="O55" s="5" t="s">
        <v>422</v>
      </c>
      <c r="P55" s="8">
        <v>796</v>
      </c>
      <c r="Q55" s="8" t="s">
        <v>2728</v>
      </c>
      <c r="R55" s="155">
        <v>10</v>
      </c>
      <c r="S55" s="167">
        <v>265</v>
      </c>
      <c r="T55" s="35">
        <f t="shared" si="0"/>
        <v>2650</v>
      </c>
      <c r="U55" s="88">
        <f t="shared" si="1"/>
        <v>2968.0000000000005</v>
      </c>
      <c r="V55" s="2" t="s">
        <v>2706</v>
      </c>
      <c r="W55" s="8">
        <v>2017</v>
      </c>
      <c r="X55" s="9"/>
    </row>
    <row r="56" spans="1:91" s="132" customFormat="1" ht="50.1" customHeight="1">
      <c r="A56" s="4" t="s">
        <v>3674</v>
      </c>
      <c r="B56" s="5" t="s">
        <v>2720</v>
      </c>
      <c r="C56" s="5" t="s">
        <v>430</v>
      </c>
      <c r="D56" s="5" t="s">
        <v>427</v>
      </c>
      <c r="E56" s="5" t="s">
        <v>431</v>
      </c>
      <c r="F56" s="50"/>
      <c r="G56" s="8" t="s">
        <v>2712</v>
      </c>
      <c r="H56" s="9">
        <v>0</v>
      </c>
      <c r="I56" s="10">
        <v>590000000</v>
      </c>
      <c r="J56" s="8" t="s">
        <v>2571</v>
      </c>
      <c r="K56" s="8" t="s">
        <v>571</v>
      </c>
      <c r="L56" s="8" t="s">
        <v>429</v>
      </c>
      <c r="M56" s="8" t="s">
        <v>2716</v>
      </c>
      <c r="N56" s="8" t="s">
        <v>421</v>
      </c>
      <c r="O56" s="5" t="s">
        <v>422</v>
      </c>
      <c r="P56" s="8">
        <v>796</v>
      </c>
      <c r="Q56" s="8" t="s">
        <v>2728</v>
      </c>
      <c r="R56" s="155">
        <v>5</v>
      </c>
      <c r="S56" s="167">
        <v>390</v>
      </c>
      <c r="T56" s="35">
        <f t="shared" si="0"/>
        <v>1950</v>
      </c>
      <c r="U56" s="88">
        <f t="shared" si="1"/>
        <v>2184</v>
      </c>
      <c r="V56" s="4" t="s">
        <v>2706</v>
      </c>
      <c r="W56" s="8">
        <v>2017</v>
      </c>
      <c r="X56" s="9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s="67" customFormat="1" ht="50.1" customHeight="1">
      <c r="A57" s="4" t="s">
        <v>3675</v>
      </c>
      <c r="B57" s="5" t="s">
        <v>2720</v>
      </c>
      <c r="C57" s="5" t="s">
        <v>432</v>
      </c>
      <c r="D57" s="5" t="s">
        <v>427</v>
      </c>
      <c r="E57" s="5" t="s">
        <v>433</v>
      </c>
      <c r="F57" s="50"/>
      <c r="G57" s="8" t="s">
        <v>2712</v>
      </c>
      <c r="H57" s="9">
        <v>0</v>
      </c>
      <c r="I57" s="10">
        <v>590000000</v>
      </c>
      <c r="J57" s="8" t="s">
        <v>2571</v>
      </c>
      <c r="K57" s="8" t="s">
        <v>571</v>
      </c>
      <c r="L57" s="8" t="s">
        <v>429</v>
      </c>
      <c r="M57" s="8" t="s">
        <v>2716</v>
      </c>
      <c r="N57" s="8" t="s">
        <v>421</v>
      </c>
      <c r="O57" s="5" t="s">
        <v>422</v>
      </c>
      <c r="P57" s="8">
        <v>796</v>
      </c>
      <c r="Q57" s="8" t="s">
        <v>2728</v>
      </c>
      <c r="R57" s="155">
        <v>10</v>
      </c>
      <c r="S57" s="167">
        <v>380</v>
      </c>
      <c r="T57" s="35">
        <f t="shared" si="0"/>
        <v>3800</v>
      </c>
      <c r="U57" s="88">
        <f t="shared" si="1"/>
        <v>4256</v>
      </c>
      <c r="V57" s="2" t="s">
        <v>2706</v>
      </c>
      <c r="W57" s="8">
        <v>2017</v>
      </c>
      <c r="X57" s="9"/>
    </row>
    <row r="58" spans="1:91" s="132" customFormat="1" ht="50.1" customHeight="1">
      <c r="A58" s="4" t="s">
        <v>3676</v>
      </c>
      <c r="B58" s="5" t="s">
        <v>2720</v>
      </c>
      <c r="C58" s="5" t="s">
        <v>432</v>
      </c>
      <c r="D58" s="5" t="s">
        <v>427</v>
      </c>
      <c r="E58" s="5" t="s">
        <v>433</v>
      </c>
      <c r="F58" s="50"/>
      <c r="G58" s="8" t="s">
        <v>2712</v>
      </c>
      <c r="H58" s="9">
        <v>0</v>
      </c>
      <c r="I58" s="10">
        <v>590000000</v>
      </c>
      <c r="J58" s="8" t="s">
        <v>2571</v>
      </c>
      <c r="K58" s="8" t="s">
        <v>571</v>
      </c>
      <c r="L58" s="8" t="s">
        <v>429</v>
      </c>
      <c r="M58" s="8" t="s">
        <v>2716</v>
      </c>
      <c r="N58" s="8" t="s">
        <v>421</v>
      </c>
      <c r="O58" s="5" t="s">
        <v>422</v>
      </c>
      <c r="P58" s="8">
        <v>796</v>
      </c>
      <c r="Q58" s="8" t="s">
        <v>2728</v>
      </c>
      <c r="R58" s="155">
        <v>5</v>
      </c>
      <c r="S58" s="167">
        <v>390</v>
      </c>
      <c r="T58" s="35">
        <f t="shared" si="0"/>
        <v>1950</v>
      </c>
      <c r="U58" s="88">
        <f t="shared" si="1"/>
        <v>2184</v>
      </c>
      <c r="V58" s="4" t="s">
        <v>2706</v>
      </c>
      <c r="W58" s="8">
        <v>2017</v>
      </c>
      <c r="X58" s="9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s="67" customFormat="1" ht="50.1" customHeight="1">
      <c r="A59" s="4" t="s">
        <v>3677</v>
      </c>
      <c r="B59" s="5" t="s">
        <v>2720</v>
      </c>
      <c r="C59" s="5" t="s">
        <v>426</v>
      </c>
      <c r="D59" s="5" t="s">
        <v>427</v>
      </c>
      <c r="E59" s="5" t="s">
        <v>428</v>
      </c>
      <c r="F59" s="50"/>
      <c r="G59" s="8" t="s">
        <v>2712</v>
      </c>
      <c r="H59" s="9">
        <v>0</v>
      </c>
      <c r="I59" s="10">
        <v>590000000</v>
      </c>
      <c r="J59" s="8" t="s">
        <v>2571</v>
      </c>
      <c r="K59" s="8" t="s">
        <v>571</v>
      </c>
      <c r="L59" s="8" t="s">
        <v>429</v>
      </c>
      <c r="M59" s="8" t="s">
        <v>2716</v>
      </c>
      <c r="N59" s="8" t="s">
        <v>421</v>
      </c>
      <c r="O59" s="5" t="s">
        <v>422</v>
      </c>
      <c r="P59" s="8">
        <v>796</v>
      </c>
      <c r="Q59" s="8" t="s">
        <v>2728</v>
      </c>
      <c r="R59" s="155">
        <v>10</v>
      </c>
      <c r="S59" s="167">
        <v>300</v>
      </c>
      <c r="T59" s="35">
        <f t="shared" si="0"/>
        <v>3000</v>
      </c>
      <c r="U59" s="88">
        <f t="shared" si="1"/>
        <v>3360.0000000000005</v>
      </c>
      <c r="V59" s="2" t="s">
        <v>2706</v>
      </c>
      <c r="W59" s="8">
        <v>2017</v>
      </c>
      <c r="X59" s="9"/>
    </row>
    <row r="60" spans="1:91" s="132" customFormat="1" ht="50.1" customHeight="1">
      <c r="A60" s="4" t="s">
        <v>3678</v>
      </c>
      <c r="B60" s="5" t="s">
        <v>2720</v>
      </c>
      <c r="C60" s="5" t="s">
        <v>426</v>
      </c>
      <c r="D60" s="5" t="s">
        <v>427</v>
      </c>
      <c r="E60" s="5" t="s">
        <v>428</v>
      </c>
      <c r="F60" s="50"/>
      <c r="G60" s="8" t="s">
        <v>2712</v>
      </c>
      <c r="H60" s="9">
        <v>0</v>
      </c>
      <c r="I60" s="10">
        <v>590000000</v>
      </c>
      <c r="J60" s="8" t="s">
        <v>2571</v>
      </c>
      <c r="K60" s="8" t="s">
        <v>571</v>
      </c>
      <c r="L60" s="8" t="s">
        <v>429</v>
      </c>
      <c r="M60" s="8" t="s">
        <v>2716</v>
      </c>
      <c r="N60" s="8" t="s">
        <v>421</v>
      </c>
      <c r="O60" s="5" t="s">
        <v>422</v>
      </c>
      <c r="P60" s="8">
        <v>796</v>
      </c>
      <c r="Q60" s="8" t="s">
        <v>2728</v>
      </c>
      <c r="R60" s="155">
        <v>5</v>
      </c>
      <c r="S60" s="167">
        <v>390</v>
      </c>
      <c r="T60" s="35">
        <f t="shared" si="0"/>
        <v>1950</v>
      </c>
      <c r="U60" s="88">
        <f t="shared" si="1"/>
        <v>2184</v>
      </c>
      <c r="V60" s="4" t="s">
        <v>2706</v>
      </c>
      <c r="W60" s="8">
        <v>2017</v>
      </c>
      <c r="X60" s="9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s="67" customFormat="1" ht="50.1" customHeight="1">
      <c r="A61" s="4" t="s">
        <v>3679</v>
      </c>
      <c r="B61" s="4" t="s">
        <v>2720</v>
      </c>
      <c r="C61" s="8" t="s">
        <v>818</v>
      </c>
      <c r="D61" s="56" t="s">
        <v>806</v>
      </c>
      <c r="E61" s="56" t="s">
        <v>819</v>
      </c>
      <c r="F61" s="56" t="s">
        <v>820</v>
      </c>
      <c r="G61" s="4" t="s">
        <v>3174</v>
      </c>
      <c r="H61" s="4">
        <v>0</v>
      </c>
      <c r="I61" s="54">
        <v>590000000</v>
      </c>
      <c r="J61" s="8" t="s">
        <v>2714</v>
      </c>
      <c r="K61" s="8" t="s">
        <v>821</v>
      </c>
      <c r="L61" s="4" t="s">
        <v>773</v>
      </c>
      <c r="M61" s="4" t="s">
        <v>3398</v>
      </c>
      <c r="N61" s="4" t="s">
        <v>774</v>
      </c>
      <c r="O61" s="24" t="s">
        <v>3473</v>
      </c>
      <c r="P61" s="4">
        <v>796</v>
      </c>
      <c r="Q61" s="4" t="s">
        <v>2728</v>
      </c>
      <c r="R61" s="155">
        <v>10</v>
      </c>
      <c r="S61" s="155">
        <v>450000</v>
      </c>
      <c r="T61" s="95">
        <f t="shared" si="0"/>
        <v>4500000</v>
      </c>
      <c r="U61" s="89">
        <f t="shared" si="1"/>
        <v>5040000.0000000009</v>
      </c>
      <c r="V61" s="2"/>
      <c r="W61" s="4">
        <v>2017</v>
      </c>
      <c r="X61" s="7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91" s="132" customFormat="1" ht="50.1" customHeight="1">
      <c r="A62" s="4" t="s">
        <v>3680</v>
      </c>
      <c r="B62" s="4" t="s">
        <v>2720</v>
      </c>
      <c r="C62" s="8" t="s">
        <v>810</v>
      </c>
      <c r="D62" s="56" t="s">
        <v>806</v>
      </c>
      <c r="E62" s="56" t="s">
        <v>811</v>
      </c>
      <c r="F62" s="56" t="s">
        <v>812</v>
      </c>
      <c r="G62" s="4" t="s">
        <v>2712</v>
      </c>
      <c r="H62" s="4">
        <v>0</v>
      </c>
      <c r="I62" s="54">
        <v>590000000</v>
      </c>
      <c r="J62" s="8" t="s">
        <v>2714</v>
      </c>
      <c r="K62" s="4" t="s">
        <v>813</v>
      </c>
      <c r="L62" s="4" t="s">
        <v>773</v>
      </c>
      <c r="M62" s="4" t="s">
        <v>3398</v>
      </c>
      <c r="N62" s="4" t="s">
        <v>2427</v>
      </c>
      <c r="O62" s="24" t="s">
        <v>3473</v>
      </c>
      <c r="P62" s="4">
        <v>796</v>
      </c>
      <c r="Q62" s="4" t="s">
        <v>2728</v>
      </c>
      <c r="R62" s="155">
        <v>8</v>
      </c>
      <c r="S62" s="155">
        <v>55000</v>
      </c>
      <c r="T62" s="95">
        <f t="shared" si="0"/>
        <v>440000</v>
      </c>
      <c r="U62" s="89">
        <f t="shared" si="1"/>
        <v>492800.00000000006</v>
      </c>
      <c r="V62" s="4"/>
      <c r="W62" s="4">
        <v>2017</v>
      </c>
      <c r="X62" s="7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s="67" customFormat="1" ht="50.1" customHeight="1">
      <c r="A63" s="4" t="s">
        <v>3681</v>
      </c>
      <c r="B63" s="4" t="s">
        <v>2720</v>
      </c>
      <c r="C63" s="8" t="s">
        <v>810</v>
      </c>
      <c r="D63" s="56" t="s">
        <v>806</v>
      </c>
      <c r="E63" s="56" t="s">
        <v>811</v>
      </c>
      <c r="F63" s="56" t="s">
        <v>814</v>
      </c>
      <c r="G63" s="4" t="s">
        <v>2712</v>
      </c>
      <c r="H63" s="4">
        <v>0</v>
      </c>
      <c r="I63" s="54">
        <v>590000000</v>
      </c>
      <c r="J63" s="8" t="s">
        <v>2714</v>
      </c>
      <c r="K63" s="4" t="s">
        <v>809</v>
      </c>
      <c r="L63" s="4" t="s">
        <v>773</v>
      </c>
      <c r="M63" s="4" t="s">
        <v>3398</v>
      </c>
      <c r="N63" s="4" t="s">
        <v>2427</v>
      </c>
      <c r="O63" s="24" t="s">
        <v>3473</v>
      </c>
      <c r="P63" s="4">
        <v>796</v>
      </c>
      <c r="Q63" s="4" t="s">
        <v>2728</v>
      </c>
      <c r="R63" s="155">
        <v>3</v>
      </c>
      <c r="S63" s="155">
        <v>55000</v>
      </c>
      <c r="T63" s="95">
        <f t="shared" si="0"/>
        <v>165000</v>
      </c>
      <c r="U63" s="89">
        <f t="shared" si="1"/>
        <v>184800.00000000003</v>
      </c>
      <c r="V63" s="2"/>
      <c r="W63" s="4">
        <v>2017</v>
      </c>
      <c r="X63" s="72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91" s="132" customFormat="1" ht="50.1" customHeight="1">
      <c r="A64" s="4" t="s">
        <v>3682</v>
      </c>
      <c r="B64" s="4" t="s">
        <v>2720</v>
      </c>
      <c r="C64" s="8" t="s">
        <v>810</v>
      </c>
      <c r="D64" s="56" t="s">
        <v>806</v>
      </c>
      <c r="E64" s="56" t="s">
        <v>811</v>
      </c>
      <c r="F64" s="56" t="s">
        <v>815</v>
      </c>
      <c r="G64" s="4" t="s">
        <v>2712</v>
      </c>
      <c r="H64" s="4">
        <v>0</v>
      </c>
      <c r="I64" s="54">
        <v>590000000</v>
      </c>
      <c r="J64" s="8" t="s">
        <v>2714</v>
      </c>
      <c r="K64" s="4" t="s">
        <v>799</v>
      </c>
      <c r="L64" s="4" t="s">
        <v>773</v>
      </c>
      <c r="M64" s="4" t="s">
        <v>3398</v>
      </c>
      <c r="N64" s="4" t="s">
        <v>2427</v>
      </c>
      <c r="O64" s="24" t="s">
        <v>3473</v>
      </c>
      <c r="P64" s="4">
        <v>796</v>
      </c>
      <c r="Q64" s="4" t="s">
        <v>2728</v>
      </c>
      <c r="R64" s="155">
        <v>4</v>
      </c>
      <c r="S64" s="155">
        <v>53000</v>
      </c>
      <c r="T64" s="95">
        <f t="shared" si="0"/>
        <v>212000</v>
      </c>
      <c r="U64" s="89">
        <f t="shared" si="1"/>
        <v>237440.00000000003</v>
      </c>
      <c r="V64" s="4"/>
      <c r="W64" s="4">
        <v>2017</v>
      </c>
      <c r="X64" s="72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s="67" customFormat="1" ht="50.1" customHeight="1">
      <c r="A65" s="4" t="s">
        <v>3683</v>
      </c>
      <c r="B65" s="4" t="s">
        <v>2720</v>
      </c>
      <c r="C65" s="8" t="s">
        <v>810</v>
      </c>
      <c r="D65" s="56" t="s">
        <v>806</v>
      </c>
      <c r="E65" s="56" t="s">
        <v>811</v>
      </c>
      <c r="F65" s="56" t="s">
        <v>816</v>
      </c>
      <c r="G65" s="4" t="s">
        <v>2712</v>
      </c>
      <c r="H65" s="4">
        <v>0</v>
      </c>
      <c r="I65" s="54">
        <v>590000000</v>
      </c>
      <c r="J65" s="8" t="s">
        <v>2714</v>
      </c>
      <c r="K65" s="4" t="s">
        <v>813</v>
      </c>
      <c r="L65" s="4" t="s">
        <v>773</v>
      </c>
      <c r="M65" s="4" t="s">
        <v>3398</v>
      </c>
      <c r="N65" s="4" t="s">
        <v>2427</v>
      </c>
      <c r="O65" s="24" t="s">
        <v>3473</v>
      </c>
      <c r="P65" s="4">
        <v>796</v>
      </c>
      <c r="Q65" s="4" t="s">
        <v>2728</v>
      </c>
      <c r="R65" s="155">
        <v>8</v>
      </c>
      <c r="S65" s="155">
        <v>55000</v>
      </c>
      <c r="T65" s="95">
        <f t="shared" si="0"/>
        <v>440000</v>
      </c>
      <c r="U65" s="89">
        <f t="shared" si="1"/>
        <v>492800.00000000006</v>
      </c>
      <c r="V65" s="2"/>
      <c r="W65" s="4">
        <v>2017</v>
      </c>
      <c r="X65" s="7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91" s="132" customFormat="1" ht="50.1" customHeight="1">
      <c r="A66" s="4" t="s">
        <v>3684</v>
      </c>
      <c r="B66" s="4" t="s">
        <v>2720</v>
      </c>
      <c r="C66" s="8" t="s">
        <v>810</v>
      </c>
      <c r="D66" s="56" t="s">
        <v>806</v>
      </c>
      <c r="E66" s="56" t="s">
        <v>811</v>
      </c>
      <c r="F66" s="56" t="s">
        <v>817</v>
      </c>
      <c r="G66" s="4" t="s">
        <v>2712</v>
      </c>
      <c r="H66" s="4">
        <v>0</v>
      </c>
      <c r="I66" s="54">
        <v>590000000</v>
      </c>
      <c r="J66" s="8" t="s">
        <v>2714</v>
      </c>
      <c r="K66" s="4" t="s">
        <v>3479</v>
      </c>
      <c r="L66" s="4" t="s">
        <v>773</v>
      </c>
      <c r="M66" s="4" t="s">
        <v>3398</v>
      </c>
      <c r="N66" s="4" t="s">
        <v>2427</v>
      </c>
      <c r="O66" s="24" t="s">
        <v>3473</v>
      </c>
      <c r="P66" s="4">
        <v>796</v>
      </c>
      <c r="Q66" s="4" t="s">
        <v>2728</v>
      </c>
      <c r="R66" s="155">
        <v>4</v>
      </c>
      <c r="S66" s="155">
        <v>21000</v>
      </c>
      <c r="T66" s="95">
        <f t="shared" si="0"/>
        <v>84000</v>
      </c>
      <c r="U66" s="89">
        <f t="shared" si="1"/>
        <v>94080.000000000015</v>
      </c>
      <c r="V66" s="4"/>
      <c r="W66" s="4">
        <v>2017</v>
      </c>
      <c r="X66" s="7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s="67" customFormat="1" ht="50.1" customHeight="1">
      <c r="A67" s="4" t="s">
        <v>3685</v>
      </c>
      <c r="B67" s="4" t="s">
        <v>2720</v>
      </c>
      <c r="C67" s="8" t="s">
        <v>805</v>
      </c>
      <c r="D67" s="56" t="s">
        <v>806</v>
      </c>
      <c r="E67" s="56" t="s">
        <v>807</v>
      </c>
      <c r="F67" s="56" t="s">
        <v>808</v>
      </c>
      <c r="G67" s="4" t="s">
        <v>2712</v>
      </c>
      <c r="H67" s="4">
        <v>0</v>
      </c>
      <c r="I67" s="54">
        <v>590000000</v>
      </c>
      <c r="J67" s="8" t="s">
        <v>2714</v>
      </c>
      <c r="K67" s="4" t="s">
        <v>809</v>
      </c>
      <c r="L67" s="4" t="s">
        <v>773</v>
      </c>
      <c r="M67" s="4" t="s">
        <v>3398</v>
      </c>
      <c r="N67" s="4" t="s">
        <v>2427</v>
      </c>
      <c r="O67" s="24" t="s">
        <v>3473</v>
      </c>
      <c r="P67" s="4">
        <v>796</v>
      </c>
      <c r="Q67" s="4" t="s">
        <v>2728</v>
      </c>
      <c r="R67" s="155">
        <v>3</v>
      </c>
      <c r="S67" s="155">
        <v>2150</v>
      </c>
      <c r="T67" s="95">
        <f t="shared" si="0"/>
        <v>6450</v>
      </c>
      <c r="U67" s="89">
        <f t="shared" si="1"/>
        <v>7224.0000000000009</v>
      </c>
      <c r="V67" s="2"/>
      <c r="W67" s="4">
        <v>2017</v>
      </c>
      <c r="X67" s="7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91" s="132" customFormat="1" ht="50.1" customHeight="1">
      <c r="A68" s="4" t="s">
        <v>3686</v>
      </c>
      <c r="B68" s="33" t="s">
        <v>2720</v>
      </c>
      <c r="C68" s="97" t="s">
        <v>2034</v>
      </c>
      <c r="D68" s="98" t="s">
        <v>2035</v>
      </c>
      <c r="E68" s="5" t="s">
        <v>2036</v>
      </c>
      <c r="F68" s="23" t="s">
        <v>2037</v>
      </c>
      <c r="G68" s="24" t="s">
        <v>2712</v>
      </c>
      <c r="H68" s="10">
        <v>90</v>
      </c>
      <c r="I68" s="32">
        <v>590000000</v>
      </c>
      <c r="J68" s="8" t="s">
        <v>2571</v>
      </c>
      <c r="K68" s="33" t="s">
        <v>3472</v>
      </c>
      <c r="L68" s="8" t="s">
        <v>2725</v>
      </c>
      <c r="M68" s="33" t="s">
        <v>2716</v>
      </c>
      <c r="N68" s="5" t="s">
        <v>1830</v>
      </c>
      <c r="O68" s="22" t="s">
        <v>3473</v>
      </c>
      <c r="P68" s="50">
        <v>715</v>
      </c>
      <c r="Q68" s="50" t="s">
        <v>3012</v>
      </c>
      <c r="R68" s="150">
        <v>144</v>
      </c>
      <c r="S68" s="37">
        <v>3200</v>
      </c>
      <c r="T68" s="35">
        <f t="shared" si="0"/>
        <v>460800</v>
      </c>
      <c r="U68" s="88">
        <f t="shared" si="1"/>
        <v>516096.00000000006</v>
      </c>
      <c r="V68" s="33"/>
      <c r="W68" s="75">
        <v>2017</v>
      </c>
      <c r="X68" s="258"/>
    </row>
    <row r="69" spans="1:91" s="67" customFormat="1" ht="50.1" customHeight="1">
      <c r="A69" s="4" t="s">
        <v>3687</v>
      </c>
      <c r="B69" s="4" t="s">
        <v>2720</v>
      </c>
      <c r="C69" s="8" t="s">
        <v>822</v>
      </c>
      <c r="D69" s="56" t="s">
        <v>823</v>
      </c>
      <c r="E69" s="56" t="s">
        <v>824</v>
      </c>
      <c r="F69" s="56" t="s">
        <v>825</v>
      </c>
      <c r="G69" s="4" t="s">
        <v>2712</v>
      </c>
      <c r="H69" s="4">
        <v>0</v>
      </c>
      <c r="I69" s="54">
        <v>590000000</v>
      </c>
      <c r="J69" s="8" t="s">
        <v>2714</v>
      </c>
      <c r="K69" s="4" t="s">
        <v>826</v>
      </c>
      <c r="L69" s="4" t="s">
        <v>773</v>
      </c>
      <c r="M69" s="4" t="s">
        <v>3398</v>
      </c>
      <c r="N69" s="4" t="s">
        <v>774</v>
      </c>
      <c r="O69" s="24" t="s">
        <v>3473</v>
      </c>
      <c r="P69" s="4">
        <v>796</v>
      </c>
      <c r="Q69" s="4" t="s">
        <v>2728</v>
      </c>
      <c r="R69" s="155">
        <v>16</v>
      </c>
      <c r="S69" s="155">
        <v>3450</v>
      </c>
      <c r="T69" s="95">
        <f t="shared" si="0"/>
        <v>55200</v>
      </c>
      <c r="U69" s="89">
        <f t="shared" si="1"/>
        <v>61824.000000000007</v>
      </c>
      <c r="V69" s="2"/>
      <c r="W69" s="4">
        <v>2017</v>
      </c>
      <c r="X69" s="7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91" s="132" customFormat="1" ht="50.1" customHeight="1">
      <c r="A70" s="4" t="s">
        <v>3688</v>
      </c>
      <c r="B70" s="33" t="s">
        <v>2720</v>
      </c>
      <c r="C70" s="97" t="s">
        <v>2027</v>
      </c>
      <c r="D70" s="98" t="s">
        <v>2028</v>
      </c>
      <c r="E70" s="5" t="s">
        <v>2029</v>
      </c>
      <c r="F70" s="23" t="s">
        <v>2030</v>
      </c>
      <c r="G70" s="24" t="s">
        <v>2712</v>
      </c>
      <c r="H70" s="10">
        <v>0</v>
      </c>
      <c r="I70" s="32">
        <v>590000000</v>
      </c>
      <c r="J70" s="8" t="s">
        <v>2571</v>
      </c>
      <c r="K70" s="33" t="s">
        <v>3472</v>
      </c>
      <c r="L70" s="8" t="s">
        <v>2725</v>
      </c>
      <c r="M70" s="33" t="s">
        <v>2716</v>
      </c>
      <c r="N70" s="5" t="s">
        <v>1832</v>
      </c>
      <c r="O70" s="22" t="s">
        <v>3473</v>
      </c>
      <c r="P70" s="4">
        <v>796</v>
      </c>
      <c r="Q70" s="50" t="s">
        <v>2728</v>
      </c>
      <c r="R70" s="150">
        <v>300</v>
      </c>
      <c r="S70" s="37">
        <v>385</v>
      </c>
      <c r="T70" s="35">
        <f t="shared" si="0"/>
        <v>115500</v>
      </c>
      <c r="U70" s="88">
        <f t="shared" si="1"/>
        <v>129360.00000000001</v>
      </c>
      <c r="V70" s="33"/>
      <c r="W70" s="75">
        <v>2017</v>
      </c>
      <c r="X70" s="258"/>
    </row>
    <row r="71" spans="1:91" s="67" customFormat="1" ht="50.1" customHeight="1">
      <c r="A71" s="4" t="s">
        <v>3689</v>
      </c>
      <c r="B71" s="4" t="s">
        <v>2720</v>
      </c>
      <c r="C71" s="8" t="s">
        <v>827</v>
      </c>
      <c r="D71" s="56" t="s">
        <v>828</v>
      </c>
      <c r="E71" s="56" t="s">
        <v>829</v>
      </c>
      <c r="F71" s="56" t="s">
        <v>830</v>
      </c>
      <c r="G71" s="4" t="s">
        <v>2712</v>
      </c>
      <c r="H71" s="4">
        <v>0</v>
      </c>
      <c r="I71" s="54">
        <v>590000000</v>
      </c>
      <c r="J71" s="8" t="s">
        <v>2714</v>
      </c>
      <c r="K71" s="4" t="s">
        <v>831</v>
      </c>
      <c r="L71" s="4" t="s">
        <v>773</v>
      </c>
      <c r="M71" s="4" t="s">
        <v>3398</v>
      </c>
      <c r="N71" s="4" t="s">
        <v>2427</v>
      </c>
      <c r="O71" s="24" t="s">
        <v>3473</v>
      </c>
      <c r="P71" s="4">
        <v>796</v>
      </c>
      <c r="Q71" s="4" t="s">
        <v>2728</v>
      </c>
      <c r="R71" s="155">
        <v>10</v>
      </c>
      <c r="S71" s="155">
        <v>860</v>
      </c>
      <c r="T71" s="95">
        <f t="shared" si="0"/>
        <v>8600</v>
      </c>
      <c r="U71" s="89">
        <f t="shared" si="1"/>
        <v>9632.0000000000018</v>
      </c>
      <c r="V71" s="2"/>
      <c r="W71" s="4">
        <v>2017</v>
      </c>
      <c r="X71" s="7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91" s="132" customFormat="1" ht="50.1" customHeight="1">
      <c r="A72" s="4" t="s">
        <v>3690</v>
      </c>
      <c r="B72" s="33" t="s">
        <v>2720</v>
      </c>
      <c r="C72" s="97" t="s">
        <v>2729</v>
      </c>
      <c r="D72" s="99" t="s">
        <v>2730</v>
      </c>
      <c r="E72" s="5" t="s">
        <v>2731</v>
      </c>
      <c r="F72" s="23" t="s">
        <v>2732</v>
      </c>
      <c r="G72" s="24" t="s">
        <v>2712</v>
      </c>
      <c r="H72" s="10">
        <v>0</v>
      </c>
      <c r="I72" s="32">
        <v>590000000</v>
      </c>
      <c r="J72" s="8" t="s">
        <v>2571</v>
      </c>
      <c r="K72" s="33" t="s">
        <v>2733</v>
      </c>
      <c r="L72" s="8" t="s">
        <v>2725</v>
      </c>
      <c r="M72" s="33" t="s">
        <v>2726</v>
      </c>
      <c r="N72" s="5" t="s">
        <v>2734</v>
      </c>
      <c r="O72" s="4" t="s">
        <v>1463</v>
      </c>
      <c r="P72" s="4">
        <v>796</v>
      </c>
      <c r="Q72" s="50" t="s">
        <v>2728</v>
      </c>
      <c r="R72" s="150">
        <v>6</v>
      </c>
      <c r="S72" s="37">
        <v>56000</v>
      </c>
      <c r="T72" s="35">
        <f t="shared" si="0"/>
        <v>336000</v>
      </c>
      <c r="U72" s="88">
        <f t="shared" si="1"/>
        <v>376320.00000000006</v>
      </c>
      <c r="V72" s="33"/>
      <c r="W72" s="75">
        <v>2017</v>
      </c>
      <c r="X72" s="8"/>
    </row>
    <row r="73" spans="1:91" s="67" customFormat="1" ht="50.1" customHeight="1">
      <c r="A73" s="4" t="s">
        <v>3691</v>
      </c>
      <c r="B73" s="4" t="s">
        <v>2720</v>
      </c>
      <c r="C73" s="8" t="s">
        <v>832</v>
      </c>
      <c r="D73" s="56" t="s">
        <v>833</v>
      </c>
      <c r="E73" s="56" t="s">
        <v>834</v>
      </c>
      <c r="F73" s="56" t="s">
        <v>835</v>
      </c>
      <c r="G73" s="4" t="s">
        <v>2712</v>
      </c>
      <c r="H73" s="4">
        <v>0</v>
      </c>
      <c r="I73" s="54">
        <v>590000000</v>
      </c>
      <c r="J73" s="8" t="s">
        <v>2714</v>
      </c>
      <c r="K73" s="4" t="s">
        <v>826</v>
      </c>
      <c r="L73" s="4" t="s">
        <v>773</v>
      </c>
      <c r="M73" s="4" t="s">
        <v>3398</v>
      </c>
      <c r="N73" s="4" t="s">
        <v>774</v>
      </c>
      <c r="O73" s="24" t="s">
        <v>3473</v>
      </c>
      <c r="P73" s="4">
        <v>796</v>
      </c>
      <c r="Q73" s="4" t="s">
        <v>2728</v>
      </c>
      <c r="R73" s="155">
        <v>8</v>
      </c>
      <c r="S73" s="155">
        <v>8900</v>
      </c>
      <c r="T73" s="95">
        <f t="shared" si="0"/>
        <v>71200</v>
      </c>
      <c r="U73" s="89">
        <f t="shared" si="1"/>
        <v>79744.000000000015</v>
      </c>
      <c r="V73" s="2"/>
      <c r="W73" s="4">
        <v>2017</v>
      </c>
      <c r="X73" s="7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91" s="132" customFormat="1" ht="50.1" customHeight="1">
      <c r="A74" s="4" t="s">
        <v>3692</v>
      </c>
      <c r="B74" s="4" t="s">
        <v>2720</v>
      </c>
      <c r="C74" s="8" t="s">
        <v>832</v>
      </c>
      <c r="D74" s="56" t="s">
        <v>833</v>
      </c>
      <c r="E74" s="56" t="s">
        <v>834</v>
      </c>
      <c r="F74" s="56" t="s">
        <v>836</v>
      </c>
      <c r="G74" s="4" t="s">
        <v>2712</v>
      </c>
      <c r="H74" s="4">
        <v>0</v>
      </c>
      <c r="I74" s="54">
        <v>590000000</v>
      </c>
      <c r="J74" s="8" t="s">
        <v>2714</v>
      </c>
      <c r="K74" s="4" t="s">
        <v>826</v>
      </c>
      <c r="L74" s="4" t="s">
        <v>773</v>
      </c>
      <c r="M74" s="4" t="s">
        <v>3398</v>
      </c>
      <c r="N74" s="4" t="s">
        <v>837</v>
      </c>
      <c r="O74" s="8" t="s">
        <v>404</v>
      </c>
      <c r="P74" s="4">
        <v>796</v>
      </c>
      <c r="Q74" s="4" t="s">
        <v>2728</v>
      </c>
      <c r="R74" s="155">
        <v>8</v>
      </c>
      <c r="S74" s="155">
        <v>1500</v>
      </c>
      <c r="T74" s="95">
        <f t="shared" si="0"/>
        <v>12000</v>
      </c>
      <c r="U74" s="89">
        <f t="shared" si="1"/>
        <v>13440.000000000002</v>
      </c>
      <c r="V74" s="4"/>
      <c r="W74" s="4">
        <v>2017</v>
      </c>
      <c r="X74" s="7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</row>
    <row r="75" spans="1:91" s="67" customFormat="1" ht="50.1" customHeight="1">
      <c r="A75" s="4" t="s">
        <v>3693</v>
      </c>
      <c r="B75" s="4" t="s">
        <v>2720</v>
      </c>
      <c r="C75" s="8" t="s">
        <v>832</v>
      </c>
      <c r="D75" s="56" t="s">
        <v>833</v>
      </c>
      <c r="E75" s="56" t="s">
        <v>834</v>
      </c>
      <c r="F75" s="56" t="s">
        <v>838</v>
      </c>
      <c r="G75" s="4" t="s">
        <v>2712</v>
      </c>
      <c r="H75" s="4">
        <v>0</v>
      </c>
      <c r="I75" s="54">
        <v>590000000</v>
      </c>
      <c r="J75" s="8" t="s">
        <v>2714</v>
      </c>
      <c r="K75" s="4" t="s">
        <v>3479</v>
      </c>
      <c r="L75" s="4" t="s">
        <v>773</v>
      </c>
      <c r="M75" s="4" t="s">
        <v>3398</v>
      </c>
      <c r="N75" s="4" t="s">
        <v>2427</v>
      </c>
      <c r="O75" s="24" t="s">
        <v>3473</v>
      </c>
      <c r="P75" s="4">
        <v>796</v>
      </c>
      <c r="Q75" s="4" t="s">
        <v>2728</v>
      </c>
      <c r="R75" s="155">
        <v>10</v>
      </c>
      <c r="S75" s="155">
        <v>1720</v>
      </c>
      <c r="T75" s="95">
        <f t="shared" si="0"/>
        <v>17200</v>
      </c>
      <c r="U75" s="89">
        <f t="shared" si="1"/>
        <v>19264.000000000004</v>
      </c>
      <c r="V75" s="2"/>
      <c r="W75" s="4">
        <v>2017</v>
      </c>
      <c r="X75" s="7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91" s="132" customFormat="1" ht="50.1" customHeight="1">
      <c r="A76" s="4" t="s">
        <v>3694</v>
      </c>
      <c r="B76" s="4" t="s">
        <v>2720</v>
      </c>
      <c r="C76" s="8" t="s">
        <v>839</v>
      </c>
      <c r="D76" s="56" t="s">
        <v>2271</v>
      </c>
      <c r="E76" s="56" t="s">
        <v>840</v>
      </c>
      <c r="F76" s="56" t="s">
        <v>841</v>
      </c>
      <c r="G76" s="4" t="s">
        <v>2712</v>
      </c>
      <c r="H76" s="4">
        <v>0</v>
      </c>
      <c r="I76" s="54">
        <v>590000000</v>
      </c>
      <c r="J76" s="8" t="s">
        <v>2714</v>
      </c>
      <c r="K76" s="4" t="s">
        <v>772</v>
      </c>
      <c r="L76" s="4" t="s">
        <v>773</v>
      </c>
      <c r="M76" s="4" t="s">
        <v>3398</v>
      </c>
      <c r="N76" s="4" t="s">
        <v>774</v>
      </c>
      <c r="O76" s="24" t="s">
        <v>3473</v>
      </c>
      <c r="P76" s="4">
        <v>796</v>
      </c>
      <c r="Q76" s="4" t="s">
        <v>2728</v>
      </c>
      <c r="R76" s="155">
        <v>30</v>
      </c>
      <c r="S76" s="155">
        <v>6000</v>
      </c>
      <c r="T76" s="95">
        <f t="shared" si="0"/>
        <v>180000</v>
      </c>
      <c r="U76" s="89">
        <f t="shared" si="1"/>
        <v>201600.00000000003</v>
      </c>
      <c r="V76" s="4"/>
      <c r="W76" s="4">
        <v>2017</v>
      </c>
      <c r="X76" s="7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</row>
    <row r="77" spans="1:91" s="67" customFormat="1" ht="50.1" customHeight="1">
      <c r="A77" s="4" t="s">
        <v>3695</v>
      </c>
      <c r="B77" s="4" t="s">
        <v>2720</v>
      </c>
      <c r="C77" s="8" t="s">
        <v>839</v>
      </c>
      <c r="D77" s="56" t="s">
        <v>2271</v>
      </c>
      <c r="E77" s="56" t="s">
        <v>840</v>
      </c>
      <c r="F77" s="56" t="s">
        <v>842</v>
      </c>
      <c r="G77" s="4" t="s">
        <v>2712</v>
      </c>
      <c r="H77" s="4">
        <v>0</v>
      </c>
      <c r="I77" s="54">
        <v>590000000</v>
      </c>
      <c r="J77" s="8" t="s">
        <v>2714</v>
      </c>
      <c r="K77" s="4" t="s">
        <v>772</v>
      </c>
      <c r="L77" s="4" t="s">
        <v>773</v>
      </c>
      <c r="M77" s="4" t="s">
        <v>3398</v>
      </c>
      <c r="N77" s="4" t="s">
        <v>774</v>
      </c>
      <c r="O77" s="24" t="s">
        <v>3473</v>
      </c>
      <c r="P77" s="4">
        <v>796</v>
      </c>
      <c r="Q77" s="4" t="s">
        <v>2728</v>
      </c>
      <c r="R77" s="155">
        <v>30</v>
      </c>
      <c r="S77" s="155">
        <v>6000</v>
      </c>
      <c r="T77" s="95">
        <f t="shared" si="0"/>
        <v>180000</v>
      </c>
      <c r="U77" s="89">
        <f t="shared" si="1"/>
        <v>201600.00000000003</v>
      </c>
      <c r="V77" s="2"/>
      <c r="W77" s="4">
        <v>2017</v>
      </c>
      <c r="X77" s="7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91" s="132" customFormat="1" ht="50.1" customHeight="1">
      <c r="A78" s="4" t="s">
        <v>3696</v>
      </c>
      <c r="B78" s="4" t="s">
        <v>2720</v>
      </c>
      <c r="C78" s="8" t="s">
        <v>2270</v>
      </c>
      <c r="D78" s="8" t="s">
        <v>2271</v>
      </c>
      <c r="E78" s="8" t="s">
        <v>2272</v>
      </c>
      <c r="F78" s="56" t="s">
        <v>2273</v>
      </c>
      <c r="G78" s="4" t="s">
        <v>2712</v>
      </c>
      <c r="H78" s="4">
        <v>0</v>
      </c>
      <c r="I78" s="4" t="s">
        <v>2992</v>
      </c>
      <c r="J78" s="8" t="s">
        <v>2571</v>
      </c>
      <c r="K78" s="8" t="s">
        <v>2274</v>
      </c>
      <c r="L78" s="36" t="s">
        <v>2714</v>
      </c>
      <c r="M78" s="4" t="s">
        <v>2716</v>
      </c>
      <c r="N78" s="8" t="s">
        <v>2275</v>
      </c>
      <c r="O78" s="4" t="s">
        <v>1415</v>
      </c>
      <c r="P78" s="4">
        <v>796</v>
      </c>
      <c r="Q78" s="4" t="s">
        <v>2728</v>
      </c>
      <c r="R78" s="155">
        <v>600</v>
      </c>
      <c r="S78" s="35">
        <v>3350</v>
      </c>
      <c r="T78" s="35">
        <f t="shared" si="0"/>
        <v>2010000</v>
      </c>
      <c r="U78" s="88">
        <f t="shared" si="1"/>
        <v>2251200</v>
      </c>
      <c r="V78" s="4"/>
      <c r="W78" s="4">
        <v>2017</v>
      </c>
      <c r="X78" s="8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</row>
    <row r="79" spans="1:91" s="67" customFormat="1" ht="50.1" customHeight="1">
      <c r="A79" s="4" t="s">
        <v>3697</v>
      </c>
      <c r="B79" s="33" t="s">
        <v>2720</v>
      </c>
      <c r="C79" s="8" t="s">
        <v>2212</v>
      </c>
      <c r="D79" s="8" t="s">
        <v>2213</v>
      </c>
      <c r="E79" s="8" t="s">
        <v>2214</v>
      </c>
      <c r="F79" s="56" t="s">
        <v>2214</v>
      </c>
      <c r="G79" s="4" t="s">
        <v>2712</v>
      </c>
      <c r="H79" s="4">
        <v>0</v>
      </c>
      <c r="I79" s="4" t="s">
        <v>2992</v>
      </c>
      <c r="J79" s="8" t="s">
        <v>2571</v>
      </c>
      <c r="K79" s="8" t="s">
        <v>2215</v>
      </c>
      <c r="L79" s="8" t="s">
        <v>2725</v>
      </c>
      <c r="M79" s="4" t="s">
        <v>2716</v>
      </c>
      <c r="N79" s="8" t="s">
        <v>2128</v>
      </c>
      <c r="O79" s="22" t="s">
        <v>2718</v>
      </c>
      <c r="P79" s="4">
        <v>796</v>
      </c>
      <c r="Q79" s="4" t="s">
        <v>2728</v>
      </c>
      <c r="R79" s="155">
        <v>5</v>
      </c>
      <c r="S79" s="35">
        <v>5500</v>
      </c>
      <c r="T79" s="35">
        <f t="shared" si="0"/>
        <v>27500</v>
      </c>
      <c r="U79" s="88">
        <f t="shared" si="1"/>
        <v>30800.000000000004</v>
      </c>
      <c r="V79" s="2"/>
      <c r="W79" s="4">
        <v>2017</v>
      </c>
      <c r="X79" s="8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91" s="132" customFormat="1" ht="50.1" customHeight="1">
      <c r="A80" s="4" t="s">
        <v>3698</v>
      </c>
      <c r="B80" s="4" t="s">
        <v>2720</v>
      </c>
      <c r="C80" s="8" t="s">
        <v>843</v>
      </c>
      <c r="D80" s="56" t="s">
        <v>844</v>
      </c>
      <c r="E80" s="56" t="s">
        <v>2214</v>
      </c>
      <c r="F80" s="56" t="s">
        <v>845</v>
      </c>
      <c r="G80" s="4" t="s">
        <v>2712</v>
      </c>
      <c r="H80" s="4">
        <v>0</v>
      </c>
      <c r="I80" s="54">
        <v>590000000</v>
      </c>
      <c r="J80" s="8" t="s">
        <v>2714</v>
      </c>
      <c r="K80" s="4" t="s">
        <v>2209</v>
      </c>
      <c r="L80" s="4" t="s">
        <v>773</v>
      </c>
      <c r="M80" s="4" t="s">
        <v>3398</v>
      </c>
      <c r="N80" s="4" t="s">
        <v>2427</v>
      </c>
      <c r="O80" s="24" t="s">
        <v>3473</v>
      </c>
      <c r="P80" s="4">
        <v>796</v>
      </c>
      <c r="Q80" s="4" t="s">
        <v>2728</v>
      </c>
      <c r="R80" s="155">
        <v>4</v>
      </c>
      <c r="S80" s="155">
        <v>22900</v>
      </c>
      <c r="T80" s="95">
        <f t="shared" ref="T80:T113" si="2">R80*S80</f>
        <v>91600</v>
      </c>
      <c r="U80" s="89">
        <f t="shared" ref="U80:U143" si="3">T80*1.12</f>
        <v>102592.00000000001</v>
      </c>
      <c r="V80" s="4"/>
      <c r="W80" s="4">
        <v>2017</v>
      </c>
      <c r="X80" s="72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</row>
    <row r="81" spans="1:91" s="67" customFormat="1" ht="50.1" customHeight="1">
      <c r="A81" s="4" t="s">
        <v>3699</v>
      </c>
      <c r="B81" s="4" t="s">
        <v>2720</v>
      </c>
      <c r="C81" s="8" t="s">
        <v>2276</v>
      </c>
      <c r="D81" s="7" t="s">
        <v>2277</v>
      </c>
      <c r="E81" s="8" t="s">
        <v>2278</v>
      </c>
      <c r="F81" s="56"/>
      <c r="G81" s="4" t="s">
        <v>2712</v>
      </c>
      <c r="H81" s="4">
        <v>0</v>
      </c>
      <c r="I81" s="4" t="s">
        <v>2992</v>
      </c>
      <c r="J81" s="8" t="s">
        <v>2571</v>
      </c>
      <c r="K81" s="8" t="s">
        <v>2274</v>
      </c>
      <c r="L81" s="36" t="s">
        <v>2714</v>
      </c>
      <c r="M81" s="4" t="s">
        <v>2264</v>
      </c>
      <c r="N81" s="8" t="s">
        <v>2265</v>
      </c>
      <c r="O81" s="4" t="s">
        <v>1463</v>
      </c>
      <c r="P81" s="4">
        <v>166</v>
      </c>
      <c r="Q81" s="4" t="s">
        <v>2762</v>
      </c>
      <c r="R81" s="155">
        <v>3000</v>
      </c>
      <c r="S81" s="35">
        <v>634</v>
      </c>
      <c r="T81" s="35">
        <f t="shared" si="2"/>
        <v>1902000</v>
      </c>
      <c r="U81" s="88">
        <f t="shared" si="3"/>
        <v>2130240</v>
      </c>
      <c r="V81" s="2"/>
      <c r="W81" s="4">
        <v>2017</v>
      </c>
      <c r="X81" s="8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91" s="132" customFormat="1" ht="50.1" customHeight="1">
      <c r="A82" s="4" t="s">
        <v>3700</v>
      </c>
      <c r="B82" s="4" t="s">
        <v>2720</v>
      </c>
      <c r="C82" s="8" t="s">
        <v>846</v>
      </c>
      <c r="D82" s="56" t="s">
        <v>847</v>
      </c>
      <c r="E82" s="56" t="s">
        <v>848</v>
      </c>
      <c r="F82" s="56" t="s">
        <v>849</v>
      </c>
      <c r="G82" s="4" t="s">
        <v>2712</v>
      </c>
      <c r="H82" s="4">
        <v>0</v>
      </c>
      <c r="I82" s="54">
        <v>590000000</v>
      </c>
      <c r="J82" s="8" t="s">
        <v>2714</v>
      </c>
      <c r="K82" s="4" t="s">
        <v>850</v>
      </c>
      <c r="L82" s="4" t="s">
        <v>773</v>
      </c>
      <c r="M82" s="4" t="s">
        <v>3398</v>
      </c>
      <c r="N82" s="4" t="s">
        <v>2427</v>
      </c>
      <c r="O82" s="24" t="s">
        <v>3473</v>
      </c>
      <c r="P82" s="4">
        <v>796</v>
      </c>
      <c r="Q82" s="4" t="s">
        <v>2728</v>
      </c>
      <c r="R82" s="155">
        <v>96</v>
      </c>
      <c r="S82" s="155">
        <v>100</v>
      </c>
      <c r="T82" s="95">
        <f t="shared" si="2"/>
        <v>9600</v>
      </c>
      <c r="U82" s="89">
        <f t="shared" si="3"/>
        <v>10752.000000000002</v>
      </c>
      <c r="V82" s="4"/>
      <c r="W82" s="4">
        <v>2017</v>
      </c>
      <c r="X82" s="72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</row>
    <row r="83" spans="1:91" s="67" customFormat="1" ht="50.1" customHeight="1">
      <c r="A83" s="4" t="s">
        <v>3701</v>
      </c>
      <c r="B83" s="4" t="s">
        <v>2720</v>
      </c>
      <c r="C83" s="8" t="s">
        <v>846</v>
      </c>
      <c r="D83" s="56" t="s">
        <v>847</v>
      </c>
      <c r="E83" s="56" t="s">
        <v>848</v>
      </c>
      <c r="F83" s="56" t="s">
        <v>851</v>
      </c>
      <c r="G83" s="4" t="s">
        <v>2712</v>
      </c>
      <c r="H83" s="4">
        <v>0</v>
      </c>
      <c r="I83" s="54">
        <v>590000000</v>
      </c>
      <c r="J83" s="8" t="s">
        <v>2714</v>
      </c>
      <c r="K83" s="4" t="s">
        <v>852</v>
      </c>
      <c r="L83" s="4" t="s">
        <v>773</v>
      </c>
      <c r="M83" s="4" t="s">
        <v>3398</v>
      </c>
      <c r="N83" s="4" t="s">
        <v>2427</v>
      </c>
      <c r="O83" s="24" t="s">
        <v>3473</v>
      </c>
      <c r="P83" s="4">
        <v>796</v>
      </c>
      <c r="Q83" s="4" t="s">
        <v>2728</v>
      </c>
      <c r="R83" s="155">
        <v>20</v>
      </c>
      <c r="S83" s="155">
        <v>90</v>
      </c>
      <c r="T83" s="95">
        <f t="shared" si="2"/>
        <v>1800</v>
      </c>
      <c r="U83" s="89">
        <f t="shared" si="3"/>
        <v>2016.0000000000002</v>
      </c>
      <c r="V83" s="2"/>
      <c r="W83" s="4">
        <v>2017</v>
      </c>
      <c r="X83" s="72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91" s="132" customFormat="1" ht="50.1" customHeight="1">
      <c r="A84" s="4" t="s">
        <v>3702</v>
      </c>
      <c r="B84" s="4" t="s">
        <v>2720</v>
      </c>
      <c r="C84" s="8" t="s">
        <v>846</v>
      </c>
      <c r="D84" s="56" t="s">
        <v>847</v>
      </c>
      <c r="E84" s="56" t="s">
        <v>848</v>
      </c>
      <c r="F84" s="56" t="s">
        <v>853</v>
      </c>
      <c r="G84" s="4" t="s">
        <v>2712</v>
      </c>
      <c r="H84" s="4">
        <v>0</v>
      </c>
      <c r="I84" s="54">
        <v>590000000</v>
      </c>
      <c r="J84" s="8" t="s">
        <v>2714</v>
      </c>
      <c r="K84" s="4" t="s">
        <v>3479</v>
      </c>
      <c r="L84" s="4" t="s">
        <v>773</v>
      </c>
      <c r="M84" s="4" t="s">
        <v>3398</v>
      </c>
      <c r="N84" s="4" t="s">
        <v>2427</v>
      </c>
      <c r="O84" s="24" t="s">
        <v>3473</v>
      </c>
      <c r="P84" s="4">
        <v>796</v>
      </c>
      <c r="Q84" s="4" t="s">
        <v>2728</v>
      </c>
      <c r="R84" s="155">
        <v>12</v>
      </c>
      <c r="S84" s="155">
        <v>100</v>
      </c>
      <c r="T84" s="95">
        <f t="shared" si="2"/>
        <v>1200</v>
      </c>
      <c r="U84" s="89">
        <f t="shared" si="3"/>
        <v>1344.0000000000002</v>
      </c>
      <c r="V84" s="4"/>
      <c r="W84" s="4">
        <v>2017</v>
      </c>
      <c r="X84" s="72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</row>
    <row r="85" spans="1:91" s="67" customFormat="1" ht="50.1" customHeight="1">
      <c r="A85" s="4" t="s">
        <v>3703</v>
      </c>
      <c r="B85" s="4" t="s">
        <v>2720</v>
      </c>
      <c r="C85" s="8" t="s">
        <v>854</v>
      </c>
      <c r="D85" s="56" t="s">
        <v>2736</v>
      </c>
      <c r="E85" s="56" t="s">
        <v>855</v>
      </c>
      <c r="F85" s="56" t="s">
        <v>856</v>
      </c>
      <c r="G85" s="4" t="s">
        <v>2712</v>
      </c>
      <c r="H85" s="4">
        <v>0</v>
      </c>
      <c r="I85" s="54">
        <v>590000000</v>
      </c>
      <c r="J85" s="8" t="s">
        <v>2714</v>
      </c>
      <c r="K85" s="8" t="s">
        <v>821</v>
      </c>
      <c r="L85" s="4" t="s">
        <v>773</v>
      </c>
      <c r="M85" s="4" t="s">
        <v>3398</v>
      </c>
      <c r="N85" s="4" t="s">
        <v>2427</v>
      </c>
      <c r="O85" s="24" t="s">
        <v>3473</v>
      </c>
      <c r="P85" s="4">
        <v>796</v>
      </c>
      <c r="Q85" s="4" t="s">
        <v>2728</v>
      </c>
      <c r="R85" s="155">
        <v>68</v>
      </c>
      <c r="S85" s="167">
        <f>180200/1.12/68</f>
        <v>2366.0714285714284</v>
      </c>
      <c r="T85" s="95">
        <f t="shared" si="2"/>
        <v>160892.85714285713</v>
      </c>
      <c r="U85" s="89">
        <f t="shared" si="3"/>
        <v>180200</v>
      </c>
      <c r="V85" s="2"/>
      <c r="W85" s="4">
        <v>2017</v>
      </c>
      <c r="X85" s="72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91" s="132" customFormat="1" ht="50.1" customHeight="1">
      <c r="A86" s="4" t="s">
        <v>3704</v>
      </c>
      <c r="B86" s="4" t="s">
        <v>2720</v>
      </c>
      <c r="C86" s="8" t="s">
        <v>854</v>
      </c>
      <c r="D86" s="56" t="s">
        <v>2736</v>
      </c>
      <c r="E86" s="56" t="s">
        <v>855</v>
      </c>
      <c r="F86" s="56" t="s">
        <v>857</v>
      </c>
      <c r="G86" s="4" t="s">
        <v>2712</v>
      </c>
      <c r="H86" s="4">
        <v>0</v>
      </c>
      <c r="I86" s="54">
        <v>590000000</v>
      </c>
      <c r="J86" s="8" t="s">
        <v>2714</v>
      </c>
      <c r="K86" s="4" t="s">
        <v>858</v>
      </c>
      <c r="L86" s="4" t="s">
        <v>773</v>
      </c>
      <c r="M86" s="4" t="s">
        <v>3398</v>
      </c>
      <c r="N86" s="4" t="s">
        <v>2427</v>
      </c>
      <c r="O86" s="24" t="s">
        <v>3473</v>
      </c>
      <c r="P86" s="4">
        <v>796</v>
      </c>
      <c r="Q86" s="4" t="s">
        <v>2728</v>
      </c>
      <c r="R86" s="155">
        <v>10</v>
      </c>
      <c r="S86" s="155">
        <v>2200</v>
      </c>
      <c r="T86" s="95">
        <f t="shared" si="2"/>
        <v>22000</v>
      </c>
      <c r="U86" s="89">
        <f t="shared" si="3"/>
        <v>24640.000000000004</v>
      </c>
      <c r="V86" s="4"/>
      <c r="W86" s="4">
        <v>2017</v>
      </c>
      <c r="X86" s="72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</row>
    <row r="87" spans="1:91" s="132" customFormat="1" ht="50.1" customHeight="1">
      <c r="A87" s="4" t="s">
        <v>3705</v>
      </c>
      <c r="B87" s="4" t="s">
        <v>2720</v>
      </c>
      <c r="C87" s="8" t="s">
        <v>854</v>
      </c>
      <c r="D87" s="56" t="s">
        <v>2736</v>
      </c>
      <c r="E87" s="56" t="s">
        <v>855</v>
      </c>
      <c r="F87" s="56" t="s">
        <v>871</v>
      </c>
      <c r="G87" s="4" t="s">
        <v>2712</v>
      </c>
      <c r="H87" s="4">
        <v>0</v>
      </c>
      <c r="I87" s="54">
        <v>590000000</v>
      </c>
      <c r="J87" s="8" t="s">
        <v>2714</v>
      </c>
      <c r="K87" s="4" t="s">
        <v>872</v>
      </c>
      <c r="L87" s="4" t="s">
        <v>773</v>
      </c>
      <c r="M87" s="4" t="s">
        <v>3398</v>
      </c>
      <c r="N87" s="4" t="s">
        <v>774</v>
      </c>
      <c r="O87" s="24" t="s">
        <v>3473</v>
      </c>
      <c r="P87" s="4">
        <v>796</v>
      </c>
      <c r="Q87" s="4" t="s">
        <v>2728</v>
      </c>
      <c r="R87" s="155">
        <v>16</v>
      </c>
      <c r="S87" s="155">
        <v>8600</v>
      </c>
      <c r="T87" s="95">
        <f t="shared" si="2"/>
        <v>137600</v>
      </c>
      <c r="U87" s="89">
        <f t="shared" si="3"/>
        <v>154112.00000000003</v>
      </c>
      <c r="V87" s="4"/>
      <c r="W87" s="4">
        <v>2017</v>
      </c>
      <c r="X87" s="72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s="67" customFormat="1" ht="50.1" customHeight="1">
      <c r="A88" s="4" t="s">
        <v>3706</v>
      </c>
      <c r="B88" s="4" t="s">
        <v>2720</v>
      </c>
      <c r="C88" s="8" t="s">
        <v>854</v>
      </c>
      <c r="D88" s="56" t="s">
        <v>2736</v>
      </c>
      <c r="E88" s="56" t="s">
        <v>855</v>
      </c>
      <c r="F88" s="56" t="s">
        <v>312</v>
      </c>
      <c r="G88" s="4" t="s">
        <v>2712</v>
      </c>
      <c r="H88" s="74">
        <v>0</v>
      </c>
      <c r="I88" s="54">
        <v>590000000</v>
      </c>
      <c r="J88" s="8" t="s">
        <v>2714</v>
      </c>
      <c r="K88" s="4" t="s">
        <v>313</v>
      </c>
      <c r="L88" s="4" t="s">
        <v>773</v>
      </c>
      <c r="M88" s="4" t="s">
        <v>3398</v>
      </c>
      <c r="N88" s="4" t="s">
        <v>2427</v>
      </c>
      <c r="O88" s="24" t="s">
        <v>3473</v>
      </c>
      <c r="P88" s="4">
        <v>796</v>
      </c>
      <c r="Q88" s="4" t="s">
        <v>2728</v>
      </c>
      <c r="R88" s="155">
        <v>4</v>
      </c>
      <c r="S88" s="155">
        <v>1450</v>
      </c>
      <c r="T88" s="95">
        <f t="shared" si="2"/>
        <v>5800</v>
      </c>
      <c r="U88" s="89">
        <f t="shared" si="3"/>
        <v>6496.0000000000009</v>
      </c>
      <c r="V88" s="2"/>
      <c r="W88" s="4">
        <v>2017</v>
      </c>
      <c r="X88" s="72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91" s="132" customFormat="1" ht="50.1" customHeight="1">
      <c r="A89" s="4" t="s">
        <v>3707</v>
      </c>
      <c r="B89" s="4" t="s">
        <v>2720</v>
      </c>
      <c r="C89" s="5" t="s">
        <v>854</v>
      </c>
      <c r="D89" s="7" t="s">
        <v>2736</v>
      </c>
      <c r="E89" s="23" t="s">
        <v>855</v>
      </c>
      <c r="F89" s="23" t="s">
        <v>323</v>
      </c>
      <c r="G89" s="53" t="s">
        <v>2712</v>
      </c>
      <c r="H89" s="53">
        <v>0</v>
      </c>
      <c r="I89" s="54">
        <v>590000000</v>
      </c>
      <c r="J89" s="8" t="s">
        <v>2714</v>
      </c>
      <c r="K89" s="8" t="s">
        <v>571</v>
      </c>
      <c r="L89" s="92" t="s">
        <v>773</v>
      </c>
      <c r="M89" s="4" t="s">
        <v>3398</v>
      </c>
      <c r="N89" s="76" t="s">
        <v>2427</v>
      </c>
      <c r="O89" s="24" t="s">
        <v>3473</v>
      </c>
      <c r="P89" s="4">
        <v>796</v>
      </c>
      <c r="Q89" s="4" t="s">
        <v>2728</v>
      </c>
      <c r="R89" s="155">
        <v>1</v>
      </c>
      <c r="S89" s="155">
        <v>2100</v>
      </c>
      <c r="T89" s="95">
        <f t="shared" si="2"/>
        <v>2100</v>
      </c>
      <c r="U89" s="89">
        <f t="shared" si="3"/>
        <v>2352</v>
      </c>
      <c r="V89" s="4"/>
      <c r="W89" s="4">
        <v>2017</v>
      </c>
      <c r="X89" s="72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</row>
    <row r="90" spans="1:91" s="67" customFormat="1" ht="50.1" customHeight="1">
      <c r="A90" s="4" t="s">
        <v>3708</v>
      </c>
      <c r="B90" s="50" t="s">
        <v>2720</v>
      </c>
      <c r="C90" s="5" t="s">
        <v>854</v>
      </c>
      <c r="D90" s="23" t="s">
        <v>2736</v>
      </c>
      <c r="E90" s="23" t="s">
        <v>855</v>
      </c>
      <c r="F90" s="23" t="s">
        <v>324</v>
      </c>
      <c r="G90" s="53" t="s">
        <v>2712</v>
      </c>
      <c r="H90" s="53">
        <v>0</v>
      </c>
      <c r="I90" s="54">
        <v>590000000</v>
      </c>
      <c r="J90" s="8" t="s">
        <v>2714</v>
      </c>
      <c r="K90" s="5" t="s">
        <v>571</v>
      </c>
      <c r="L90" s="92" t="s">
        <v>773</v>
      </c>
      <c r="M90" s="4" t="s">
        <v>3398</v>
      </c>
      <c r="N90" s="76" t="s">
        <v>2427</v>
      </c>
      <c r="O90" s="24" t="s">
        <v>3473</v>
      </c>
      <c r="P90" s="4">
        <v>796</v>
      </c>
      <c r="Q90" s="4" t="s">
        <v>2728</v>
      </c>
      <c r="R90" s="155">
        <v>1</v>
      </c>
      <c r="S90" s="155">
        <v>1100</v>
      </c>
      <c r="T90" s="95">
        <f t="shared" si="2"/>
        <v>1100</v>
      </c>
      <c r="U90" s="89">
        <f t="shared" si="3"/>
        <v>1232.0000000000002</v>
      </c>
      <c r="V90" s="2"/>
      <c r="W90" s="4">
        <v>2017</v>
      </c>
      <c r="X90" s="72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91" s="132" customFormat="1" ht="50.1" customHeight="1">
      <c r="A91" s="4" t="s">
        <v>3709</v>
      </c>
      <c r="B91" s="4" t="s">
        <v>2720</v>
      </c>
      <c r="C91" s="8" t="s">
        <v>792</v>
      </c>
      <c r="D91" s="56" t="s">
        <v>2736</v>
      </c>
      <c r="E91" s="56" t="s">
        <v>793</v>
      </c>
      <c r="F91" s="56" t="s">
        <v>794</v>
      </c>
      <c r="G91" s="4" t="s">
        <v>2712</v>
      </c>
      <c r="H91" s="4">
        <v>0</v>
      </c>
      <c r="I91" s="54">
        <v>590000000</v>
      </c>
      <c r="J91" s="8" t="s">
        <v>2714</v>
      </c>
      <c r="K91" s="4" t="s">
        <v>772</v>
      </c>
      <c r="L91" s="4" t="s">
        <v>773</v>
      </c>
      <c r="M91" s="4" t="s">
        <v>3398</v>
      </c>
      <c r="N91" s="4" t="s">
        <v>2427</v>
      </c>
      <c r="O91" s="24" t="s">
        <v>3473</v>
      </c>
      <c r="P91" s="4">
        <v>796</v>
      </c>
      <c r="Q91" s="4" t="s">
        <v>2728</v>
      </c>
      <c r="R91" s="155">
        <v>20</v>
      </c>
      <c r="S91" s="155">
        <v>7400</v>
      </c>
      <c r="T91" s="95">
        <f t="shared" si="2"/>
        <v>148000</v>
      </c>
      <c r="U91" s="89">
        <f t="shared" si="3"/>
        <v>165760.00000000003</v>
      </c>
      <c r="V91" s="4"/>
      <c r="W91" s="4">
        <v>2017</v>
      </c>
      <c r="X91" s="72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</row>
    <row r="92" spans="1:91" s="67" customFormat="1" ht="50.1" customHeight="1">
      <c r="A92" s="4" t="s">
        <v>3710</v>
      </c>
      <c r="B92" s="4" t="s">
        <v>2720</v>
      </c>
      <c r="C92" s="8" t="s">
        <v>859</v>
      </c>
      <c r="D92" s="56" t="s">
        <v>2736</v>
      </c>
      <c r="E92" s="56" t="s">
        <v>860</v>
      </c>
      <c r="F92" s="56" t="s">
        <v>861</v>
      </c>
      <c r="G92" s="4" t="s">
        <v>2712</v>
      </c>
      <c r="H92" s="4">
        <v>0</v>
      </c>
      <c r="I92" s="54">
        <v>590000000</v>
      </c>
      <c r="J92" s="8" t="s">
        <v>2714</v>
      </c>
      <c r="K92" s="4" t="s">
        <v>858</v>
      </c>
      <c r="L92" s="4" t="s">
        <v>773</v>
      </c>
      <c r="M92" s="4" t="s">
        <v>3398</v>
      </c>
      <c r="N92" s="4" t="s">
        <v>2427</v>
      </c>
      <c r="O92" s="24" t="s">
        <v>3473</v>
      </c>
      <c r="P92" s="4">
        <v>796</v>
      </c>
      <c r="Q92" s="4" t="s">
        <v>2728</v>
      </c>
      <c r="R92" s="155">
        <v>12</v>
      </c>
      <c r="S92" s="155">
        <v>1950</v>
      </c>
      <c r="T92" s="95">
        <f t="shared" si="2"/>
        <v>23400</v>
      </c>
      <c r="U92" s="89">
        <f t="shared" si="3"/>
        <v>26208.000000000004</v>
      </c>
      <c r="V92" s="2"/>
      <c r="W92" s="4">
        <v>2017</v>
      </c>
      <c r="X92" s="72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91" s="132" customFormat="1" ht="50.1" customHeight="1">
      <c r="A93" s="4" t="s">
        <v>3711</v>
      </c>
      <c r="B93" s="4" t="s">
        <v>2720</v>
      </c>
      <c r="C93" s="8" t="s">
        <v>859</v>
      </c>
      <c r="D93" s="56" t="s">
        <v>2736</v>
      </c>
      <c r="E93" s="56" t="s">
        <v>860</v>
      </c>
      <c r="F93" s="56" t="s">
        <v>862</v>
      </c>
      <c r="G93" s="4" t="s">
        <v>2712</v>
      </c>
      <c r="H93" s="4">
        <v>0</v>
      </c>
      <c r="I93" s="54">
        <v>590000000</v>
      </c>
      <c r="J93" s="8" t="s">
        <v>2714</v>
      </c>
      <c r="K93" s="4" t="s">
        <v>3479</v>
      </c>
      <c r="L93" s="4" t="s">
        <v>773</v>
      </c>
      <c r="M93" s="4" t="s">
        <v>3398</v>
      </c>
      <c r="N93" s="4" t="s">
        <v>2427</v>
      </c>
      <c r="O93" s="24" t="s">
        <v>3473</v>
      </c>
      <c r="P93" s="4">
        <v>796</v>
      </c>
      <c r="Q93" s="4" t="s">
        <v>2728</v>
      </c>
      <c r="R93" s="155">
        <v>60</v>
      </c>
      <c r="S93" s="155">
        <v>1930</v>
      </c>
      <c r="T93" s="95">
        <f t="shared" si="2"/>
        <v>115800</v>
      </c>
      <c r="U93" s="89">
        <f t="shared" si="3"/>
        <v>129696.00000000001</v>
      </c>
      <c r="V93" s="4"/>
      <c r="W93" s="4">
        <v>2017</v>
      </c>
      <c r="X93" s="72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</row>
    <row r="94" spans="1:91" s="67" customFormat="1" ht="50.1" customHeight="1">
      <c r="A94" s="4" t="s">
        <v>3712</v>
      </c>
      <c r="B94" s="4" t="s">
        <v>2720</v>
      </c>
      <c r="C94" s="8" t="s">
        <v>859</v>
      </c>
      <c r="D94" s="56" t="s">
        <v>2736</v>
      </c>
      <c r="E94" s="56" t="s">
        <v>860</v>
      </c>
      <c r="F94" s="56" t="s">
        <v>869</v>
      </c>
      <c r="G94" s="4" t="s">
        <v>2712</v>
      </c>
      <c r="H94" s="4">
        <v>0</v>
      </c>
      <c r="I94" s="54">
        <v>590000000</v>
      </c>
      <c r="J94" s="8" t="s">
        <v>2714</v>
      </c>
      <c r="K94" s="4" t="s">
        <v>870</v>
      </c>
      <c r="L94" s="4" t="s">
        <v>773</v>
      </c>
      <c r="M94" s="4" t="s">
        <v>3398</v>
      </c>
      <c r="N94" s="4" t="s">
        <v>2427</v>
      </c>
      <c r="O94" s="24" t="s">
        <v>3473</v>
      </c>
      <c r="P94" s="4">
        <v>796</v>
      </c>
      <c r="Q94" s="4" t="s">
        <v>2728</v>
      </c>
      <c r="R94" s="155">
        <v>8</v>
      </c>
      <c r="S94" s="155">
        <v>1650</v>
      </c>
      <c r="T94" s="95">
        <f t="shared" si="2"/>
        <v>13200</v>
      </c>
      <c r="U94" s="89">
        <f t="shared" si="3"/>
        <v>14784.000000000002</v>
      </c>
      <c r="V94" s="2"/>
      <c r="W94" s="4">
        <v>2017</v>
      </c>
      <c r="X94" s="72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91" s="132" customFormat="1" ht="50.1" customHeight="1">
      <c r="A95" s="4" t="s">
        <v>3713</v>
      </c>
      <c r="B95" s="33" t="s">
        <v>2720</v>
      </c>
      <c r="C95" s="97" t="s">
        <v>2735</v>
      </c>
      <c r="D95" s="99" t="s">
        <v>2736</v>
      </c>
      <c r="E95" s="5" t="s">
        <v>2737</v>
      </c>
      <c r="F95" s="23" t="s">
        <v>2738</v>
      </c>
      <c r="G95" s="24" t="s">
        <v>2712</v>
      </c>
      <c r="H95" s="10">
        <v>0</v>
      </c>
      <c r="I95" s="32">
        <v>590000000</v>
      </c>
      <c r="J95" s="8" t="s">
        <v>2571</v>
      </c>
      <c r="K95" s="33" t="s">
        <v>2739</v>
      </c>
      <c r="L95" s="8" t="s">
        <v>2725</v>
      </c>
      <c r="M95" s="33" t="s">
        <v>2726</v>
      </c>
      <c r="N95" s="5" t="s">
        <v>2727</v>
      </c>
      <c r="O95" s="4" t="s">
        <v>1463</v>
      </c>
      <c r="P95" s="4">
        <v>796</v>
      </c>
      <c r="Q95" s="50" t="s">
        <v>2728</v>
      </c>
      <c r="R95" s="150">
        <v>10</v>
      </c>
      <c r="S95" s="37">
        <v>25000</v>
      </c>
      <c r="T95" s="35">
        <f t="shared" si="2"/>
        <v>250000</v>
      </c>
      <c r="U95" s="88">
        <f t="shared" si="3"/>
        <v>280000</v>
      </c>
      <c r="V95" s="33"/>
      <c r="W95" s="75">
        <v>2017</v>
      </c>
      <c r="X95" s="8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</row>
    <row r="96" spans="1:91" s="67" customFormat="1" ht="50.1" customHeight="1">
      <c r="A96" s="4" t="s">
        <v>3714</v>
      </c>
      <c r="B96" s="4" t="s">
        <v>2720</v>
      </c>
      <c r="C96" s="8" t="s">
        <v>2735</v>
      </c>
      <c r="D96" s="7" t="s">
        <v>2736</v>
      </c>
      <c r="E96" s="8" t="s">
        <v>2737</v>
      </c>
      <c r="F96" s="56" t="s">
        <v>2741</v>
      </c>
      <c r="G96" s="4" t="s">
        <v>2712</v>
      </c>
      <c r="H96" s="4">
        <v>0</v>
      </c>
      <c r="I96" s="4">
        <v>590000000</v>
      </c>
      <c r="J96" s="8" t="s">
        <v>2571</v>
      </c>
      <c r="K96" s="8" t="s">
        <v>2739</v>
      </c>
      <c r="L96" s="8" t="s">
        <v>2725</v>
      </c>
      <c r="M96" s="4" t="s">
        <v>2726</v>
      </c>
      <c r="N96" s="8" t="s">
        <v>2727</v>
      </c>
      <c r="O96" s="4" t="s">
        <v>1463</v>
      </c>
      <c r="P96" s="4">
        <v>796</v>
      </c>
      <c r="Q96" s="4" t="s">
        <v>2728</v>
      </c>
      <c r="R96" s="155">
        <v>10</v>
      </c>
      <c r="S96" s="35">
        <v>5000</v>
      </c>
      <c r="T96" s="35">
        <f t="shared" si="2"/>
        <v>50000</v>
      </c>
      <c r="U96" s="88">
        <f t="shared" si="3"/>
        <v>56000.000000000007</v>
      </c>
      <c r="V96" s="2"/>
      <c r="W96" s="4">
        <v>2017</v>
      </c>
      <c r="X96" s="8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</row>
    <row r="97" spans="1:91" s="132" customFormat="1" ht="50.1" customHeight="1">
      <c r="A97" s="4" t="s">
        <v>3715</v>
      </c>
      <c r="B97" s="33" t="s">
        <v>2720</v>
      </c>
      <c r="C97" s="97" t="s">
        <v>2735</v>
      </c>
      <c r="D97" s="99" t="s">
        <v>2736</v>
      </c>
      <c r="E97" s="5" t="s">
        <v>2737</v>
      </c>
      <c r="F97" s="23" t="s">
        <v>2742</v>
      </c>
      <c r="G97" s="24" t="s">
        <v>2712</v>
      </c>
      <c r="H97" s="10">
        <v>0</v>
      </c>
      <c r="I97" s="32">
        <v>590000000</v>
      </c>
      <c r="J97" s="8" t="s">
        <v>2571</v>
      </c>
      <c r="K97" s="33" t="s">
        <v>2739</v>
      </c>
      <c r="L97" s="8" t="s">
        <v>2725</v>
      </c>
      <c r="M97" s="33" t="s">
        <v>2726</v>
      </c>
      <c r="N97" s="5" t="s">
        <v>2727</v>
      </c>
      <c r="O97" s="4" t="s">
        <v>1463</v>
      </c>
      <c r="P97" s="4">
        <v>796</v>
      </c>
      <c r="Q97" s="50" t="s">
        <v>2728</v>
      </c>
      <c r="R97" s="150">
        <v>10</v>
      </c>
      <c r="S97" s="37">
        <v>10000</v>
      </c>
      <c r="T97" s="35">
        <f t="shared" si="2"/>
        <v>100000</v>
      </c>
      <c r="U97" s="88">
        <f t="shared" si="3"/>
        <v>112000.00000000001</v>
      </c>
      <c r="V97" s="33"/>
      <c r="W97" s="75">
        <v>2017</v>
      </c>
      <c r="X97" s="8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</row>
    <row r="98" spans="1:91" s="67" customFormat="1" ht="50.1" customHeight="1">
      <c r="A98" s="4" t="s">
        <v>3716</v>
      </c>
      <c r="B98" s="4" t="s">
        <v>2720</v>
      </c>
      <c r="C98" s="8" t="s">
        <v>2735</v>
      </c>
      <c r="D98" s="7" t="s">
        <v>2736</v>
      </c>
      <c r="E98" s="8" t="s">
        <v>2737</v>
      </c>
      <c r="F98" s="56" t="s">
        <v>2743</v>
      </c>
      <c r="G98" s="4" t="s">
        <v>2712</v>
      </c>
      <c r="H98" s="4">
        <v>0</v>
      </c>
      <c r="I98" s="4">
        <v>590000000</v>
      </c>
      <c r="J98" s="8" t="s">
        <v>2571</v>
      </c>
      <c r="K98" s="8" t="s">
        <v>2744</v>
      </c>
      <c r="L98" s="8" t="s">
        <v>2725</v>
      </c>
      <c r="M98" s="4" t="s">
        <v>2726</v>
      </c>
      <c r="N98" s="8" t="s">
        <v>2727</v>
      </c>
      <c r="O98" s="4" t="s">
        <v>1463</v>
      </c>
      <c r="P98" s="4">
        <v>796</v>
      </c>
      <c r="Q98" s="4" t="s">
        <v>2728</v>
      </c>
      <c r="R98" s="155">
        <v>2</v>
      </c>
      <c r="S98" s="35">
        <v>35000</v>
      </c>
      <c r="T98" s="35">
        <f t="shared" si="2"/>
        <v>70000</v>
      </c>
      <c r="U98" s="88">
        <f t="shared" si="3"/>
        <v>78400.000000000015</v>
      </c>
      <c r="V98" s="2"/>
      <c r="W98" s="4">
        <v>2017</v>
      </c>
      <c r="X98" s="8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</row>
    <row r="99" spans="1:91" s="132" customFormat="1" ht="50.1" customHeight="1">
      <c r="A99" s="4" t="s">
        <v>3717</v>
      </c>
      <c r="B99" s="33" t="s">
        <v>2720</v>
      </c>
      <c r="C99" s="97" t="s">
        <v>2735</v>
      </c>
      <c r="D99" s="99" t="s">
        <v>2736</v>
      </c>
      <c r="E99" s="5" t="s">
        <v>2737</v>
      </c>
      <c r="F99" s="23"/>
      <c r="G99" s="24" t="s">
        <v>2712</v>
      </c>
      <c r="H99" s="10">
        <v>0</v>
      </c>
      <c r="I99" s="32">
        <v>590000000</v>
      </c>
      <c r="J99" s="8" t="s">
        <v>2571</v>
      </c>
      <c r="K99" s="33" t="s">
        <v>2753</v>
      </c>
      <c r="L99" s="8" t="s">
        <v>2725</v>
      </c>
      <c r="M99" s="33" t="s">
        <v>2726</v>
      </c>
      <c r="N99" s="5" t="s">
        <v>2727</v>
      </c>
      <c r="O99" s="4" t="s">
        <v>1463</v>
      </c>
      <c r="P99" s="4">
        <v>796</v>
      </c>
      <c r="Q99" s="50" t="s">
        <v>2728</v>
      </c>
      <c r="R99" s="150">
        <v>2</v>
      </c>
      <c r="S99" s="37">
        <v>57700</v>
      </c>
      <c r="T99" s="35">
        <f t="shared" si="2"/>
        <v>115400</v>
      </c>
      <c r="U99" s="88">
        <f t="shared" si="3"/>
        <v>129248.00000000001</v>
      </c>
      <c r="V99" s="33"/>
      <c r="W99" s="75">
        <v>2017</v>
      </c>
      <c r="X99" s="8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</row>
    <row r="100" spans="1:91" s="67" customFormat="1" ht="50.1" customHeight="1">
      <c r="A100" s="4" t="s">
        <v>3718</v>
      </c>
      <c r="B100" s="4" t="s">
        <v>2720</v>
      </c>
      <c r="C100" s="8" t="s">
        <v>2735</v>
      </c>
      <c r="D100" s="7" t="s">
        <v>2736</v>
      </c>
      <c r="E100" s="8" t="s">
        <v>2737</v>
      </c>
      <c r="F100" s="56"/>
      <c r="G100" s="4" t="s">
        <v>2712</v>
      </c>
      <c r="H100" s="4">
        <v>0</v>
      </c>
      <c r="I100" s="4">
        <v>590000000</v>
      </c>
      <c r="J100" s="8" t="s">
        <v>2571</v>
      </c>
      <c r="K100" s="8" t="s">
        <v>2733</v>
      </c>
      <c r="L100" s="8" t="s">
        <v>2725</v>
      </c>
      <c r="M100" s="4" t="s">
        <v>2726</v>
      </c>
      <c r="N100" s="8" t="s">
        <v>2727</v>
      </c>
      <c r="O100" s="4" t="s">
        <v>1463</v>
      </c>
      <c r="P100" s="4">
        <v>796</v>
      </c>
      <c r="Q100" s="4" t="s">
        <v>2728</v>
      </c>
      <c r="R100" s="155">
        <v>5</v>
      </c>
      <c r="S100" s="35">
        <v>750</v>
      </c>
      <c r="T100" s="35">
        <f t="shared" si="2"/>
        <v>3750</v>
      </c>
      <c r="U100" s="88">
        <f t="shared" si="3"/>
        <v>4200</v>
      </c>
      <c r="V100" s="2"/>
      <c r="W100" s="4">
        <v>2017</v>
      </c>
      <c r="X100" s="8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</row>
    <row r="101" spans="1:91" s="132" customFormat="1" ht="50.1" customHeight="1">
      <c r="A101" s="4" t="s">
        <v>3719</v>
      </c>
      <c r="B101" s="33" t="s">
        <v>2720</v>
      </c>
      <c r="C101" s="97" t="s">
        <v>2735</v>
      </c>
      <c r="D101" s="99" t="s">
        <v>2736</v>
      </c>
      <c r="E101" s="5" t="s">
        <v>2737</v>
      </c>
      <c r="F101" s="23"/>
      <c r="G101" s="24" t="s">
        <v>2712</v>
      </c>
      <c r="H101" s="10">
        <v>0</v>
      </c>
      <c r="I101" s="32">
        <v>590000000</v>
      </c>
      <c r="J101" s="8" t="s">
        <v>2571</v>
      </c>
      <c r="K101" s="33" t="s">
        <v>2733</v>
      </c>
      <c r="L101" s="8" t="s">
        <v>2725</v>
      </c>
      <c r="M101" s="33" t="s">
        <v>2726</v>
      </c>
      <c r="N101" s="5" t="s">
        <v>2754</v>
      </c>
      <c r="O101" s="4" t="s">
        <v>1463</v>
      </c>
      <c r="P101" s="4">
        <v>796</v>
      </c>
      <c r="Q101" s="50" t="s">
        <v>2728</v>
      </c>
      <c r="R101" s="150">
        <v>10</v>
      </c>
      <c r="S101" s="37">
        <v>270</v>
      </c>
      <c r="T101" s="35">
        <f t="shared" si="2"/>
        <v>2700</v>
      </c>
      <c r="U101" s="88">
        <f t="shared" si="3"/>
        <v>3024.0000000000005</v>
      </c>
      <c r="V101" s="33"/>
      <c r="W101" s="75">
        <v>2017</v>
      </c>
      <c r="X101" s="8"/>
    </row>
    <row r="102" spans="1:91" s="67" customFormat="1" ht="50.1" customHeight="1">
      <c r="A102" s="4" t="s">
        <v>3720</v>
      </c>
      <c r="B102" s="4" t="s">
        <v>2720</v>
      </c>
      <c r="C102" s="8" t="s">
        <v>2735</v>
      </c>
      <c r="D102" s="7" t="s">
        <v>2736</v>
      </c>
      <c r="E102" s="8" t="s">
        <v>2737</v>
      </c>
      <c r="F102" s="56"/>
      <c r="G102" s="4" t="s">
        <v>2712</v>
      </c>
      <c r="H102" s="4">
        <v>0</v>
      </c>
      <c r="I102" s="4">
        <v>590000000</v>
      </c>
      <c r="J102" s="8" t="s">
        <v>2571</v>
      </c>
      <c r="K102" s="8" t="s">
        <v>2733</v>
      </c>
      <c r="L102" s="8" t="s">
        <v>2725</v>
      </c>
      <c r="M102" s="4" t="s">
        <v>2726</v>
      </c>
      <c r="N102" s="8" t="s">
        <v>2754</v>
      </c>
      <c r="O102" s="4" t="s">
        <v>1463</v>
      </c>
      <c r="P102" s="4">
        <v>796</v>
      </c>
      <c r="Q102" s="4" t="s">
        <v>2728</v>
      </c>
      <c r="R102" s="155">
        <v>10</v>
      </c>
      <c r="S102" s="35">
        <v>255</v>
      </c>
      <c r="T102" s="35">
        <f t="shared" si="2"/>
        <v>2550</v>
      </c>
      <c r="U102" s="88">
        <f t="shared" si="3"/>
        <v>2856.0000000000005</v>
      </c>
      <c r="V102" s="2"/>
      <c r="W102" s="4">
        <v>2017</v>
      </c>
      <c r="X102" s="8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91" s="132" customFormat="1" ht="50.1" customHeight="1">
      <c r="A103" s="4" t="s">
        <v>3721</v>
      </c>
      <c r="B103" s="33" t="s">
        <v>2720</v>
      </c>
      <c r="C103" s="97" t="s">
        <v>2745</v>
      </c>
      <c r="D103" s="99" t="s">
        <v>2736</v>
      </c>
      <c r="E103" s="5" t="s">
        <v>2746</v>
      </c>
      <c r="F103" s="23" t="s">
        <v>2747</v>
      </c>
      <c r="G103" s="24" t="s">
        <v>2712</v>
      </c>
      <c r="H103" s="10">
        <v>0</v>
      </c>
      <c r="I103" s="32">
        <v>590000000</v>
      </c>
      <c r="J103" s="8" t="s">
        <v>2571</v>
      </c>
      <c r="K103" s="33" t="s">
        <v>2739</v>
      </c>
      <c r="L103" s="8" t="s">
        <v>2725</v>
      </c>
      <c r="M103" s="33" t="s">
        <v>2726</v>
      </c>
      <c r="N103" s="5" t="s">
        <v>2727</v>
      </c>
      <c r="O103" s="4" t="s">
        <v>1463</v>
      </c>
      <c r="P103" s="4">
        <v>796</v>
      </c>
      <c r="Q103" s="50" t="s">
        <v>2728</v>
      </c>
      <c r="R103" s="150">
        <v>10</v>
      </c>
      <c r="S103" s="37">
        <v>500</v>
      </c>
      <c r="T103" s="35">
        <f t="shared" si="2"/>
        <v>5000</v>
      </c>
      <c r="U103" s="88">
        <f t="shared" si="3"/>
        <v>5600.0000000000009</v>
      </c>
      <c r="V103" s="33"/>
      <c r="W103" s="75">
        <v>2017</v>
      </c>
      <c r="X103" s="8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</row>
    <row r="104" spans="1:91" s="67" customFormat="1" ht="50.1" customHeight="1">
      <c r="A104" s="4" t="s">
        <v>3722</v>
      </c>
      <c r="B104" s="4" t="s">
        <v>2720</v>
      </c>
      <c r="C104" s="8" t="s">
        <v>2745</v>
      </c>
      <c r="D104" s="7" t="s">
        <v>2736</v>
      </c>
      <c r="E104" s="8" t="s">
        <v>2746</v>
      </c>
      <c r="F104" s="56" t="s">
        <v>2748</v>
      </c>
      <c r="G104" s="4" t="s">
        <v>2712</v>
      </c>
      <c r="H104" s="4">
        <v>0</v>
      </c>
      <c r="I104" s="4">
        <v>590000000</v>
      </c>
      <c r="J104" s="8" t="s">
        <v>2571</v>
      </c>
      <c r="K104" s="8" t="s">
        <v>2739</v>
      </c>
      <c r="L104" s="8" t="s">
        <v>2725</v>
      </c>
      <c r="M104" s="4" t="s">
        <v>2726</v>
      </c>
      <c r="N104" s="8" t="s">
        <v>2727</v>
      </c>
      <c r="O104" s="4" t="s">
        <v>1463</v>
      </c>
      <c r="P104" s="4">
        <v>796</v>
      </c>
      <c r="Q104" s="4" t="s">
        <v>2728</v>
      </c>
      <c r="R104" s="155">
        <v>50</v>
      </c>
      <c r="S104" s="35">
        <v>500</v>
      </c>
      <c r="T104" s="35">
        <f t="shared" si="2"/>
        <v>25000</v>
      </c>
      <c r="U104" s="88">
        <f t="shared" si="3"/>
        <v>28000.000000000004</v>
      </c>
      <c r="V104" s="2"/>
      <c r="W104" s="4">
        <v>2017</v>
      </c>
      <c r="X104" s="8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</row>
    <row r="105" spans="1:91" s="132" customFormat="1" ht="50.1" customHeight="1">
      <c r="A105" s="4" t="s">
        <v>3723</v>
      </c>
      <c r="B105" s="33" t="s">
        <v>2720</v>
      </c>
      <c r="C105" s="97" t="s">
        <v>2745</v>
      </c>
      <c r="D105" s="99" t="s">
        <v>2736</v>
      </c>
      <c r="E105" s="5" t="s">
        <v>2746</v>
      </c>
      <c r="F105" s="23" t="s">
        <v>2749</v>
      </c>
      <c r="G105" s="24" t="s">
        <v>2712</v>
      </c>
      <c r="H105" s="10">
        <v>0</v>
      </c>
      <c r="I105" s="32">
        <v>590000000</v>
      </c>
      <c r="J105" s="8" t="s">
        <v>2571</v>
      </c>
      <c r="K105" s="33" t="s">
        <v>2739</v>
      </c>
      <c r="L105" s="8" t="s">
        <v>2725</v>
      </c>
      <c r="M105" s="33" t="s">
        <v>2726</v>
      </c>
      <c r="N105" s="5" t="s">
        <v>2727</v>
      </c>
      <c r="O105" s="4" t="s">
        <v>1463</v>
      </c>
      <c r="P105" s="4">
        <v>796</v>
      </c>
      <c r="Q105" s="50" t="s">
        <v>2728</v>
      </c>
      <c r="R105" s="150">
        <v>50</v>
      </c>
      <c r="S105" s="37">
        <v>500</v>
      </c>
      <c r="T105" s="35">
        <f t="shared" si="2"/>
        <v>25000</v>
      </c>
      <c r="U105" s="88">
        <f t="shared" si="3"/>
        <v>28000.000000000004</v>
      </c>
      <c r="V105" s="33"/>
      <c r="W105" s="75">
        <v>2017</v>
      </c>
      <c r="X105" s="8"/>
    </row>
    <row r="106" spans="1:91" s="67" customFormat="1" ht="50.1" customHeight="1">
      <c r="A106" s="4" t="s">
        <v>3724</v>
      </c>
      <c r="B106" s="33" t="s">
        <v>2720</v>
      </c>
      <c r="C106" s="97" t="s">
        <v>2745</v>
      </c>
      <c r="D106" s="99" t="s">
        <v>2736</v>
      </c>
      <c r="E106" s="5" t="s">
        <v>2746</v>
      </c>
      <c r="F106" s="23" t="s">
        <v>2750</v>
      </c>
      <c r="G106" s="24" t="s">
        <v>2712</v>
      </c>
      <c r="H106" s="10">
        <v>0</v>
      </c>
      <c r="I106" s="32">
        <v>590000000</v>
      </c>
      <c r="J106" s="8" t="s">
        <v>2571</v>
      </c>
      <c r="K106" s="33" t="s">
        <v>2751</v>
      </c>
      <c r="L106" s="8" t="s">
        <v>2725</v>
      </c>
      <c r="M106" s="33" t="s">
        <v>2726</v>
      </c>
      <c r="N106" s="5" t="s">
        <v>2727</v>
      </c>
      <c r="O106" s="4" t="s">
        <v>1463</v>
      </c>
      <c r="P106" s="4">
        <v>796</v>
      </c>
      <c r="Q106" s="50" t="s">
        <v>2728</v>
      </c>
      <c r="R106" s="150">
        <v>120</v>
      </c>
      <c r="S106" s="37">
        <v>450</v>
      </c>
      <c r="T106" s="35">
        <f t="shared" si="2"/>
        <v>54000</v>
      </c>
      <c r="U106" s="88">
        <f t="shared" si="3"/>
        <v>60480.000000000007</v>
      </c>
      <c r="V106" s="94"/>
      <c r="W106" s="75">
        <v>2017</v>
      </c>
      <c r="X106" s="8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</row>
    <row r="107" spans="1:91" s="132" customFormat="1" ht="50.1" customHeight="1">
      <c r="A107" s="4" t="s">
        <v>3725</v>
      </c>
      <c r="B107" s="4" t="s">
        <v>2720</v>
      </c>
      <c r="C107" s="8" t="s">
        <v>2745</v>
      </c>
      <c r="D107" s="7" t="s">
        <v>2736</v>
      </c>
      <c r="E107" s="8" t="s">
        <v>2746</v>
      </c>
      <c r="F107" s="56" t="s">
        <v>2748</v>
      </c>
      <c r="G107" s="4" t="s">
        <v>2712</v>
      </c>
      <c r="H107" s="4">
        <v>0</v>
      </c>
      <c r="I107" s="4">
        <v>590000000</v>
      </c>
      <c r="J107" s="8" t="s">
        <v>2571</v>
      </c>
      <c r="K107" s="8" t="s">
        <v>2751</v>
      </c>
      <c r="L107" s="8" t="s">
        <v>2725</v>
      </c>
      <c r="M107" s="4" t="s">
        <v>2726</v>
      </c>
      <c r="N107" s="8" t="s">
        <v>2727</v>
      </c>
      <c r="O107" s="4" t="s">
        <v>1463</v>
      </c>
      <c r="P107" s="4">
        <v>796</v>
      </c>
      <c r="Q107" s="4" t="s">
        <v>2728</v>
      </c>
      <c r="R107" s="155">
        <v>15</v>
      </c>
      <c r="S107" s="35">
        <v>450</v>
      </c>
      <c r="T107" s="35">
        <f t="shared" si="2"/>
        <v>6750</v>
      </c>
      <c r="U107" s="88">
        <f t="shared" si="3"/>
        <v>7560.0000000000009</v>
      </c>
      <c r="V107" s="4"/>
      <c r="W107" s="4">
        <v>2017</v>
      </c>
      <c r="X107" s="8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</row>
    <row r="108" spans="1:91" s="67" customFormat="1" ht="50.1" customHeight="1">
      <c r="A108" s="4" t="s">
        <v>3726</v>
      </c>
      <c r="B108" s="33" t="s">
        <v>2720</v>
      </c>
      <c r="C108" s="97" t="s">
        <v>2745</v>
      </c>
      <c r="D108" s="99" t="s">
        <v>2736</v>
      </c>
      <c r="E108" s="5" t="s">
        <v>2746</v>
      </c>
      <c r="F108" s="23" t="s">
        <v>2752</v>
      </c>
      <c r="G108" s="24" t="s">
        <v>2712</v>
      </c>
      <c r="H108" s="10">
        <v>0</v>
      </c>
      <c r="I108" s="32">
        <v>590000000</v>
      </c>
      <c r="J108" s="8" t="s">
        <v>2571</v>
      </c>
      <c r="K108" s="33" t="s">
        <v>2751</v>
      </c>
      <c r="L108" s="8" t="s">
        <v>2725</v>
      </c>
      <c r="M108" s="33" t="s">
        <v>2726</v>
      </c>
      <c r="N108" s="5" t="s">
        <v>2727</v>
      </c>
      <c r="O108" s="4" t="s">
        <v>1463</v>
      </c>
      <c r="P108" s="4">
        <v>796</v>
      </c>
      <c r="Q108" s="50" t="s">
        <v>2728</v>
      </c>
      <c r="R108" s="150">
        <v>10</v>
      </c>
      <c r="S108" s="37">
        <v>585</v>
      </c>
      <c r="T108" s="35">
        <f t="shared" si="2"/>
        <v>5850</v>
      </c>
      <c r="U108" s="88">
        <f t="shared" si="3"/>
        <v>6552.0000000000009</v>
      </c>
      <c r="V108" s="94"/>
      <c r="W108" s="75">
        <v>2017</v>
      </c>
      <c r="X108" s="8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</row>
    <row r="109" spans="1:91" s="132" customFormat="1" ht="50.1" customHeight="1">
      <c r="A109" s="4" t="s">
        <v>3727</v>
      </c>
      <c r="B109" s="33" t="s">
        <v>2720</v>
      </c>
      <c r="C109" s="97" t="s">
        <v>2745</v>
      </c>
      <c r="D109" s="99" t="s">
        <v>2736</v>
      </c>
      <c r="E109" s="5" t="s">
        <v>2746</v>
      </c>
      <c r="F109" s="23"/>
      <c r="G109" s="24" t="s">
        <v>2712</v>
      </c>
      <c r="H109" s="10">
        <v>0</v>
      </c>
      <c r="I109" s="32">
        <v>590000000</v>
      </c>
      <c r="J109" s="8" t="s">
        <v>2571</v>
      </c>
      <c r="K109" s="33" t="s">
        <v>2751</v>
      </c>
      <c r="L109" s="8" t="s">
        <v>2725</v>
      </c>
      <c r="M109" s="33" t="s">
        <v>2726</v>
      </c>
      <c r="N109" s="5" t="s">
        <v>2727</v>
      </c>
      <c r="O109" s="4" t="s">
        <v>1463</v>
      </c>
      <c r="P109" s="4">
        <v>796</v>
      </c>
      <c r="Q109" s="50" t="s">
        <v>2728</v>
      </c>
      <c r="R109" s="150">
        <v>10</v>
      </c>
      <c r="S109" s="37">
        <v>450</v>
      </c>
      <c r="T109" s="35">
        <f t="shared" si="2"/>
        <v>4500</v>
      </c>
      <c r="U109" s="88">
        <f t="shared" si="3"/>
        <v>5040.0000000000009</v>
      </c>
      <c r="V109" s="33"/>
      <c r="W109" s="75">
        <v>2017</v>
      </c>
      <c r="X109" s="8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</row>
    <row r="110" spans="1:91" s="67" customFormat="1" ht="50.1" customHeight="1">
      <c r="A110" s="4" t="s">
        <v>3728</v>
      </c>
      <c r="B110" s="4" t="s">
        <v>2720</v>
      </c>
      <c r="C110" s="8" t="s">
        <v>877</v>
      </c>
      <c r="D110" s="56" t="s">
        <v>2736</v>
      </c>
      <c r="E110" s="56" t="s">
        <v>878</v>
      </c>
      <c r="F110" s="56" t="s">
        <v>879</v>
      </c>
      <c r="G110" s="4" t="s">
        <v>2712</v>
      </c>
      <c r="H110" s="4">
        <v>0</v>
      </c>
      <c r="I110" s="54">
        <v>590000000</v>
      </c>
      <c r="J110" s="8" t="s">
        <v>2714</v>
      </c>
      <c r="K110" s="4" t="s">
        <v>880</v>
      </c>
      <c r="L110" s="4" t="s">
        <v>773</v>
      </c>
      <c r="M110" s="4" t="s">
        <v>3398</v>
      </c>
      <c r="N110" s="4" t="s">
        <v>2427</v>
      </c>
      <c r="O110" s="24" t="s">
        <v>3473</v>
      </c>
      <c r="P110" s="4">
        <v>796</v>
      </c>
      <c r="Q110" s="4" t="s">
        <v>2728</v>
      </c>
      <c r="R110" s="155">
        <v>8</v>
      </c>
      <c r="S110" s="155">
        <v>1000</v>
      </c>
      <c r="T110" s="95">
        <f t="shared" si="2"/>
        <v>8000</v>
      </c>
      <c r="U110" s="89">
        <f t="shared" si="3"/>
        <v>8960</v>
      </c>
      <c r="V110" s="2"/>
      <c r="W110" s="4">
        <v>2017</v>
      </c>
      <c r="X110" s="72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91" s="132" customFormat="1" ht="50.1" customHeight="1">
      <c r="A111" s="4" t="s">
        <v>3729</v>
      </c>
      <c r="B111" s="4" t="s">
        <v>2720</v>
      </c>
      <c r="C111" s="8" t="s">
        <v>863</v>
      </c>
      <c r="D111" s="56" t="s">
        <v>2736</v>
      </c>
      <c r="E111" s="56" t="s">
        <v>864</v>
      </c>
      <c r="F111" s="56" t="s">
        <v>865</v>
      </c>
      <c r="G111" s="4" t="s">
        <v>2712</v>
      </c>
      <c r="H111" s="4">
        <v>0</v>
      </c>
      <c r="I111" s="54">
        <v>590000000</v>
      </c>
      <c r="J111" s="8" t="s">
        <v>2714</v>
      </c>
      <c r="K111" s="4" t="s">
        <v>826</v>
      </c>
      <c r="L111" s="4" t="s">
        <v>773</v>
      </c>
      <c r="M111" s="4" t="s">
        <v>3398</v>
      </c>
      <c r="N111" s="4" t="s">
        <v>774</v>
      </c>
      <c r="O111" s="24" t="s">
        <v>3473</v>
      </c>
      <c r="P111" s="4">
        <v>796</v>
      </c>
      <c r="Q111" s="4" t="s">
        <v>2728</v>
      </c>
      <c r="R111" s="155">
        <v>24</v>
      </c>
      <c r="S111" s="155">
        <v>21000</v>
      </c>
      <c r="T111" s="95">
        <f t="shared" si="2"/>
        <v>504000</v>
      </c>
      <c r="U111" s="89">
        <f t="shared" si="3"/>
        <v>564480</v>
      </c>
      <c r="V111" s="4"/>
      <c r="W111" s="4">
        <v>2017</v>
      </c>
      <c r="X111" s="72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</row>
    <row r="112" spans="1:91" s="67" customFormat="1" ht="50.1" customHeight="1">
      <c r="A112" s="4" t="s">
        <v>3730</v>
      </c>
      <c r="B112" s="4" t="s">
        <v>2720</v>
      </c>
      <c r="C112" s="8" t="s">
        <v>866</v>
      </c>
      <c r="D112" s="56" t="s">
        <v>2736</v>
      </c>
      <c r="E112" s="56" t="s">
        <v>867</v>
      </c>
      <c r="F112" s="56" t="s">
        <v>868</v>
      </c>
      <c r="G112" s="4" t="s">
        <v>2712</v>
      </c>
      <c r="H112" s="4">
        <v>0</v>
      </c>
      <c r="I112" s="54">
        <v>590000000</v>
      </c>
      <c r="J112" s="8" t="s">
        <v>2714</v>
      </c>
      <c r="K112" s="8" t="s">
        <v>821</v>
      </c>
      <c r="L112" s="4" t="s">
        <v>773</v>
      </c>
      <c r="M112" s="4" t="s">
        <v>3398</v>
      </c>
      <c r="N112" s="4" t="s">
        <v>2427</v>
      </c>
      <c r="O112" s="24" t="s">
        <v>3473</v>
      </c>
      <c r="P112" s="4">
        <v>796</v>
      </c>
      <c r="Q112" s="4" t="s">
        <v>2728</v>
      </c>
      <c r="R112" s="155">
        <v>44</v>
      </c>
      <c r="S112" s="155">
        <v>1200</v>
      </c>
      <c r="T112" s="95">
        <f t="shared" si="2"/>
        <v>52800</v>
      </c>
      <c r="U112" s="89">
        <f t="shared" si="3"/>
        <v>59136.000000000007</v>
      </c>
      <c r="V112" s="2"/>
      <c r="W112" s="4">
        <v>2017</v>
      </c>
      <c r="X112" s="72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91" s="132" customFormat="1" ht="50.1" customHeight="1">
      <c r="A113" s="4" t="s">
        <v>3731</v>
      </c>
      <c r="B113" s="4" t="s">
        <v>2720</v>
      </c>
      <c r="C113" s="8" t="s">
        <v>873</v>
      </c>
      <c r="D113" s="56" t="s">
        <v>2736</v>
      </c>
      <c r="E113" s="56" t="s">
        <v>874</v>
      </c>
      <c r="F113" s="56" t="s">
        <v>875</v>
      </c>
      <c r="G113" s="4" t="s">
        <v>2712</v>
      </c>
      <c r="H113" s="4">
        <v>0</v>
      </c>
      <c r="I113" s="54">
        <v>590000000</v>
      </c>
      <c r="J113" s="8" t="s">
        <v>2714</v>
      </c>
      <c r="K113" s="4" t="s">
        <v>876</v>
      </c>
      <c r="L113" s="4" t="s">
        <v>773</v>
      </c>
      <c r="M113" s="4" t="s">
        <v>3398</v>
      </c>
      <c r="N113" s="4" t="s">
        <v>2357</v>
      </c>
      <c r="O113" s="4" t="s">
        <v>1415</v>
      </c>
      <c r="P113" s="4">
        <v>796</v>
      </c>
      <c r="Q113" s="4" t="s">
        <v>2728</v>
      </c>
      <c r="R113" s="155">
        <v>3</v>
      </c>
      <c r="S113" s="155">
        <v>3500</v>
      </c>
      <c r="T113" s="95">
        <f t="shared" si="2"/>
        <v>10500</v>
      </c>
      <c r="U113" s="89">
        <f t="shared" si="3"/>
        <v>11760.000000000002</v>
      </c>
      <c r="V113" s="4"/>
      <c r="W113" s="4">
        <v>2017</v>
      </c>
      <c r="X113" s="72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</row>
    <row r="114" spans="1:91" s="67" customFormat="1" ht="50.1" customHeight="1">
      <c r="A114" s="4" t="s">
        <v>3732</v>
      </c>
      <c r="B114" s="8" t="s">
        <v>2720</v>
      </c>
      <c r="C114" s="73" t="s">
        <v>3581</v>
      </c>
      <c r="D114" s="5" t="s">
        <v>3582</v>
      </c>
      <c r="E114" s="5" t="s">
        <v>3583</v>
      </c>
      <c r="F114" s="5"/>
      <c r="G114" s="5" t="s">
        <v>2712</v>
      </c>
      <c r="H114" s="5">
        <v>0</v>
      </c>
      <c r="I114" s="33" t="s">
        <v>2992</v>
      </c>
      <c r="J114" s="8" t="s">
        <v>2714</v>
      </c>
      <c r="K114" s="8" t="s">
        <v>2001</v>
      </c>
      <c r="L114" s="8" t="s">
        <v>3576</v>
      </c>
      <c r="M114" s="5" t="s">
        <v>2716</v>
      </c>
      <c r="N114" s="21" t="s">
        <v>3579</v>
      </c>
      <c r="O114" s="8" t="s">
        <v>3580</v>
      </c>
      <c r="P114" s="73" t="s">
        <v>2812</v>
      </c>
      <c r="Q114" s="73" t="s">
        <v>2762</v>
      </c>
      <c r="R114" s="168">
        <v>120</v>
      </c>
      <c r="S114" s="168">
        <v>500</v>
      </c>
      <c r="T114" s="35">
        <f>S114*R114</f>
        <v>60000</v>
      </c>
      <c r="U114" s="88">
        <f t="shared" si="3"/>
        <v>67200</v>
      </c>
      <c r="V114" s="80"/>
      <c r="W114" s="8">
        <v>2017</v>
      </c>
      <c r="X114" s="74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</row>
    <row r="115" spans="1:91" s="132" customFormat="1" ht="50.1" customHeight="1">
      <c r="A115" s="4" t="s">
        <v>3733</v>
      </c>
      <c r="B115" s="8" t="s">
        <v>2720</v>
      </c>
      <c r="C115" s="100" t="s">
        <v>3584</v>
      </c>
      <c r="D115" s="5" t="s">
        <v>3582</v>
      </c>
      <c r="E115" s="5" t="s">
        <v>3585</v>
      </c>
      <c r="F115" s="5"/>
      <c r="G115" s="5" t="s">
        <v>2712</v>
      </c>
      <c r="H115" s="5">
        <v>0</v>
      </c>
      <c r="I115" s="33" t="s">
        <v>2992</v>
      </c>
      <c r="J115" s="8" t="s">
        <v>2714</v>
      </c>
      <c r="K115" s="8" t="s">
        <v>2001</v>
      </c>
      <c r="L115" s="8" t="s">
        <v>3576</v>
      </c>
      <c r="M115" s="5" t="s">
        <v>2716</v>
      </c>
      <c r="N115" s="21" t="s">
        <v>3579</v>
      </c>
      <c r="O115" s="8" t="s">
        <v>3580</v>
      </c>
      <c r="P115" s="73" t="s">
        <v>2812</v>
      </c>
      <c r="Q115" s="73" t="s">
        <v>2762</v>
      </c>
      <c r="R115" s="168">
        <v>28</v>
      </c>
      <c r="S115" s="168">
        <v>600</v>
      </c>
      <c r="T115" s="35">
        <f>S115*R115</f>
        <v>16800</v>
      </c>
      <c r="U115" s="88">
        <f t="shared" si="3"/>
        <v>18816</v>
      </c>
      <c r="V115" s="50"/>
      <c r="W115" s="8">
        <v>2017</v>
      </c>
      <c r="X115" s="74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4"/>
    </row>
    <row r="116" spans="1:91" s="67" customFormat="1" ht="50.1" customHeight="1">
      <c r="A116" s="4" t="s">
        <v>3734</v>
      </c>
      <c r="B116" s="4" t="s">
        <v>2720</v>
      </c>
      <c r="C116" s="8" t="s">
        <v>2279</v>
      </c>
      <c r="D116" s="8" t="s">
        <v>2280</v>
      </c>
      <c r="E116" s="8" t="s">
        <v>2281</v>
      </c>
      <c r="F116" s="56" t="s">
        <v>2282</v>
      </c>
      <c r="G116" s="4" t="s">
        <v>2712</v>
      </c>
      <c r="H116" s="4">
        <v>0</v>
      </c>
      <c r="I116" s="4" t="s">
        <v>2992</v>
      </c>
      <c r="J116" s="8" t="s">
        <v>2571</v>
      </c>
      <c r="K116" s="8" t="s">
        <v>2274</v>
      </c>
      <c r="L116" s="36" t="s">
        <v>2714</v>
      </c>
      <c r="M116" s="4" t="s">
        <v>2726</v>
      </c>
      <c r="N116" s="8" t="s">
        <v>2128</v>
      </c>
      <c r="O116" s="22" t="s">
        <v>2718</v>
      </c>
      <c r="P116" s="4">
        <v>796</v>
      </c>
      <c r="Q116" s="4" t="s">
        <v>2728</v>
      </c>
      <c r="R116" s="155">
        <v>30</v>
      </c>
      <c r="S116" s="35">
        <v>1070</v>
      </c>
      <c r="T116" s="35">
        <f t="shared" ref="T116:T180" si="4">R116*S116</f>
        <v>32100</v>
      </c>
      <c r="U116" s="88">
        <f t="shared" si="3"/>
        <v>35952</v>
      </c>
      <c r="V116" s="2"/>
      <c r="W116" s="4">
        <v>2017</v>
      </c>
      <c r="X116" s="8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91" s="132" customFormat="1" ht="50.1" customHeight="1">
      <c r="A117" s="4" t="s">
        <v>3735</v>
      </c>
      <c r="B117" s="4" t="s">
        <v>2720</v>
      </c>
      <c r="C117" s="8" t="s">
        <v>2755</v>
      </c>
      <c r="D117" s="7" t="s">
        <v>2756</v>
      </c>
      <c r="E117" s="8" t="s">
        <v>2757</v>
      </c>
      <c r="F117" s="56"/>
      <c r="G117" s="4" t="s">
        <v>2712</v>
      </c>
      <c r="H117" s="4">
        <v>0</v>
      </c>
      <c r="I117" s="4">
        <v>590000000</v>
      </c>
      <c r="J117" s="8" t="s">
        <v>2571</v>
      </c>
      <c r="K117" s="8" t="s">
        <v>2751</v>
      </c>
      <c r="L117" s="8" t="s">
        <v>2725</v>
      </c>
      <c r="M117" s="4" t="s">
        <v>2726</v>
      </c>
      <c r="N117" s="8" t="s">
        <v>2727</v>
      </c>
      <c r="O117" s="4" t="s">
        <v>1463</v>
      </c>
      <c r="P117" s="4">
        <v>796</v>
      </c>
      <c r="Q117" s="4" t="s">
        <v>2728</v>
      </c>
      <c r="R117" s="155">
        <v>230</v>
      </c>
      <c r="S117" s="35">
        <v>820</v>
      </c>
      <c r="T117" s="35">
        <f t="shared" si="4"/>
        <v>188600</v>
      </c>
      <c r="U117" s="88">
        <f t="shared" si="3"/>
        <v>211232.00000000003</v>
      </c>
      <c r="V117" s="4"/>
      <c r="W117" s="4">
        <v>2017</v>
      </c>
      <c r="X117" s="8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</row>
    <row r="118" spans="1:91" s="67" customFormat="1" ht="50.1" customHeight="1">
      <c r="A118" s="4" t="s">
        <v>3736</v>
      </c>
      <c r="B118" s="21" t="s">
        <v>2720</v>
      </c>
      <c r="C118" s="22" t="s">
        <v>2755</v>
      </c>
      <c r="D118" s="23" t="s">
        <v>2756</v>
      </c>
      <c r="E118" s="22" t="s">
        <v>2757</v>
      </c>
      <c r="F118" s="23"/>
      <c r="G118" s="24" t="s">
        <v>2758</v>
      </c>
      <c r="H118" s="9">
        <v>0</v>
      </c>
      <c r="I118" s="10">
        <v>590000000</v>
      </c>
      <c r="J118" s="8" t="s">
        <v>2571</v>
      </c>
      <c r="K118" s="24" t="s">
        <v>2222</v>
      </c>
      <c r="L118" s="8" t="s">
        <v>2725</v>
      </c>
      <c r="M118" s="24" t="s">
        <v>2716</v>
      </c>
      <c r="N118" s="24" t="s">
        <v>2754</v>
      </c>
      <c r="O118" s="4" t="s">
        <v>1415</v>
      </c>
      <c r="P118" s="4">
        <v>796</v>
      </c>
      <c r="Q118" s="24" t="s">
        <v>2728</v>
      </c>
      <c r="R118" s="173">
        <v>5</v>
      </c>
      <c r="S118" s="25">
        <v>900</v>
      </c>
      <c r="T118" s="35">
        <f t="shared" si="4"/>
        <v>4500</v>
      </c>
      <c r="U118" s="88">
        <f t="shared" si="3"/>
        <v>5040.0000000000009</v>
      </c>
      <c r="V118" s="60"/>
      <c r="W118" s="24">
        <v>2017</v>
      </c>
      <c r="X118" s="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</row>
    <row r="119" spans="1:91" s="132" customFormat="1" ht="50.1" customHeight="1">
      <c r="A119" s="4" t="s">
        <v>3737</v>
      </c>
      <c r="B119" s="33" t="s">
        <v>2720</v>
      </c>
      <c r="C119" s="97" t="s">
        <v>2759</v>
      </c>
      <c r="D119" s="99" t="s">
        <v>2760</v>
      </c>
      <c r="E119" s="5" t="s">
        <v>2761</v>
      </c>
      <c r="F119" s="56" t="s">
        <v>2283</v>
      </c>
      <c r="G119" s="24" t="s">
        <v>2712</v>
      </c>
      <c r="H119" s="10">
        <v>0</v>
      </c>
      <c r="I119" s="32">
        <v>590000000</v>
      </c>
      <c r="J119" s="8" t="s">
        <v>2571</v>
      </c>
      <c r="K119" s="33" t="s">
        <v>2751</v>
      </c>
      <c r="L119" s="8" t="s">
        <v>2725</v>
      </c>
      <c r="M119" s="33" t="s">
        <v>2726</v>
      </c>
      <c r="N119" s="5" t="s">
        <v>2727</v>
      </c>
      <c r="O119" s="4" t="s">
        <v>1463</v>
      </c>
      <c r="P119" s="50">
        <v>166</v>
      </c>
      <c r="Q119" s="50" t="s">
        <v>2762</v>
      </c>
      <c r="R119" s="150">
        <v>150</v>
      </c>
      <c r="S119" s="37">
        <v>1360</v>
      </c>
      <c r="T119" s="35">
        <f t="shared" si="4"/>
        <v>204000</v>
      </c>
      <c r="U119" s="88">
        <f t="shared" si="3"/>
        <v>228480.00000000003</v>
      </c>
      <c r="V119" s="33"/>
      <c r="W119" s="75">
        <v>2017</v>
      </c>
      <c r="X119" s="8"/>
    </row>
    <row r="120" spans="1:91" s="67" customFormat="1" ht="50.1" customHeight="1">
      <c r="A120" s="4" t="s">
        <v>3738</v>
      </c>
      <c r="B120" s="4" t="s">
        <v>2720</v>
      </c>
      <c r="C120" s="8" t="s">
        <v>2759</v>
      </c>
      <c r="D120" s="7" t="s">
        <v>2760</v>
      </c>
      <c r="E120" s="8" t="s">
        <v>2761</v>
      </c>
      <c r="F120" s="56" t="s">
        <v>2763</v>
      </c>
      <c r="G120" s="4" t="s">
        <v>2712</v>
      </c>
      <c r="H120" s="4">
        <v>0</v>
      </c>
      <c r="I120" s="4">
        <v>590000000</v>
      </c>
      <c r="J120" s="8" t="s">
        <v>2571</v>
      </c>
      <c r="K120" s="8" t="s">
        <v>2751</v>
      </c>
      <c r="L120" s="8" t="s">
        <v>2725</v>
      </c>
      <c r="M120" s="4" t="s">
        <v>2726</v>
      </c>
      <c r="N120" s="8" t="s">
        <v>2727</v>
      </c>
      <c r="O120" s="4" t="s">
        <v>1463</v>
      </c>
      <c r="P120" s="4">
        <v>166</v>
      </c>
      <c r="Q120" s="4" t="s">
        <v>2762</v>
      </c>
      <c r="R120" s="155">
        <v>50</v>
      </c>
      <c r="S120" s="35">
        <v>1540</v>
      </c>
      <c r="T120" s="35">
        <f t="shared" si="4"/>
        <v>77000</v>
      </c>
      <c r="U120" s="88">
        <f t="shared" si="3"/>
        <v>86240.000000000015</v>
      </c>
      <c r="V120" s="2"/>
      <c r="W120" s="4">
        <v>2017</v>
      </c>
      <c r="X120" s="8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91" s="132" customFormat="1" ht="50.1" customHeight="1">
      <c r="A121" s="4" t="s">
        <v>3739</v>
      </c>
      <c r="B121" s="4" t="s">
        <v>2720</v>
      </c>
      <c r="C121" s="8" t="s">
        <v>2759</v>
      </c>
      <c r="D121" s="8" t="s">
        <v>2760</v>
      </c>
      <c r="E121" s="8" t="s">
        <v>2761</v>
      </c>
      <c r="F121" s="56" t="s">
        <v>2283</v>
      </c>
      <c r="G121" s="4" t="s">
        <v>2712</v>
      </c>
      <c r="H121" s="4">
        <v>0</v>
      </c>
      <c r="I121" s="4" t="s">
        <v>2992</v>
      </c>
      <c r="J121" s="8" t="s">
        <v>2571</v>
      </c>
      <c r="K121" s="8" t="s">
        <v>2274</v>
      </c>
      <c r="L121" s="8" t="s">
        <v>2725</v>
      </c>
      <c r="M121" s="4" t="s">
        <v>2726</v>
      </c>
      <c r="N121" s="8" t="s">
        <v>2128</v>
      </c>
      <c r="O121" s="22" t="s">
        <v>2718</v>
      </c>
      <c r="P121" s="4">
        <v>166</v>
      </c>
      <c r="Q121" s="4" t="s">
        <v>2762</v>
      </c>
      <c r="R121" s="155">
        <v>100</v>
      </c>
      <c r="S121" s="35">
        <v>1340</v>
      </c>
      <c r="T121" s="35">
        <f t="shared" si="4"/>
        <v>134000</v>
      </c>
      <c r="U121" s="88">
        <f t="shared" si="3"/>
        <v>150080</v>
      </c>
      <c r="V121" s="4"/>
      <c r="W121" s="4">
        <v>2017</v>
      </c>
      <c r="X121" s="8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</row>
    <row r="122" spans="1:91" s="67" customFormat="1" ht="50.1" customHeight="1">
      <c r="A122" s="4" t="s">
        <v>3740</v>
      </c>
      <c r="B122" s="4" t="s">
        <v>2720</v>
      </c>
      <c r="C122" s="8" t="s">
        <v>2284</v>
      </c>
      <c r="D122" s="8" t="s">
        <v>2285</v>
      </c>
      <c r="E122" s="8" t="s">
        <v>2286</v>
      </c>
      <c r="F122" s="56" t="s">
        <v>2287</v>
      </c>
      <c r="G122" s="4" t="s">
        <v>2712</v>
      </c>
      <c r="H122" s="4">
        <v>0</v>
      </c>
      <c r="I122" s="4">
        <v>590000000</v>
      </c>
      <c r="J122" s="8" t="s">
        <v>2571</v>
      </c>
      <c r="K122" s="8" t="s">
        <v>2274</v>
      </c>
      <c r="L122" s="36" t="s">
        <v>2714</v>
      </c>
      <c r="M122" s="4" t="s">
        <v>2264</v>
      </c>
      <c r="N122" s="8" t="s">
        <v>2265</v>
      </c>
      <c r="O122" s="4" t="s">
        <v>1463</v>
      </c>
      <c r="P122" s="4">
        <v>166</v>
      </c>
      <c r="Q122" s="4" t="s">
        <v>2762</v>
      </c>
      <c r="R122" s="155">
        <v>900</v>
      </c>
      <c r="S122" s="35">
        <v>295</v>
      </c>
      <c r="T122" s="35">
        <f t="shared" si="4"/>
        <v>265500</v>
      </c>
      <c r="U122" s="88">
        <f t="shared" si="3"/>
        <v>297360</v>
      </c>
      <c r="V122" s="2"/>
      <c r="W122" s="4">
        <v>2017</v>
      </c>
      <c r="X122" s="8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91" s="132" customFormat="1" ht="50.1" customHeight="1">
      <c r="A123" s="4" t="s">
        <v>3741</v>
      </c>
      <c r="B123" s="4" t="s">
        <v>2720</v>
      </c>
      <c r="C123" s="8" t="s">
        <v>885</v>
      </c>
      <c r="D123" s="56" t="s">
        <v>886</v>
      </c>
      <c r="E123" s="56" t="s">
        <v>887</v>
      </c>
      <c r="F123" s="56" t="s">
        <v>888</v>
      </c>
      <c r="G123" s="4" t="s">
        <v>2712</v>
      </c>
      <c r="H123" s="4">
        <v>0</v>
      </c>
      <c r="I123" s="54">
        <v>590000000</v>
      </c>
      <c r="J123" s="8" t="s">
        <v>2714</v>
      </c>
      <c r="K123" s="4" t="s">
        <v>772</v>
      </c>
      <c r="L123" s="4" t="s">
        <v>773</v>
      </c>
      <c r="M123" s="4" t="s">
        <v>3398</v>
      </c>
      <c r="N123" s="4" t="s">
        <v>2427</v>
      </c>
      <c r="O123" s="24" t="s">
        <v>3473</v>
      </c>
      <c r="P123" s="4">
        <v>796</v>
      </c>
      <c r="Q123" s="4" t="s">
        <v>2728</v>
      </c>
      <c r="R123" s="155">
        <v>10</v>
      </c>
      <c r="S123" s="155">
        <v>192600</v>
      </c>
      <c r="T123" s="95">
        <f t="shared" si="4"/>
        <v>1926000</v>
      </c>
      <c r="U123" s="89">
        <f t="shared" si="3"/>
        <v>2157120</v>
      </c>
      <c r="V123" s="4"/>
      <c r="W123" s="4">
        <v>2017</v>
      </c>
      <c r="X123" s="72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</row>
    <row r="124" spans="1:91" s="67" customFormat="1" ht="50.1" customHeight="1">
      <c r="A124" s="4" t="s">
        <v>3742</v>
      </c>
      <c r="B124" s="4" t="s">
        <v>2720</v>
      </c>
      <c r="C124" s="8" t="s">
        <v>889</v>
      </c>
      <c r="D124" s="56" t="s">
        <v>890</v>
      </c>
      <c r="E124" s="56" t="s">
        <v>2214</v>
      </c>
      <c r="F124" s="56" t="s">
        <v>891</v>
      </c>
      <c r="G124" s="4" t="s">
        <v>2712</v>
      </c>
      <c r="H124" s="4">
        <v>0</v>
      </c>
      <c r="I124" s="54">
        <v>590000000</v>
      </c>
      <c r="J124" s="8" t="s">
        <v>2714</v>
      </c>
      <c r="K124" s="4" t="s">
        <v>772</v>
      </c>
      <c r="L124" s="4" t="s">
        <v>773</v>
      </c>
      <c r="M124" s="4" t="s">
        <v>3398</v>
      </c>
      <c r="N124" s="4" t="s">
        <v>2427</v>
      </c>
      <c r="O124" s="8" t="s">
        <v>404</v>
      </c>
      <c r="P124" s="4">
        <v>796</v>
      </c>
      <c r="Q124" s="4" t="s">
        <v>2728</v>
      </c>
      <c r="R124" s="155">
        <v>16</v>
      </c>
      <c r="S124" s="155">
        <v>80000</v>
      </c>
      <c r="T124" s="95">
        <f t="shared" si="4"/>
        <v>1280000</v>
      </c>
      <c r="U124" s="89">
        <f t="shared" si="3"/>
        <v>1433600.0000000002</v>
      </c>
      <c r="V124" s="2"/>
      <c r="W124" s="4">
        <v>2017</v>
      </c>
      <c r="X124" s="72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91" s="132" customFormat="1" ht="50.1" customHeight="1">
      <c r="A125" s="4" t="s">
        <v>3743</v>
      </c>
      <c r="B125" s="4" t="s">
        <v>2720</v>
      </c>
      <c r="C125" s="8" t="s">
        <v>889</v>
      </c>
      <c r="D125" s="56" t="s">
        <v>890</v>
      </c>
      <c r="E125" s="56" t="s">
        <v>2214</v>
      </c>
      <c r="F125" s="56" t="s">
        <v>892</v>
      </c>
      <c r="G125" s="4" t="s">
        <v>2712</v>
      </c>
      <c r="H125" s="4">
        <v>0</v>
      </c>
      <c r="I125" s="54">
        <v>590000000</v>
      </c>
      <c r="J125" s="8" t="s">
        <v>2714</v>
      </c>
      <c r="K125" s="4" t="s">
        <v>2744</v>
      </c>
      <c r="L125" s="4" t="s">
        <v>773</v>
      </c>
      <c r="M125" s="4" t="s">
        <v>3398</v>
      </c>
      <c r="N125" s="4" t="s">
        <v>2427</v>
      </c>
      <c r="O125" s="8" t="s">
        <v>404</v>
      </c>
      <c r="P125" s="4">
        <v>796</v>
      </c>
      <c r="Q125" s="4" t="s">
        <v>2728</v>
      </c>
      <c r="R125" s="155">
        <v>1</v>
      </c>
      <c r="S125" s="155">
        <v>530000</v>
      </c>
      <c r="T125" s="95">
        <f t="shared" si="4"/>
        <v>530000</v>
      </c>
      <c r="U125" s="89">
        <f t="shared" si="3"/>
        <v>593600</v>
      </c>
      <c r="V125" s="4"/>
      <c r="W125" s="4">
        <v>2017</v>
      </c>
      <c r="X125" s="72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</row>
    <row r="126" spans="1:91" s="67" customFormat="1" ht="50.1" customHeight="1">
      <c r="A126" s="4" t="s">
        <v>3744</v>
      </c>
      <c r="B126" s="21" t="s">
        <v>2720</v>
      </c>
      <c r="C126" s="22" t="s">
        <v>2770</v>
      </c>
      <c r="D126" s="23" t="s">
        <v>2765</v>
      </c>
      <c r="E126" s="22" t="s">
        <v>2771</v>
      </c>
      <c r="F126" s="23" t="s">
        <v>2772</v>
      </c>
      <c r="G126" s="4" t="s">
        <v>3174</v>
      </c>
      <c r="H126" s="9">
        <v>0</v>
      </c>
      <c r="I126" s="10">
        <v>590000000</v>
      </c>
      <c r="J126" s="8" t="s">
        <v>2571</v>
      </c>
      <c r="K126" s="24" t="s">
        <v>2768</v>
      </c>
      <c r="L126" s="8" t="s">
        <v>2725</v>
      </c>
      <c r="M126" s="24" t="s">
        <v>2716</v>
      </c>
      <c r="N126" s="24" t="s">
        <v>2754</v>
      </c>
      <c r="O126" s="4" t="s">
        <v>1415</v>
      </c>
      <c r="P126" s="4">
        <v>736</v>
      </c>
      <c r="Q126" s="24" t="s">
        <v>2769</v>
      </c>
      <c r="R126" s="173">
        <v>200</v>
      </c>
      <c r="S126" s="25">
        <v>5900</v>
      </c>
      <c r="T126" s="35">
        <f t="shared" si="4"/>
        <v>1180000</v>
      </c>
      <c r="U126" s="88">
        <f t="shared" si="3"/>
        <v>1321600.0000000002</v>
      </c>
      <c r="V126" s="60"/>
      <c r="W126" s="24">
        <v>2017</v>
      </c>
      <c r="X126" s="8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  <c r="CL126" s="135"/>
      <c r="CM126" s="135"/>
    </row>
    <row r="127" spans="1:91" s="132" customFormat="1" ht="50.1" customHeight="1">
      <c r="A127" s="4" t="s">
        <v>3745</v>
      </c>
      <c r="B127" s="4" t="s">
        <v>2720</v>
      </c>
      <c r="C127" s="8" t="s">
        <v>2764</v>
      </c>
      <c r="D127" s="7" t="s">
        <v>2765</v>
      </c>
      <c r="E127" s="8" t="s">
        <v>2766</v>
      </c>
      <c r="F127" s="56" t="s">
        <v>2767</v>
      </c>
      <c r="G127" s="4" t="s">
        <v>3174</v>
      </c>
      <c r="H127" s="4">
        <v>0</v>
      </c>
      <c r="I127" s="4">
        <v>590000000</v>
      </c>
      <c r="J127" s="8" t="s">
        <v>2571</v>
      </c>
      <c r="K127" s="8" t="s">
        <v>2768</v>
      </c>
      <c r="L127" s="8" t="s">
        <v>2725</v>
      </c>
      <c r="M127" s="4" t="s">
        <v>2716</v>
      </c>
      <c r="N127" s="8" t="s">
        <v>2754</v>
      </c>
      <c r="O127" s="4" t="s">
        <v>1415</v>
      </c>
      <c r="P127" s="4">
        <v>736</v>
      </c>
      <c r="Q127" s="4" t="s">
        <v>2769</v>
      </c>
      <c r="R127" s="155">
        <v>400</v>
      </c>
      <c r="S127" s="35">
        <v>4850</v>
      </c>
      <c r="T127" s="35">
        <f t="shared" si="4"/>
        <v>1940000</v>
      </c>
      <c r="U127" s="88">
        <f t="shared" si="3"/>
        <v>2172800</v>
      </c>
      <c r="V127" s="4"/>
      <c r="W127" s="4">
        <v>2017</v>
      </c>
      <c r="X127" s="8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</row>
    <row r="128" spans="1:91" s="67" customFormat="1" ht="50.1" customHeight="1">
      <c r="A128" s="4" t="s">
        <v>3746</v>
      </c>
      <c r="B128" s="4" t="s">
        <v>2720</v>
      </c>
      <c r="C128" s="8" t="s">
        <v>2398</v>
      </c>
      <c r="D128" s="8" t="s">
        <v>2399</v>
      </c>
      <c r="E128" s="8" t="s">
        <v>2400</v>
      </c>
      <c r="F128" s="56" t="s">
        <v>2401</v>
      </c>
      <c r="G128" s="4" t="s">
        <v>2712</v>
      </c>
      <c r="H128" s="4">
        <v>0</v>
      </c>
      <c r="I128" s="4">
        <v>590000000</v>
      </c>
      <c r="J128" s="8" t="s">
        <v>2571</v>
      </c>
      <c r="K128" s="8" t="s">
        <v>2391</v>
      </c>
      <c r="L128" s="36" t="s">
        <v>2714</v>
      </c>
      <c r="M128" s="4" t="s">
        <v>2264</v>
      </c>
      <c r="N128" s="8" t="s">
        <v>2128</v>
      </c>
      <c r="O128" s="4" t="s">
        <v>1463</v>
      </c>
      <c r="P128" s="4">
        <v>166</v>
      </c>
      <c r="Q128" s="4" t="s">
        <v>2762</v>
      </c>
      <c r="R128" s="155">
        <v>2</v>
      </c>
      <c r="S128" s="35">
        <v>7100</v>
      </c>
      <c r="T128" s="35">
        <f t="shared" si="4"/>
        <v>14200</v>
      </c>
      <c r="U128" s="88">
        <f t="shared" si="3"/>
        <v>15904.000000000002</v>
      </c>
      <c r="V128" s="2"/>
      <c r="W128" s="4">
        <v>2017</v>
      </c>
      <c r="X128" s="8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91" s="132" customFormat="1" ht="50.1" customHeight="1">
      <c r="A129" s="4" t="s">
        <v>3747</v>
      </c>
      <c r="B129" s="4" t="s">
        <v>2720</v>
      </c>
      <c r="C129" s="8" t="s">
        <v>2288</v>
      </c>
      <c r="D129" s="8" t="s">
        <v>2289</v>
      </c>
      <c r="E129" s="8" t="s">
        <v>2290</v>
      </c>
      <c r="F129" s="56" t="s">
        <v>2291</v>
      </c>
      <c r="G129" s="4" t="s">
        <v>2712</v>
      </c>
      <c r="H129" s="4">
        <v>0</v>
      </c>
      <c r="I129" s="4">
        <v>590000000</v>
      </c>
      <c r="J129" s="8" t="s">
        <v>2571</v>
      </c>
      <c r="K129" s="8" t="s">
        <v>2274</v>
      </c>
      <c r="L129" s="36" t="s">
        <v>2714</v>
      </c>
      <c r="M129" s="4" t="s">
        <v>2716</v>
      </c>
      <c r="N129" s="8" t="s">
        <v>2265</v>
      </c>
      <c r="O129" s="4" t="s">
        <v>1463</v>
      </c>
      <c r="P129" s="4" t="s">
        <v>2812</v>
      </c>
      <c r="Q129" s="4" t="s">
        <v>2762</v>
      </c>
      <c r="R129" s="155">
        <v>50</v>
      </c>
      <c r="S129" s="35">
        <v>3214</v>
      </c>
      <c r="T129" s="35">
        <f t="shared" si="4"/>
        <v>160700</v>
      </c>
      <c r="U129" s="88">
        <f t="shared" si="3"/>
        <v>179984.00000000003</v>
      </c>
      <c r="V129" s="4" t="s">
        <v>2706</v>
      </c>
      <c r="W129" s="4">
        <v>2017</v>
      </c>
      <c r="X129" s="8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</row>
    <row r="130" spans="1:91" s="67" customFormat="1" ht="50.1" customHeight="1">
      <c r="A130" s="4" t="s">
        <v>3748</v>
      </c>
      <c r="B130" s="4" t="s">
        <v>2720</v>
      </c>
      <c r="C130" s="8" t="s">
        <v>893</v>
      </c>
      <c r="D130" s="56" t="s">
        <v>894</v>
      </c>
      <c r="E130" s="56" t="s">
        <v>895</v>
      </c>
      <c r="F130" s="56" t="s">
        <v>896</v>
      </c>
      <c r="G130" s="4" t="s">
        <v>2712</v>
      </c>
      <c r="H130" s="4">
        <v>0</v>
      </c>
      <c r="I130" s="54">
        <v>590000000</v>
      </c>
      <c r="J130" s="8" t="s">
        <v>2714</v>
      </c>
      <c r="K130" s="4" t="s">
        <v>3472</v>
      </c>
      <c r="L130" s="4" t="s">
        <v>773</v>
      </c>
      <c r="M130" s="4" t="s">
        <v>3398</v>
      </c>
      <c r="N130" s="4" t="s">
        <v>2427</v>
      </c>
      <c r="O130" s="24" t="s">
        <v>3473</v>
      </c>
      <c r="P130" s="4">
        <v>796</v>
      </c>
      <c r="Q130" s="4" t="s">
        <v>2728</v>
      </c>
      <c r="R130" s="155">
        <v>815</v>
      </c>
      <c r="S130" s="155">
        <v>70</v>
      </c>
      <c r="T130" s="95">
        <f t="shared" si="4"/>
        <v>57050</v>
      </c>
      <c r="U130" s="89">
        <f t="shared" si="3"/>
        <v>63896.000000000007</v>
      </c>
      <c r="V130" s="2"/>
      <c r="W130" s="4">
        <v>2017</v>
      </c>
      <c r="X130" s="72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91" s="132" customFormat="1" ht="50.1" customHeight="1">
      <c r="A131" s="4" t="s">
        <v>3749</v>
      </c>
      <c r="B131" s="4" t="s">
        <v>2720</v>
      </c>
      <c r="C131" s="8" t="s">
        <v>893</v>
      </c>
      <c r="D131" s="56" t="s">
        <v>894</v>
      </c>
      <c r="E131" s="56" t="s">
        <v>895</v>
      </c>
      <c r="F131" s="56" t="s">
        <v>897</v>
      </c>
      <c r="G131" s="4" t="s">
        <v>2712</v>
      </c>
      <c r="H131" s="4">
        <v>90</v>
      </c>
      <c r="I131" s="54">
        <v>590000000</v>
      </c>
      <c r="J131" s="8" t="s">
        <v>2714</v>
      </c>
      <c r="K131" s="4" t="s">
        <v>772</v>
      </c>
      <c r="L131" s="4" t="s">
        <v>773</v>
      </c>
      <c r="M131" s="4" t="s">
        <v>3398</v>
      </c>
      <c r="N131" s="4" t="s">
        <v>2427</v>
      </c>
      <c r="O131" s="24" t="s">
        <v>3473</v>
      </c>
      <c r="P131" s="4">
        <v>796</v>
      </c>
      <c r="Q131" s="4" t="s">
        <v>2728</v>
      </c>
      <c r="R131" s="155">
        <v>32</v>
      </c>
      <c r="S131" s="167">
        <f>2200/1.12/32</f>
        <v>61.383928571428562</v>
      </c>
      <c r="T131" s="95">
        <f t="shared" si="4"/>
        <v>1964.285714285714</v>
      </c>
      <c r="U131" s="89">
        <f t="shared" si="3"/>
        <v>2200</v>
      </c>
      <c r="V131" s="4" t="s">
        <v>898</v>
      </c>
      <c r="W131" s="4">
        <v>2017</v>
      </c>
      <c r="X131" s="72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</row>
    <row r="132" spans="1:91" s="67" customFormat="1" ht="50.1" customHeight="1">
      <c r="A132" s="4" t="s">
        <v>3750</v>
      </c>
      <c r="B132" s="21" t="s">
        <v>2720</v>
      </c>
      <c r="C132" s="22" t="s">
        <v>2773</v>
      </c>
      <c r="D132" s="23" t="s">
        <v>2774</v>
      </c>
      <c r="E132" s="22" t="s">
        <v>2775</v>
      </c>
      <c r="F132" s="23" t="s">
        <v>2776</v>
      </c>
      <c r="G132" s="24" t="s">
        <v>2712</v>
      </c>
      <c r="H132" s="9">
        <v>0</v>
      </c>
      <c r="I132" s="10">
        <v>590000000</v>
      </c>
      <c r="J132" s="8" t="s">
        <v>2571</v>
      </c>
      <c r="K132" s="24" t="s">
        <v>2744</v>
      </c>
      <c r="L132" s="36" t="s">
        <v>2714</v>
      </c>
      <c r="M132" s="24" t="s">
        <v>2716</v>
      </c>
      <c r="N132" s="24" t="s">
        <v>2777</v>
      </c>
      <c r="O132" s="4" t="s">
        <v>1463</v>
      </c>
      <c r="P132" s="4">
        <v>796</v>
      </c>
      <c r="Q132" s="24" t="s">
        <v>2728</v>
      </c>
      <c r="R132" s="173">
        <v>1</v>
      </c>
      <c r="S132" s="25">
        <v>50000</v>
      </c>
      <c r="T132" s="35">
        <f t="shared" si="4"/>
        <v>50000</v>
      </c>
      <c r="U132" s="88">
        <f t="shared" si="3"/>
        <v>56000.000000000007</v>
      </c>
      <c r="V132" s="60"/>
      <c r="W132" s="24">
        <v>2017</v>
      </c>
      <c r="X132" s="8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</row>
    <row r="133" spans="1:91" s="67" customFormat="1" ht="50.1" customHeight="1">
      <c r="A133" s="4" t="s">
        <v>3751</v>
      </c>
      <c r="B133" s="4" t="s">
        <v>2720</v>
      </c>
      <c r="C133" s="8" t="s">
        <v>2778</v>
      </c>
      <c r="D133" s="7" t="s">
        <v>2779</v>
      </c>
      <c r="E133" s="8" t="s">
        <v>2780</v>
      </c>
      <c r="F133" s="56" t="s">
        <v>2781</v>
      </c>
      <c r="G133" s="4" t="s">
        <v>3174</v>
      </c>
      <c r="H133" s="4">
        <v>0</v>
      </c>
      <c r="I133" s="4">
        <v>590000000</v>
      </c>
      <c r="J133" s="8" t="s">
        <v>2571</v>
      </c>
      <c r="K133" s="8" t="s">
        <v>2744</v>
      </c>
      <c r="L133" s="36" t="s">
        <v>2714</v>
      </c>
      <c r="M133" s="4" t="s">
        <v>2716</v>
      </c>
      <c r="N133" s="8" t="s">
        <v>2782</v>
      </c>
      <c r="O133" s="4" t="s">
        <v>1463</v>
      </c>
      <c r="P133" s="4">
        <v>796</v>
      </c>
      <c r="Q133" s="4" t="s">
        <v>2728</v>
      </c>
      <c r="R133" s="155">
        <v>6</v>
      </c>
      <c r="S133" s="35">
        <v>106650</v>
      </c>
      <c r="T133" s="35">
        <f t="shared" si="4"/>
        <v>639900</v>
      </c>
      <c r="U133" s="88">
        <f t="shared" si="3"/>
        <v>716688.00000000012</v>
      </c>
      <c r="V133" s="2"/>
      <c r="W133" s="4">
        <v>2017</v>
      </c>
      <c r="X133" s="8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91" s="132" customFormat="1" ht="50.1" customHeight="1">
      <c r="A134" s="4" t="s">
        <v>3752</v>
      </c>
      <c r="B134" s="33" t="s">
        <v>2720</v>
      </c>
      <c r="C134" s="97" t="s">
        <v>2778</v>
      </c>
      <c r="D134" s="99" t="s">
        <v>2779</v>
      </c>
      <c r="E134" s="5" t="s">
        <v>2780</v>
      </c>
      <c r="F134" s="23" t="s">
        <v>2783</v>
      </c>
      <c r="G134" s="4" t="s">
        <v>3174</v>
      </c>
      <c r="H134" s="10">
        <v>0</v>
      </c>
      <c r="I134" s="32">
        <v>590000000</v>
      </c>
      <c r="J134" s="8" t="s">
        <v>2571</v>
      </c>
      <c r="K134" s="33" t="s">
        <v>2744</v>
      </c>
      <c r="L134" s="36" t="s">
        <v>2714</v>
      </c>
      <c r="M134" s="33" t="s">
        <v>2716</v>
      </c>
      <c r="N134" s="5" t="s">
        <v>2782</v>
      </c>
      <c r="O134" s="4" t="s">
        <v>1463</v>
      </c>
      <c r="P134" s="4">
        <v>796</v>
      </c>
      <c r="Q134" s="50" t="s">
        <v>2728</v>
      </c>
      <c r="R134" s="150">
        <v>7</v>
      </c>
      <c r="S134" s="37">
        <v>119200</v>
      </c>
      <c r="T134" s="35">
        <f t="shared" si="4"/>
        <v>834400</v>
      </c>
      <c r="U134" s="88">
        <f t="shared" si="3"/>
        <v>934528.00000000012</v>
      </c>
      <c r="V134" s="33"/>
      <c r="W134" s="75">
        <v>2017</v>
      </c>
      <c r="X134" s="8"/>
    </row>
    <row r="135" spans="1:91" s="67" customFormat="1" ht="50.1" customHeight="1">
      <c r="A135" s="4" t="s">
        <v>3753</v>
      </c>
      <c r="B135" s="33" t="s">
        <v>2720</v>
      </c>
      <c r="C135" s="97" t="s">
        <v>2778</v>
      </c>
      <c r="D135" s="99" t="s">
        <v>2779</v>
      </c>
      <c r="E135" s="5" t="s">
        <v>2780</v>
      </c>
      <c r="F135" s="23" t="s">
        <v>2784</v>
      </c>
      <c r="G135" s="4" t="s">
        <v>3174</v>
      </c>
      <c r="H135" s="10">
        <v>0</v>
      </c>
      <c r="I135" s="32">
        <v>590000000</v>
      </c>
      <c r="J135" s="8" t="s">
        <v>2571</v>
      </c>
      <c r="K135" s="33" t="s">
        <v>2744</v>
      </c>
      <c r="L135" s="36" t="s">
        <v>2714</v>
      </c>
      <c r="M135" s="33" t="s">
        <v>2716</v>
      </c>
      <c r="N135" s="5" t="s">
        <v>2785</v>
      </c>
      <c r="O135" s="4" t="s">
        <v>1463</v>
      </c>
      <c r="P135" s="4">
        <v>796</v>
      </c>
      <c r="Q135" s="50" t="s">
        <v>2728</v>
      </c>
      <c r="R135" s="150">
        <v>6</v>
      </c>
      <c r="S135" s="37">
        <v>131750</v>
      </c>
      <c r="T135" s="35">
        <f t="shared" si="4"/>
        <v>790500</v>
      </c>
      <c r="U135" s="88">
        <f t="shared" si="3"/>
        <v>885360.00000000012</v>
      </c>
      <c r="V135" s="94"/>
      <c r="W135" s="75">
        <v>2017</v>
      </c>
      <c r="X135" s="8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</row>
    <row r="136" spans="1:91" s="132" customFormat="1" ht="50.1" customHeight="1">
      <c r="A136" s="4" t="s">
        <v>3754</v>
      </c>
      <c r="B136" s="4" t="s">
        <v>2720</v>
      </c>
      <c r="C136" s="8" t="s">
        <v>1968</v>
      </c>
      <c r="D136" s="8" t="s">
        <v>1969</v>
      </c>
      <c r="E136" s="8" t="s">
        <v>1970</v>
      </c>
      <c r="F136" s="56" t="s">
        <v>1971</v>
      </c>
      <c r="G136" s="4" t="s">
        <v>3174</v>
      </c>
      <c r="H136" s="4">
        <v>80</v>
      </c>
      <c r="I136" s="4">
        <v>590000000</v>
      </c>
      <c r="J136" s="8" t="s">
        <v>2571</v>
      </c>
      <c r="K136" s="8" t="s">
        <v>1972</v>
      </c>
      <c r="L136" s="8" t="s">
        <v>2725</v>
      </c>
      <c r="M136" s="4" t="s">
        <v>2716</v>
      </c>
      <c r="N136" s="8" t="s">
        <v>1830</v>
      </c>
      <c r="O136" s="4" t="s">
        <v>1415</v>
      </c>
      <c r="P136" s="4">
        <v>166</v>
      </c>
      <c r="Q136" s="4" t="s">
        <v>2762</v>
      </c>
      <c r="R136" s="155">
        <v>2400</v>
      </c>
      <c r="S136" s="35">
        <v>280</v>
      </c>
      <c r="T136" s="35">
        <f t="shared" si="4"/>
        <v>672000</v>
      </c>
      <c r="U136" s="88">
        <f t="shared" si="3"/>
        <v>752640.00000000012</v>
      </c>
      <c r="V136" s="4"/>
      <c r="W136" s="4">
        <v>2017</v>
      </c>
      <c r="X136" s="258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</row>
    <row r="137" spans="1:91" s="67" customFormat="1" ht="50.1" customHeight="1">
      <c r="A137" s="4" t="s">
        <v>3755</v>
      </c>
      <c r="B137" s="53" t="s">
        <v>2720</v>
      </c>
      <c r="C137" s="22" t="s">
        <v>1968</v>
      </c>
      <c r="D137" s="23" t="s">
        <v>1969</v>
      </c>
      <c r="E137" s="23" t="s">
        <v>1970</v>
      </c>
      <c r="F137" s="23" t="s">
        <v>746</v>
      </c>
      <c r="G137" s="5" t="s">
        <v>3174</v>
      </c>
      <c r="H137" s="9">
        <v>0</v>
      </c>
      <c r="I137" s="54">
        <v>590000000</v>
      </c>
      <c r="J137" s="8" t="s">
        <v>2714</v>
      </c>
      <c r="K137" s="24" t="s">
        <v>744</v>
      </c>
      <c r="L137" s="24" t="s">
        <v>2725</v>
      </c>
      <c r="M137" s="4" t="s">
        <v>3398</v>
      </c>
      <c r="N137" s="24" t="s">
        <v>1830</v>
      </c>
      <c r="O137" s="8" t="s">
        <v>404</v>
      </c>
      <c r="P137" s="33" t="s">
        <v>2812</v>
      </c>
      <c r="Q137" s="8" t="s">
        <v>2762</v>
      </c>
      <c r="R137" s="169">
        <v>50</v>
      </c>
      <c r="S137" s="169">
        <v>780</v>
      </c>
      <c r="T137" s="95">
        <f t="shared" si="4"/>
        <v>39000</v>
      </c>
      <c r="U137" s="89">
        <f t="shared" si="3"/>
        <v>43680.000000000007</v>
      </c>
      <c r="V137" s="60"/>
      <c r="W137" s="24">
        <v>2017</v>
      </c>
      <c r="X137" s="3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91" s="67" customFormat="1" ht="50.1" customHeight="1">
      <c r="A138" s="4" t="s">
        <v>3756</v>
      </c>
      <c r="B138" s="24" t="s">
        <v>2720</v>
      </c>
      <c r="C138" s="22" t="s">
        <v>753</v>
      </c>
      <c r="D138" s="23" t="s">
        <v>1969</v>
      </c>
      <c r="E138" s="23" t="s">
        <v>754</v>
      </c>
      <c r="F138" s="23" t="s">
        <v>755</v>
      </c>
      <c r="G138" s="5" t="s">
        <v>3174</v>
      </c>
      <c r="H138" s="9">
        <v>0</v>
      </c>
      <c r="I138" s="54">
        <v>590000000</v>
      </c>
      <c r="J138" s="8" t="s">
        <v>2714</v>
      </c>
      <c r="K138" s="24" t="s">
        <v>744</v>
      </c>
      <c r="L138" s="24" t="s">
        <v>2725</v>
      </c>
      <c r="M138" s="4" t="s">
        <v>3398</v>
      </c>
      <c r="N138" s="24" t="s">
        <v>1830</v>
      </c>
      <c r="O138" s="24" t="s">
        <v>3473</v>
      </c>
      <c r="P138" s="8">
        <v>166</v>
      </c>
      <c r="Q138" s="5" t="s">
        <v>2762</v>
      </c>
      <c r="R138" s="169">
        <v>25</v>
      </c>
      <c r="S138" s="169">
        <v>850</v>
      </c>
      <c r="T138" s="95">
        <f t="shared" si="4"/>
        <v>21250</v>
      </c>
      <c r="U138" s="89">
        <f t="shared" si="3"/>
        <v>23800.000000000004</v>
      </c>
      <c r="V138" s="60"/>
      <c r="W138" s="24">
        <v>2017</v>
      </c>
      <c r="X138" s="3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91" s="67" customFormat="1" ht="50.1" customHeight="1">
      <c r="A139" s="4" t="s">
        <v>3757</v>
      </c>
      <c r="B139" s="4" t="s">
        <v>2720</v>
      </c>
      <c r="C139" s="8" t="s">
        <v>899</v>
      </c>
      <c r="D139" s="56" t="s">
        <v>900</v>
      </c>
      <c r="E139" s="56" t="s">
        <v>901</v>
      </c>
      <c r="F139" s="56" t="s">
        <v>902</v>
      </c>
      <c r="G139" s="4" t="s">
        <v>2712</v>
      </c>
      <c r="H139" s="4">
        <v>0</v>
      </c>
      <c r="I139" s="54">
        <v>590000000</v>
      </c>
      <c r="J139" s="8" t="s">
        <v>2714</v>
      </c>
      <c r="K139" s="4" t="s">
        <v>3472</v>
      </c>
      <c r="L139" s="4" t="s">
        <v>773</v>
      </c>
      <c r="M139" s="4" t="s">
        <v>3398</v>
      </c>
      <c r="N139" s="4" t="s">
        <v>2427</v>
      </c>
      <c r="O139" s="24" t="s">
        <v>3473</v>
      </c>
      <c r="P139" s="4">
        <v>796</v>
      </c>
      <c r="Q139" s="4" t="s">
        <v>2728</v>
      </c>
      <c r="R139" s="155">
        <v>4</v>
      </c>
      <c r="S139" s="167">
        <f>3380/1.12/4</f>
        <v>754.46428571428567</v>
      </c>
      <c r="T139" s="95">
        <f t="shared" si="4"/>
        <v>3017.8571428571427</v>
      </c>
      <c r="U139" s="89">
        <f t="shared" si="3"/>
        <v>3380</v>
      </c>
      <c r="V139" s="2"/>
      <c r="W139" s="4">
        <v>2017</v>
      </c>
      <c r="X139" s="72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91" s="132" customFormat="1" ht="50.1" customHeight="1">
      <c r="A140" s="4" t="s">
        <v>3758</v>
      </c>
      <c r="B140" s="4" t="s">
        <v>2720</v>
      </c>
      <c r="C140" s="8" t="s">
        <v>903</v>
      </c>
      <c r="D140" s="56" t="s">
        <v>904</v>
      </c>
      <c r="E140" s="56" t="s">
        <v>905</v>
      </c>
      <c r="F140" s="56" t="s">
        <v>906</v>
      </c>
      <c r="G140" s="4" t="s">
        <v>2712</v>
      </c>
      <c r="H140" s="4">
        <v>0</v>
      </c>
      <c r="I140" s="54">
        <v>590000000</v>
      </c>
      <c r="J140" s="8" t="s">
        <v>2714</v>
      </c>
      <c r="K140" s="4" t="s">
        <v>876</v>
      </c>
      <c r="L140" s="4" t="s">
        <v>773</v>
      </c>
      <c r="M140" s="4" t="s">
        <v>3398</v>
      </c>
      <c r="N140" s="4" t="s">
        <v>2357</v>
      </c>
      <c r="O140" s="4" t="s">
        <v>1415</v>
      </c>
      <c r="P140" s="4">
        <v>796</v>
      </c>
      <c r="Q140" s="4" t="s">
        <v>2728</v>
      </c>
      <c r="R140" s="155">
        <v>3</v>
      </c>
      <c r="S140" s="155">
        <v>2000</v>
      </c>
      <c r="T140" s="95">
        <f t="shared" si="4"/>
        <v>6000</v>
      </c>
      <c r="U140" s="89">
        <f t="shared" si="3"/>
        <v>6720.0000000000009</v>
      </c>
      <c r="V140" s="4"/>
      <c r="W140" s="4">
        <v>2017</v>
      </c>
      <c r="X140" s="72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</row>
    <row r="141" spans="1:91" s="67" customFormat="1" ht="50.1" customHeight="1">
      <c r="A141" s="4" t="s">
        <v>3759</v>
      </c>
      <c r="B141" s="4" t="s">
        <v>2720</v>
      </c>
      <c r="C141" s="8" t="s">
        <v>923</v>
      </c>
      <c r="D141" s="56" t="s">
        <v>924</v>
      </c>
      <c r="E141" s="56" t="s">
        <v>925</v>
      </c>
      <c r="F141" s="56" t="s">
        <v>926</v>
      </c>
      <c r="G141" s="4" t="s">
        <v>3174</v>
      </c>
      <c r="H141" s="4">
        <v>0</v>
      </c>
      <c r="I141" s="54">
        <v>590000000</v>
      </c>
      <c r="J141" s="8" t="s">
        <v>2714</v>
      </c>
      <c r="K141" s="4" t="s">
        <v>927</v>
      </c>
      <c r="L141" s="4" t="s">
        <v>773</v>
      </c>
      <c r="M141" s="4" t="s">
        <v>3398</v>
      </c>
      <c r="N141" s="4" t="s">
        <v>774</v>
      </c>
      <c r="O141" s="24" t="s">
        <v>3473</v>
      </c>
      <c r="P141" s="4">
        <v>796</v>
      </c>
      <c r="Q141" s="4" t="s">
        <v>2728</v>
      </c>
      <c r="R141" s="155">
        <v>3</v>
      </c>
      <c r="S141" s="155">
        <v>825000</v>
      </c>
      <c r="T141" s="95">
        <f t="shared" si="4"/>
        <v>2475000</v>
      </c>
      <c r="U141" s="89">
        <f t="shared" si="3"/>
        <v>2772000.0000000005</v>
      </c>
      <c r="V141" s="2"/>
      <c r="W141" s="4">
        <v>2017</v>
      </c>
      <c r="X141" s="72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91" s="132" customFormat="1" ht="50.1" customHeight="1">
      <c r="A142" s="4" t="s">
        <v>3760</v>
      </c>
      <c r="B142" s="5" t="s">
        <v>2720</v>
      </c>
      <c r="C142" s="5" t="s">
        <v>495</v>
      </c>
      <c r="D142" s="5" t="s">
        <v>496</v>
      </c>
      <c r="E142" s="5" t="s">
        <v>497</v>
      </c>
      <c r="F142" s="5" t="s">
        <v>498</v>
      </c>
      <c r="G142" s="5" t="s">
        <v>2712</v>
      </c>
      <c r="H142" s="5">
        <v>0</v>
      </c>
      <c r="I142" s="10">
        <v>590000000</v>
      </c>
      <c r="J142" s="8" t="s">
        <v>2571</v>
      </c>
      <c r="K142" s="5" t="s">
        <v>571</v>
      </c>
      <c r="L142" s="5" t="s">
        <v>773</v>
      </c>
      <c r="M142" s="5" t="s">
        <v>3398</v>
      </c>
      <c r="N142" s="5" t="s">
        <v>456</v>
      </c>
      <c r="O142" s="5" t="s">
        <v>471</v>
      </c>
      <c r="P142" s="5">
        <v>796</v>
      </c>
      <c r="Q142" s="5" t="s">
        <v>2728</v>
      </c>
      <c r="R142" s="166">
        <v>1</v>
      </c>
      <c r="S142" s="166">
        <v>2500</v>
      </c>
      <c r="T142" s="35">
        <f t="shared" si="4"/>
        <v>2500</v>
      </c>
      <c r="U142" s="88">
        <f t="shared" si="3"/>
        <v>2800.0000000000005</v>
      </c>
      <c r="V142" s="50"/>
      <c r="W142" s="5">
        <v>2017</v>
      </c>
      <c r="X142" s="5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</row>
    <row r="143" spans="1:91" s="67" customFormat="1" ht="50.1" customHeight="1">
      <c r="A143" s="4" t="s">
        <v>3761</v>
      </c>
      <c r="B143" s="4" t="s">
        <v>2720</v>
      </c>
      <c r="C143" s="8" t="s">
        <v>928</v>
      </c>
      <c r="D143" s="56" t="s">
        <v>929</v>
      </c>
      <c r="E143" s="56" t="s">
        <v>930</v>
      </c>
      <c r="F143" s="56" t="s">
        <v>931</v>
      </c>
      <c r="G143" s="4" t="s">
        <v>2820</v>
      </c>
      <c r="H143" s="4">
        <v>0</v>
      </c>
      <c r="I143" s="54">
        <v>590000000</v>
      </c>
      <c r="J143" s="8" t="s">
        <v>2714</v>
      </c>
      <c r="K143" s="4" t="s">
        <v>932</v>
      </c>
      <c r="L143" s="4" t="s">
        <v>773</v>
      </c>
      <c r="M143" s="4" t="s">
        <v>3398</v>
      </c>
      <c r="N143" s="4" t="s">
        <v>933</v>
      </c>
      <c r="O143" s="24" t="s">
        <v>3473</v>
      </c>
      <c r="P143" s="4">
        <v>839</v>
      </c>
      <c r="Q143" s="4" t="s">
        <v>2719</v>
      </c>
      <c r="R143" s="155">
        <v>11</v>
      </c>
      <c r="S143" s="155">
        <v>1707000</v>
      </c>
      <c r="T143" s="95">
        <f t="shared" si="4"/>
        <v>18777000</v>
      </c>
      <c r="U143" s="89">
        <f t="shared" si="3"/>
        <v>21030240.000000004</v>
      </c>
      <c r="V143" s="2"/>
      <c r="W143" s="4">
        <v>2017</v>
      </c>
      <c r="X143" s="72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91" s="132" customFormat="1" ht="50.1" customHeight="1">
      <c r="A144" s="4" t="s">
        <v>3762</v>
      </c>
      <c r="B144" s="4" t="s">
        <v>2720</v>
      </c>
      <c r="C144" s="8" t="s">
        <v>329</v>
      </c>
      <c r="D144" s="56" t="s">
        <v>935</v>
      </c>
      <c r="E144" s="56" t="s">
        <v>330</v>
      </c>
      <c r="F144" s="56" t="s">
        <v>331</v>
      </c>
      <c r="G144" s="4" t="s">
        <v>2712</v>
      </c>
      <c r="H144" s="4">
        <v>0</v>
      </c>
      <c r="I144" s="54">
        <v>590000000</v>
      </c>
      <c r="J144" s="8" t="s">
        <v>2714</v>
      </c>
      <c r="K144" s="4" t="s">
        <v>2462</v>
      </c>
      <c r="L144" s="4" t="s">
        <v>773</v>
      </c>
      <c r="M144" s="4" t="s">
        <v>3398</v>
      </c>
      <c r="N144" s="4" t="s">
        <v>2427</v>
      </c>
      <c r="O144" s="24" t="s">
        <v>3473</v>
      </c>
      <c r="P144" s="4">
        <v>796</v>
      </c>
      <c r="Q144" s="4" t="s">
        <v>2728</v>
      </c>
      <c r="R144" s="155">
        <v>2</v>
      </c>
      <c r="S144" s="155">
        <v>700</v>
      </c>
      <c r="T144" s="95">
        <f t="shared" si="4"/>
        <v>1400</v>
      </c>
      <c r="U144" s="89">
        <f t="shared" ref="U144:U208" si="5">T144*1.12</f>
        <v>1568.0000000000002</v>
      </c>
      <c r="V144" s="4"/>
      <c r="W144" s="4">
        <v>2017</v>
      </c>
      <c r="X144" s="72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</row>
    <row r="145" spans="1:91" s="67" customFormat="1" ht="50.1" customHeight="1">
      <c r="A145" s="4" t="s">
        <v>3763</v>
      </c>
      <c r="B145" s="4" t="s">
        <v>2720</v>
      </c>
      <c r="C145" s="8" t="s">
        <v>934</v>
      </c>
      <c r="D145" s="56" t="s">
        <v>935</v>
      </c>
      <c r="E145" s="56" t="s">
        <v>936</v>
      </c>
      <c r="F145" s="56" t="s">
        <v>937</v>
      </c>
      <c r="G145" s="4" t="s">
        <v>2712</v>
      </c>
      <c r="H145" s="4">
        <v>0</v>
      </c>
      <c r="I145" s="54">
        <v>590000000</v>
      </c>
      <c r="J145" s="8" t="s">
        <v>2714</v>
      </c>
      <c r="K145" s="4" t="s">
        <v>3472</v>
      </c>
      <c r="L145" s="4" t="s">
        <v>773</v>
      </c>
      <c r="M145" s="4" t="s">
        <v>3398</v>
      </c>
      <c r="N145" s="4" t="s">
        <v>2427</v>
      </c>
      <c r="O145" s="24" t="s">
        <v>3473</v>
      </c>
      <c r="P145" s="4">
        <v>796</v>
      </c>
      <c r="Q145" s="4" t="s">
        <v>2728</v>
      </c>
      <c r="R145" s="155">
        <v>3</v>
      </c>
      <c r="S145" s="155">
        <v>500</v>
      </c>
      <c r="T145" s="95">
        <f t="shared" si="4"/>
        <v>1500</v>
      </c>
      <c r="U145" s="89">
        <f t="shared" si="5"/>
        <v>1680.0000000000002</v>
      </c>
      <c r="V145" s="2"/>
      <c r="W145" s="4">
        <v>2017</v>
      </c>
      <c r="X145" s="72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91" s="132" customFormat="1" ht="50.1" customHeight="1">
      <c r="A146" s="4" t="s">
        <v>3764</v>
      </c>
      <c r="B146" s="4" t="s">
        <v>2720</v>
      </c>
      <c r="C146" s="8" t="s">
        <v>934</v>
      </c>
      <c r="D146" s="56" t="s">
        <v>935</v>
      </c>
      <c r="E146" s="56" t="s">
        <v>936</v>
      </c>
      <c r="F146" s="56" t="s">
        <v>938</v>
      </c>
      <c r="G146" s="4" t="s">
        <v>2712</v>
      </c>
      <c r="H146" s="4">
        <v>0</v>
      </c>
      <c r="I146" s="54">
        <v>590000000</v>
      </c>
      <c r="J146" s="8" t="s">
        <v>2714</v>
      </c>
      <c r="K146" s="4" t="s">
        <v>3472</v>
      </c>
      <c r="L146" s="4" t="s">
        <v>773</v>
      </c>
      <c r="M146" s="4" t="s">
        <v>3398</v>
      </c>
      <c r="N146" s="4" t="s">
        <v>2427</v>
      </c>
      <c r="O146" s="24" t="s">
        <v>3473</v>
      </c>
      <c r="P146" s="4">
        <v>796</v>
      </c>
      <c r="Q146" s="4" t="s">
        <v>2728</v>
      </c>
      <c r="R146" s="155">
        <v>40</v>
      </c>
      <c r="S146" s="155">
        <v>480</v>
      </c>
      <c r="T146" s="95">
        <f t="shared" si="4"/>
        <v>19200</v>
      </c>
      <c r="U146" s="89">
        <f t="shared" si="5"/>
        <v>21504.000000000004</v>
      </c>
      <c r="V146" s="4"/>
      <c r="W146" s="4">
        <v>2017</v>
      </c>
      <c r="X146" s="72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</row>
    <row r="147" spans="1:91" s="67" customFormat="1" ht="50.1" customHeight="1">
      <c r="A147" s="4" t="s">
        <v>3765</v>
      </c>
      <c r="B147" s="4" t="s">
        <v>2720</v>
      </c>
      <c r="C147" s="8" t="s">
        <v>2292</v>
      </c>
      <c r="D147" s="8" t="s">
        <v>2293</v>
      </c>
      <c r="E147" s="8" t="s">
        <v>2294</v>
      </c>
      <c r="F147" s="56" t="s">
        <v>2295</v>
      </c>
      <c r="G147" s="4" t="s">
        <v>2712</v>
      </c>
      <c r="H147" s="4">
        <v>0</v>
      </c>
      <c r="I147" s="4">
        <v>590000000</v>
      </c>
      <c r="J147" s="8" t="s">
        <v>2571</v>
      </c>
      <c r="K147" s="8" t="s">
        <v>2274</v>
      </c>
      <c r="L147" s="36" t="s">
        <v>2714</v>
      </c>
      <c r="M147" s="4" t="s">
        <v>3398</v>
      </c>
      <c r="N147" s="8" t="s">
        <v>2258</v>
      </c>
      <c r="O147" s="22" t="s">
        <v>2718</v>
      </c>
      <c r="P147" s="4">
        <v>166</v>
      </c>
      <c r="Q147" s="4" t="s">
        <v>2762</v>
      </c>
      <c r="R147" s="155">
        <v>22000</v>
      </c>
      <c r="S147" s="35">
        <v>72</v>
      </c>
      <c r="T147" s="35">
        <f t="shared" si="4"/>
        <v>1584000</v>
      </c>
      <c r="U147" s="88">
        <f t="shared" si="5"/>
        <v>1774080.0000000002</v>
      </c>
      <c r="V147" s="2" t="s">
        <v>2706</v>
      </c>
      <c r="W147" s="4">
        <v>2017</v>
      </c>
      <c r="X147" s="8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91" s="132" customFormat="1" ht="50.1" customHeight="1">
      <c r="A148" s="4" t="s">
        <v>3766</v>
      </c>
      <c r="B148" s="5" t="s">
        <v>2720</v>
      </c>
      <c r="C148" s="5" t="s">
        <v>512</v>
      </c>
      <c r="D148" s="5" t="s">
        <v>2193</v>
      </c>
      <c r="E148" s="5" t="s">
        <v>513</v>
      </c>
      <c r="F148" s="5" t="s">
        <v>514</v>
      </c>
      <c r="G148" s="5" t="s">
        <v>2712</v>
      </c>
      <c r="H148" s="5">
        <v>0</v>
      </c>
      <c r="I148" s="10">
        <v>590000000</v>
      </c>
      <c r="J148" s="8" t="s">
        <v>2571</v>
      </c>
      <c r="K148" s="5" t="s">
        <v>571</v>
      </c>
      <c r="L148" s="5" t="s">
        <v>773</v>
      </c>
      <c r="M148" s="5" t="s">
        <v>3398</v>
      </c>
      <c r="N148" s="5" t="s">
        <v>456</v>
      </c>
      <c r="O148" s="5" t="s">
        <v>471</v>
      </c>
      <c r="P148" s="5">
        <v>796</v>
      </c>
      <c r="Q148" s="5" t="s">
        <v>2728</v>
      </c>
      <c r="R148" s="166">
        <v>1</v>
      </c>
      <c r="S148" s="166">
        <v>3500</v>
      </c>
      <c r="T148" s="35">
        <f t="shared" si="4"/>
        <v>3500</v>
      </c>
      <c r="U148" s="88">
        <f t="shared" si="5"/>
        <v>3920.0000000000005</v>
      </c>
      <c r="V148" s="50"/>
      <c r="W148" s="5">
        <v>2017</v>
      </c>
      <c r="X148" s="5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</row>
    <row r="149" spans="1:91" s="67" customFormat="1" ht="50.1" customHeight="1">
      <c r="A149" s="4" t="s">
        <v>3767</v>
      </c>
      <c r="B149" s="33" t="s">
        <v>2720</v>
      </c>
      <c r="C149" s="97" t="s">
        <v>2192</v>
      </c>
      <c r="D149" s="98" t="s">
        <v>2193</v>
      </c>
      <c r="E149" s="5" t="s">
        <v>2194</v>
      </c>
      <c r="F149" s="23" t="s">
        <v>2143</v>
      </c>
      <c r="G149" s="24" t="s">
        <v>2712</v>
      </c>
      <c r="H149" s="10">
        <v>0</v>
      </c>
      <c r="I149" s="32" t="s">
        <v>2992</v>
      </c>
      <c r="J149" s="8" t="s">
        <v>2571</v>
      </c>
      <c r="K149" s="33" t="s">
        <v>2195</v>
      </c>
      <c r="L149" s="8" t="s">
        <v>2725</v>
      </c>
      <c r="M149" s="33" t="s">
        <v>2716</v>
      </c>
      <c r="N149" s="5" t="s">
        <v>2128</v>
      </c>
      <c r="O149" s="22" t="s">
        <v>2718</v>
      </c>
      <c r="P149" s="4">
        <v>796</v>
      </c>
      <c r="Q149" s="50" t="s">
        <v>2728</v>
      </c>
      <c r="R149" s="150">
        <v>5</v>
      </c>
      <c r="S149" s="37">
        <v>5000</v>
      </c>
      <c r="T149" s="35">
        <f t="shared" si="4"/>
        <v>25000</v>
      </c>
      <c r="U149" s="88">
        <f t="shared" si="5"/>
        <v>28000.000000000004</v>
      </c>
      <c r="V149" s="94"/>
      <c r="W149" s="75">
        <v>2017</v>
      </c>
      <c r="X149" s="8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</row>
    <row r="150" spans="1:91" s="132" customFormat="1" ht="50.1" customHeight="1">
      <c r="A150" s="4" t="s">
        <v>3768</v>
      </c>
      <c r="B150" s="33" t="s">
        <v>2720</v>
      </c>
      <c r="C150" s="8" t="s">
        <v>2196</v>
      </c>
      <c r="D150" s="8" t="s">
        <v>2193</v>
      </c>
      <c r="E150" s="8" t="s">
        <v>2197</v>
      </c>
      <c r="F150" s="56" t="s">
        <v>2147</v>
      </c>
      <c r="G150" s="4" t="s">
        <v>2712</v>
      </c>
      <c r="H150" s="4">
        <v>0</v>
      </c>
      <c r="I150" s="4" t="s">
        <v>2992</v>
      </c>
      <c r="J150" s="8" t="s">
        <v>2571</v>
      </c>
      <c r="K150" s="8" t="s">
        <v>1829</v>
      </c>
      <c r="L150" s="8" t="s">
        <v>2725</v>
      </c>
      <c r="M150" s="4" t="s">
        <v>2716</v>
      </c>
      <c r="N150" s="8" t="s">
        <v>2128</v>
      </c>
      <c r="O150" s="22" t="s">
        <v>2718</v>
      </c>
      <c r="P150" s="4">
        <v>796</v>
      </c>
      <c r="Q150" s="4" t="s">
        <v>2728</v>
      </c>
      <c r="R150" s="155">
        <v>5</v>
      </c>
      <c r="S150" s="35">
        <v>15000</v>
      </c>
      <c r="T150" s="35">
        <f t="shared" si="4"/>
        <v>75000</v>
      </c>
      <c r="U150" s="88">
        <f t="shared" si="5"/>
        <v>84000.000000000015</v>
      </c>
      <c r="V150" s="4"/>
      <c r="W150" s="4">
        <v>2017</v>
      </c>
      <c r="X150" s="8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</row>
    <row r="151" spans="1:91" s="67" customFormat="1" ht="50.1" customHeight="1">
      <c r="A151" s="4" t="s">
        <v>3769</v>
      </c>
      <c r="B151" s="4" t="s">
        <v>2720</v>
      </c>
      <c r="C151" s="8" t="s">
        <v>2481</v>
      </c>
      <c r="D151" s="8" t="s">
        <v>2482</v>
      </c>
      <c r="E151" s="8" t="s">
        <v>2483</v>
      </c>
      <c r="F151" s="56" t="s">
        <v>2484</v>
      </c>
      <c r="G151" s="4" t="s">
        <v>2712</v>
      </c>
      <c r="H151" s="4">
        <v>0</v>
      </c>
      <c r="I151" s="4">
        <v>590000000</v>
      </c>
      <c r="J151" s="8" t="s">
        <v>2571</v>
      </c>
      <c r="K151" s="8" t="s">
        <v>2485</v>
      </c>
      <c r="L151" s="8" t="s">
        <v>2725</v>
      </c>
      <c r="M151" s="4" t="s">
        <v>2726</v>
      </c>
      <c r="N151" s="8" t="s">
        <v>2434</v>
      </c>
      <c r="O151" s="4" t="s">
        <v>1463</v>
      </c>
      <c r="P151" s="4">
        <v>796</v>
      </c>
      <c r="Q151" s="4" t="s">
        <v>2728</v>
      </c>
      <c r="R151" s="155">
        <v>400</v>
      </c>
      <c r="S151" s="35">
        <v>156</v>
      </c>
      <c r="T151" s="35">
        <f t="shared" si="4"/>
        <v>62400</v>
      </c>
      <c r="U151" s="88">
        <f t="shared" si="5"/>
        <v>69888</v>
      </c>
      <c r="V151" s="2" t="s">
        <v>2706</v>
      </c>
      <c r="W151" s="4">
        <v>2017</v>
      </c>
      <c r="X151" s="8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91" s="132" customFormat="1" ht="50.1" customHeight="1">
      <c r="A152" s="4" t="s">
        <v>3770</v>
      </c>
      <c r="B152" s="4" t="s">
        <v>2720</v>
      </c>
      <c r="C152" s="8" t="s">
        <v>2486</v>
      </c>
      <c r="D152" s="8" t="s">
        <v>2487</v>
      </c>
      <c r="E152" s="8" t="s">
        <v>2483</v>
      </c>
      <c r="F152" s="56" t="s">
        <v>2488</v>
      </c>
      <c r="G152" s="4" t="s">
        <v>2712</v>
      </c>
      <c r="H152" s="4">
        <v>0</v>
      </c>
      <c r="I152" s="4">
        <v>590000000</v>
      </c>
      <c r="J152" s="8" t="s">
        <v>2571</v>
      </c>
      <c r="K152" s="8" t="s">
        <v>2485</v>
      </c>
      <c r="L152" s="8" t="s">
        <v>2725</v>
      </c>
      <c r="M152" s="4" t="s">
        <v>2726</v>
      </c>
      <c r="N152" s="8" t="s">
        <v>2434</v>
      </c>
      <c r="O152" s="4" t="s">
        <v>1463</v>
      </c>
      <c r="P152" s="4">
        <v>796</v>
      </c>
      <c r="Q152" s="4" t="s">
        <v>2728</v>
      </c>
      <c r="R152" s="155">
        <v>400</v>
      </c>
      <c r="S152" s="35">
        <v>196</v>
      </c>
      <c r="T152" s="35">
        <f t="shared" si="4"/>
        <v>78400</v>
      </c>
      <c r="U152" s="88">
        <f t="shared" si="5"/>
        <v>87808.000000000015</v>
      </c>
      <c r="V152" s="4" t="s">
        <v>2706</v>
      </c>
      <c r="W152" s="4">
        <v>2017</v>
      </c>
      <c r="X152" s="8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</row>
    <row r="153" spans="1:91" s="67" customFormat="1" ht="50.1" customHeight="1">
      <c r="A153" s="4" t="s">
        <v>3771</v>
      </c>
      <c r="B153" s="4" t="s">
        <v>2720</v>
      </c>
      <c r="C153" s="8" t="s">
        <v>2406</v>
      </c>
      <c r="D153" s="8" t="s">
        <v>2407</v>
      </c>
      <c r="E153" s="8" t="s">
        <v>2408</v>
      </c>
      <c r="F153" s="56" t="s">
        <v>2409</v>
      </c>
      <c r="G153" s="4" t="s">
        <v>2712</v>
      </c>
      <c r="H153" s="4">
        <v>0</v>
      </c>
      <c r="I153" s="4">
        <v>590000000</v>
      </c>
      <c r="J153" s="8" t="s">
        <v>2571</v>
      </c>
      <c r="K153" s="8" t="s">
        <v>2249</v>
      </c>
      <c r="L153" s="36" t="s">
        <v>2714</v>
      </c>
      <c r="M153" s="4" t="s">
        <v>2264</v>
      </c>
      <c r="N153" s="8" t="s">
        <v>2128</v>
      </c>
      <c r="O153" s="4" t="s">
        <v>1463</v>
      </c>
      <c r="P153" s="4">
        <v>166</v>
      </c>
      <c r="Q153" s="4" t="s">
        <v>2762</v>
      </c>
      <c r="R153" s="155">
        <v>20</v>
      </c>
      <c r="S153" s="35">
        <v>1795</v>
      </c>
      <c r="T153" s="35">
        <f t="shared" si="4"/>
        <v>35900</v>
      </c>
      <c r="U153" s="88">
        <f t="shared" si="5"/>
        <v>40208.000000000007</v>
      </c>
      <c r="V153" s="2"/>
      <c r="W153" s="4">
        <v>2017</v>
      </c>
      <c r="X153" s="8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91" s="132" customFormat="1" ht="50.1" customHeight="1">
      <c r="A154" s="4" t="s">
        <v>3772</v>
      </c>
      <c r="B154" s="5" t="s">
        <v>2720</v>
      </c>
      <c r="C154" s="5" t="s">
        <v>504</v>
      </c>
      <c r="D154" s="5" t="s">
        <v>505</v>
      </c>
      <c r="E154" s="5" t="s">
        <v>506</v>
      </c>
      <c r="F154" s="5" t="s">
        <v>507</v>
      </c>
      <c r="G154" s="5" t="s">
        <v>2712</v>
      </c>
      <c r="H154" s="5">
        <v>0</v>
      </c>
      <c r="I154" s="10">
        <v>590000000</v>
      </c>
      <c r="J154" s="8" t="s">
        <v>2571</v>
      </c>
      <c r="K154" s="5" t="s">
        <v>571</v>
      </c>
      <c r="L154" s="5" t="s">
        <v>773</v>
      </c>
      <c r="M154" s="5" t="s">
        <v>3398</v>
      </c>
      <c r="N154" s="5" t="s">
        <v>456</v>
      </c>
      <c r="O154" s="5" t="s">
        <v>471</v>
      </c>
      <c r="P154" s="5">
        <v>796</v>
      </c>
      <c r="Q154" s="5" t="s">
        <v>2728</v>
      </c>
      <c r="R154" s="166">
        <v>1</v>
      </c>
      <c r="S154" s="166">
        <v>600</v>
      </c>
      <c r="T154" s="35">
        <f t="shared" si="4"/>
        <v>600</v>
      </c>
      <c r="U154" s="88">
        <f t="shared" si="5"/>
        <v>672.00000000000011</v>
      </c>
      <c r="V154" s="50"/>
      <c r="W154" s="5">
        <v>2017</v>
      </c>
      <c r="X154" s="5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</row>
    <row r="155" spans="1:91" s="67" customFormat="1" ht="50.1" customHeight="1">
      <c r="A155" s="4" t="s">
        <v>3773</v>
      </c>
      <c r="B155" s="5" t="s">
        <v>2720</v>
      </c>
      <c r="C155" s="5" t="s">
        <v>504</v>
      </c>
      <c r="D155" s="5" t="s">
        <v>505</v>
      </c>
      <c r="E155" s="5" t="s">
        <v>506</v>
      </c>
      <c r="F155" s="5" t="s">
        <v>515</v>
      </c>
      <c r="G155" s="5" t="s">
        <v>2712</v>
      </c>
      <c r="H155" s="5">
        <v>0</v>
      </c>
      <c r="I155" s="10">
        <v>590000000</v>
      </c>
      <c r="J155" s="8" t="s">
        <v>2571</v>
      </c>
      <c r="K155" s="5" t="s">
        <v>571</v>
      </c>
      <c r="L155" s="5" t="s">
        <v>773</v>
      </c>
      <c r="M155" s="5" t="s">
        <v>3398</v>
      </c>
      <c r="N155" s="5" t="s">
        <v>456</v>
      </c>
      <c r="O155" s="5" t="s">
        <v>471</v>
      </c>
      <c r="P155" s="5">
        <v>796</v>
      </c>
      <c r="Q155" s="5" t="s">
        <v>2728</v>
      </c>
      <c r="R155" s="166">
        <v>1</v>
      </c>
      <c r="S155" s="166">
        <v>500</v>
      </c>
      <c r="T155" s="35">
        <f t="shared" si="4"/>
        <v>500</v>
      </c>
      <c r="U155" s="88">
        <f t="shared" si="5"/>
        <v>560</v>
      </c>
      <c r="V155" s="80"/>
      <c r="W155" s="5">
        <v>2017</v>
      </c>
      <c r="X155" s="5"/>
    </row>
    <row r="156" spans="1:91" s="132" customFormat="1" ht="50.1" customHeight="1">
      <c r="A156" s="4" t="s">
        <v>3774</v>
      </c>
      <c r="B156" s="4" t="s">
        <v>2720</v>
      </c>
      <c r="C156" s="8" t="s">
        <v>2296</v>
      </c>
      <c r="D156" s="8" t="s">
        <v>2297</v>
      </c>
      <c r="E156" s="8" t="s">
        <v>2298</v>
      </c>
      <c r="F156" s="56" t="s">
        <v>2299</v>
      </c>
      <c r="G156" s="4" t="s">
        <v>2712</v>
      </c>
      <c r="H156" s="4">
        <v>0</v>
      </c>
      <c r="I156" s="4">
        <v>590000000</v>
      </c>
      <c r="J156" s="8" t="s">
        <v>2571</v>
      </c>
      <c r="K156" s="8" t="s">
        <v>2274</v>
      </c>
      <c r="L156" s="36" t="s">
        <v>2714</v>
      </c>
      <c r="M156" s="4" t="s">
        <v>2726</v>
      </c>
      <c r="N156" s="8" t="s">
        <v>2265</v>
      </c>
      <c r="O156" s="4" t="s">
        <v>1415</v>
      </c>
      <c r="P156" s="4">
        <v>166</v>
      </c>
      <c r="Q156" s="4" t="s">
        <v>2762</v>
      </c>
      <c r="R156" s="155">
        <v>300</v>
      </c>
      <c r="S156" s="35">
        <v>1072</v>
      </c>
      <c r="T156" s="35">
        <f t="shared" si="4"/>
        <v>321600</v>
      </c>
      <c r="U156" s="88">
        <f t="shared" si="5"/>
        <v>360192.00000000006</v>
      </c>
      <c r="V156" s="4"/>
      <c r="W156" s="4">
        <v>2017</v>
      </c>
      <c r="X156" s="8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</row>
    <row r="157" spans="1:91" s="67" customFormat="1" ht="50.1" customHeight="1">
      <c r="A157" s="4" t="s">
        <v>3775</v>
      </c>
      <c r="B157" s="5" t="s">
        <v>2720</v>
      </c>
      <c r="C157" s="5" t="s">
        <v>527</v>
      </c>
      <c r="D157" s="5" t="s">
        <v>419</v>
      </c>
      <c r="E157" s="5" t="s">
        <v>528</v>
      </c>
      <c r="F157" s="5" t="s">
        <v>529</v>
      </c>
      <c r="G157" s="5" t="s">
        <v>2712</v>
      </c>
      <c r="H157" s="5">
        <v>0</v>
      </c>
      <c r="I157" s="10">
        <v>590000000</v>
      </c>
      <c r="J157" s="8" t="s">
        <v>2571</v>
      </c>
      <c r="K157" s="5" t="s">
        <v>571</v>
      </c>
      <c r="L157" s="5" t="s">
        <v>773</v>
      </c>
      <c r="M157" s="5" t="s">
        <v>3398</v>
      </c>
      <c r="N157" s="5" t="s">
        <v>456</v>
      </c>
      <c r="O157" s="5" t="s">
        <v>471</v>
      </c>
      <c r="P157" s="5">
        <v>796</v>
      </c>
      <c r="Q157" s="5" t="s">
        <v>2728</v>
      </c>
      <c r="R157" s="166">
        <v>1</v>
      </c>
      <c r="S157" s="166">
        <v>9500</v>
      </c>
      <c r="T157" s="35">
        <f t="shared" si="4"/>
        <v>9500</v>
      </c>
      <c r="U157" s="88">
        <f t="shared" si="5"/>
        <v>10640.000000000002</v>
      </c>
      <c r="V157" s="80"/>
      <c r="W157" s="5">
        <v>2017</v>
      </c>
      <c r="X157" s="5"/>
    </row>
    <row r="158" spans="1:91" s="132" customFormat="1" ht="50.1" customHeight="1">
      <c r="A158" s="4" t="s">
        <v>3776</v>
      </c>
      <c r="B158" s="5" t="s">
        <v>2720</v>
      </c>
      <c r="C158" s="5" t="s">
        <v>418</v>
      </c>
      <c r="D158" s="5" t="s">
        <v>419</v>
      </c>
      <c r="E158" s="5" t="s">
        <v>420</v>
      </c>
      <c r="F158" s="8"/>
      <c r="G158" s="8" t="s">
        <v>2712</v>
      </c>
      <c r="H158" s="9">
        <v>0</v>
      </c>
      <c r="I158" s="10">
        <v>590000000</v>
      </c>
      <c r="J158" s="8" t="s">
        <v>2571</v>
      </c>
      <c r="K158" s="8" t="s">
        <v>2245</v>
      </c>
      <c r="L158" s="8" t="s">
        <v>2714</v>
      </c>
      <c r="M158" s="8" t="s">
        <v>2716</v>
      </c>
      <c r="N158" s="8" t="s">
        <v>421</v>
      </c>
      <c r="O158" s="5" t="s">
        <v>422</v>
      </c>
      <c r="P158" s="8">
        <v>796</v>
      </c>
      <c r="Q158" s="8" t="s">
        <v>2728</v>
      </c>
      <c r="R158" s="179">
        <v>2</v>
      </c>
      <c r="S158" s="167">
        <f>37850/1.12/2</f>
        <v>16897.321428571428</v>
      </c>
      <c r="T158" s="35">
        <f t="shared" si="4"/>
        <v>33794.642857142855</v>
      </c>
      <c r="U158" s="88">
        <f t="shared" si="5"/>
        <v>37850</v>
      </c>
      <c r="V158" s="4"/>
      <c r="W158" s="8">
        <v>2017</v>
      </c>
      <c r="X158" s="9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</row>
    <row r="159" spans="1:91" s="67" customFormat="1" ht="50.1" customHeight="1">
      <c r="A159" s="4" t="s">
        <v>3777</v>
      </c>
      <c r="B159" s="33" t="s">
        <v>2720</v>
      </c>
      <c r="C159" s="5" t="s">
        <v>2786</v>
      </c>
      <c r="D159" s="23" t="s">
        <v>2787</v>
      </c>
      <c r="E159" s="5" t="s">
        <v>2788</v>
      </c>
      <c r="F159" s="23" t="s">
        <v>2789</v>
      </c>
      <c r="G159" s="24" t="s">
        <v>2712</v>
      </c>
      <c r="H159" s="10">
        <v>0</v>
      </c>
      <c r="I159" s="32">
        <v>590000000</v>
      </c>
      <c r="J159" s="8" t="s">
        <v>2571</v>
      </c>
      <c r="K159" s="33" t="s">
        <v>2751</v>
      </c>
      <c r="L159" s="8" t="s">
        <v>2725</v>
      </c>
      <c r="M159" s="33" t="s">
        <v>2726</v>
      </c>
      <c r="N159" s="5" t="s">
        <v>2754</v>
      </c>
      <c r="O159" s="4" t="s">
        <v>1463</v>
      </c>
      <c r="P159" s="4">
        <v>796</v>
      </c>
      <c r="Q159" s="34" t="s">
        <v>2728</v>
      </c>
      <c r="R159" s="179">
        <v>50</v>
      </c>
      <c r="S159" s="37">
        <v>3150</v>
      </c>
      <c r="T159" s="35">
        <f t="shared" si="4"/>
        <v>157500</v>
      </c>
      <c r="U159" s="88">
        <f t="shared" si="5"/>
        <v>176400.00000000003</v>
      </c>
      <c r="V159" s="94"/>
      <c r="W159" s="75">
        <v>2017</v>
      </c>
      <c r="X159" s="8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</row>
    <row r="160" spans="1:91" s="132" customFormat="1" ht="50.1" customHeight="1">
      <c r="A160" s="4" t="s">
        <v>3778</v>
      </c>
      <c r="B160" s="4" t="s">
        <v>2720</v>
      </c>
      <c r="C160" s="8" t="s">
        <v>2786</v>
      </c>
      <c r="D160" s="7" t="s">
        <v>2787</v>
      </c>
      <c r="E160" s="8" t="s">
        <v>2788</v>
      </c>
      <c r="F160" s="56" t="s">
        <v>2790</v>
      </c>
      <c r="G160" s="4" t="s">
        <v>2712</v>
      </c>
      <c r="H160" s="4">
        <v>0</v>
      </c>
      <c r="I160" s="4">
        <v>590000000</v>
      </c>
      <c r="J160" s="8" t="s">
        <v>2571</v>
      </c>
      <c r="K160" s="8" t="s">
        <v>2751</v>
      </c>
      <c r="L160" s="8" t="s">
        <v>2725</v>
      </c>
      <c r="M160" s="4" t="s">
        <v>2726</v>
      </c>
      <c r="N160" s="8" t="s">
        <v>2754</v>
      </c>
      <c r="O160" s="4" t="s">
        <v>1463</v>
      </c>
      <c r="P160" s="4">
        <v>796</v>
      </c>
      <c r="Q160" s="4" t="s">
        <v>2728</v>
      </c>
      <c r="R160" s="155">
        <v>50</v>
      </c>
      <c r="S160" s="35">
        <v>3780</v>
      </c>
      <c r="T160" s="35">
        <f t="shared" si="4"/>
        <v>189000</v>
      </c>
      <c r="U160" s="88">
        <f t="shared" si="5"/>
        <v>211680.00000000003</v>
      </c>
      <c r="V160" s="4"/>
      <c r="W160" s="4">
        <v>2017</v>
      </c>
      <c r="X160" s="8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</row>
    <row r="161" spans="1:91" s="67" customFormat="1" ht="50.1" customHeight="1">
      <c r="A161" s="4" t="s">
        <v>3779</v>
      </c>
      <c r="B161" s="21" t="s">
        <v>2720</v>
      </c>
      <c r="C161" s="22" t="s">
        <v>2786</v>
      </c>
      <c r="D161" s="23" t="s">
        <v>2787</v>
      </c>
      <c r="E161" s="22" t="s">
        <v>2788</v>
      </c>
      <c r="F161" s="23" t="s">
        <v>2791</v>
      </c>
      <c r="G161" s="24" t="s">
        <v>2712</v>
      </c>
      <c r="H161" s="9">
        <v>0</v>
      </c>
      <c r="I161" s="10">
        <v>590000000</v>
      </c>
      <c r="J161" s="8" t="s">
        <v>2571</v>
      </c>
      <c r="K161" s="24" t="s">
        <v>2751</v>
      </c>
      <c r="L161" s="8" t="s">
        <v>2725</v>
      </c>
      <c r="M161" s="24" t="s">
        <v>2726</v>
      </c>
      <c r="N161" s="24" t="s">
        <v>2754</v>
      </c>
      <c r="O161" s="4" t="s">
        <v>1463</v>
      </c>
      <c r="P161" s="4">
        <v>796</v>
      </c>
      <c r="Q161" s="24" t="s">
        <v>2728</v>
      </c>
      <c r="R161" s="173">
        <v>50</v>
      </c>
      <c r="S161" s="25">
        <v>6300</v>
      </c>
      <c r="T161" s="35">
        <f t="shared" si="4"/>
        <v>315000</v>
      </c>
      <c r="U161" s="88">
        <f t="shared" si="5"/>
        <v>352800.00000000006</v>
      </c>
      <c r="V161" s="60"/>
      <c r="W161" s="24">
        <v>2017</v>
      </c>
      <c r="X161" s="8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35"/>
      <c r="BH161" s="135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135"/>
      <c r="CK161" s="135"/>
      <c r="CL161" s="135"/>
      <c r="CM161" s="135"/>
    </row>
    <row r="162" spans="1:91" s="132" customFormat="1" ht="50.1" customHeight="1">
      <c r="A162" s="4" t="s">
        <v>3780</v>
      </c>
      <c r="B162" s="33" t="s">
        <v>2720</v>
      </c>
      <c r="C162" s="97" t="s">
        <v>2792</v>
      </c>
      <c r="D162" s="99" t="s">
        <v>2793</v>
      </c>
      <c r="E162" s="5" t="s">
        <v>2794</v>
      </c>
      <c r="F162" s="23"/>
      <c r="G162" s="24" t="s">
        <v>2712</v>
      </c>
      <c r="H162" s="10">
        <v>0</v>
      </c>
      <c r="I162" s="32">
        <v>590000000</v>
      </c>
      <c r="J162" s="8" t="s">
        <v>2571</v>
      </c>
      <c r="K162" s="33" t="s">
        <v>2751</v>
      </c>
      <c r="L162" s="8" t="s">
        <v>2725</v>
      </c>
      <c r="M162" s="33" t="s">
        <v>2726</v>
      </c>
      <c r="N162" s="5" t="s">
        <v>2727</v>
      </c>
      <c r="O162" s="4" t="s">
        <v>1463</v>
      </c>
      <c r="P162" s="4">
        <v>796</v>
      </c>
      <c r="Q162" s="50" t="s">
        <v>2728</v>
      </c>
      <c r="R162" s="150">
        <v>600</v>
      </c>
      <c r="S162" s="37">
        <v>5</v>
      </c>
      <c r="T162" s="35">
        <f t="shared" si="4"/>
        <v>3000</v>
      </c>
      <c r="U162" s="88">
        <f t="shared" si="5"/>
        <v>3360.0000000000005</v>
      </c>
      <c r="V162" s="33"/>
      <c r="W162" s="75">
        <v>2017</v>
      </c>
      <c r="X162" s="8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</row>
    <row r="163" spans="1:91" s="67" customFormat="1" ht="50.1" customHeight="1">
      <c r="A163" s="4" t="s">
        <v>3781</v>
      </c>
      <c r="B163" s="4" t="s">
        <v>2720</v>
      </c>
      <c r="C163" s="8" t="s">
        <v>2489</v>
      </c>
      <c r="D163" s="8" t="s">
        <v>2490</v>
      </c>
      <c r="E163" s="8" t="s">
        <v>2491</v>
      </c>
      <c r="F163" s="56" t="s">
        <v>2492</v>
      </c>
      <c r="G163" s="4" t="s">
        <v>2712</v>
      </c>
      <c r="H163" s="4">
        <v>0</v>
      </c>
      <c r="I163" s="4">
        <v>590000000</v>
      </c>
      <c r="J163" s="8" t="s">
        <v>2571</v>
      </c>
      <c r="K163" s="8" t="s">
        <v>2377</v>
      </c>
      <c r="L163" s="8" t="s">
        <v>2725</v>
      </c>
      <c r="M163" s="4" t="s">
        <v>2726</v>
      </c>
      <c r="N163" s="8" t="s">
        <v>2434</v>
      </c>
      <c r="O163" s="4" t="s">
        <v>1463</v>
      </c>
      <c r="P163" s="4">
        <v>796</v>
      </c>
      <c r="Q163" s="4" t="s">
        <v>2728</v>
      </c>
      <c r="R163" s="155">
        <v>70</v>
      </c>
      <c r="S163" s="35">
        <v>2900</v>
      </c>
      <c r="T163" s="35">
        <f t="shared" si="4"/>
        <v>203000</v>
      </c>
      <c r="U163" s="88">
        <f t="shared" si="5"/>
        <v>227360.00000000003</v>
      </c>
      <c r="V163" s="2" t="s">
        <v>2706</v>
      </c>
      <c r="W163" s="4">
        <v>2017</v>
      </c>
      <c r="X163" s="8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91" s="132" customFormat="1" ht="50.1" customHeight="1">
      <c r="A164" s="4" t="s">
        <v>3782</v>
      </c>
      <c r="B164" s="33" t="s">
        <v>2720</v>
      </c>
      <c r="C164" s="8" t="s">
        <v>2187</v>
      </c>
      <c r="D164" s="8" t="s">
        <v>2188</v>
      </c>
      <c r="E164" s="8" t="s">
        <v>2189</v>
      </c>
      <c r="F164" s="56" t="s">
        <v>2190</v>
      </c>
      <c r="G164" s="4" t="s">
        <v>2712</v>
      </c>
      <c r="H164" s="4">
        <v>0</v>
      </c>
      <c r="I164" s="4" t="s">
        <v>2992</v>
      </c>
      <c r="J164" s="8" t="s">
        <v>2571</v>
      </c>
      <c r="K164" s="8" t="s">
        <v>2191</v>
      </c>
      <c r="L164" s="8" t="s">
        <v>2725</v>
      </c>
      <c r="M164" s="4" t="s">
        <v>2716</v>
      </c>
      <c r="N164" s="8" t="s">
        <v>2128</v>
      </c>
      <c r="O164" s="22" t="s">
        <v>2718</v>
      </c>
      <c r="P164" s="4">
        <v>112</v>
      </c>
      <c r="Q164" s="4" t="s">
        <v>2903</v>
      </c>
      <c r="R164" s="155">
        <v>30</v>
      </c>
      <c r="S164" s="35">
        <v>2500</v>
      </c>
      <c r="T164" s="35">
        <f t="shared" si="4"/>
        <v>75000</v>
      </c>
      <c r="U164" s="88">
        <f t="shared" si="5"/>
        <v>84000.000000000015</v>
      </c>
      <c r="V164" s="4"/>
      <c r="W164" s="4">
        <v>2017</v>
      </c>
      <c r="X164" s="8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</row>
    <row r="165" spans="1:91" s="67" customFormat="1" ht="50.1" customHeight="1">
      <c r="A165" s="4" t="s">
        <v>3783</v>
      </c>
      <c r="B165" s="33" t="s">
        <v>2720</v>
      </c>
      <c r="C165" s="8" t="s">
        <v>2179</v>
      </c>
      <c r="D165" s="8" t="s">
        <v>2180</v>
      </c>
      <c r="E165" s="8" t="s">
        <v>2181</v>
      </c>
      <c r="F165" s="56" t="s">
        <v>2177</v>
      </c>
      <c r="G165" s="4" t="s">
        <v>2712</v>
      </c>
      <c r="H165" s="4">
        <v>0</v>
      </c>
      <c r="I165" s="4" t="s">
        <v>2992</v>
      </c>
      <c r="J165" s="8" t="s">
        <v>2571</v>
      </c>
      <c r="K165" s="8" t="s">
        <v>2182</v>
      </c>
      <c r="L165" s="8" t="s">
        <v>2725</v>
      </c>
      <c r="M165" s="4" t="s">
        <v>2716</v>
      </c>
      <c r="N165" s="8" t="s">
        <v>2128</v>
      </c>
      <c r="O165" s="22" t="s">
        <v>2718</v>
      </c>
      <c r="P165" s="4">
        <v>112</v>
      </c>
      <c r="Q165" s="4" t="s">
        <v>2903</v>
      </c>
      <c r="R165" s="155">
        <v>50</v>
      </c>
      <c r="S165" s="35">
        <v>300</v>
      </c>
      <c r="T165" s="35">
        <f t="shared" si="4"/>
        <v>15000</v>
      </c>
      <c r="U165" s="88">
        <f t="shared" si="5"/>
        <v>16800</v>
      </c>
      <c r="V165" s="2"/>
      <c r="W165" s="4">
        <v>2017</v>
      </c>
      <c r="X165" s="8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91" s="27" customFormat="1" ht="50.1" customHeight="1">
      <c r="A166" s="4" t="s">
        <v>3784</v>
      </c>
      <c r="B166" s="4" t="s">
        <v>2720</v>
      </c>
      <c r="C166" s="8" t="s">
        <v>3480</v>
      </c>
      <c r="D166" s="8" t="s">
        <v>3481</v>
      </c>
      <c r="E166" s="8" t="s">
        <v>3482</v>
      </c>
      <c r="F166" s="56" t="s">
        <v>3483</v>
      </c>
      <c r="G166" s="4" t="s">
        <v>2712</v>
      </c>
      <c r="H166" s="4">
        <v>0</v>
      </c>
      <c r="I166" s="4">
        <v>590000000</v>
      </c>
      <c r="J166" s="8" t="s">
        <v>2571</v>
      </c>
      <c r="K166" s="8" t="s">
        <v>3472</v>
      </c>
      <c r="L166" s="8" t="s">
        <v>2725</v>
      </c>
      <c r="M166" s="4" t="s">
        <v>2716</v>
      </c>
      <c r="N166" s="8" t="s">
        <v>1830</v>
      </c>
      <c r="O166" s="4" t="s">
        <v>3473</v>
      </c>
      <c r="P166" s="4">
        <v>112</v>
      </c>
      <c r="Q166" s="4" t="s">
        <v>2903</v>
      </c>
      <c r="R166" s="155">
        <v>1000</v>
      </c>
      <c r="S166" s="35">
        <v>262</v>
      </c>
      <c r="T166" s="35">
        <f t="shared" si="4"/>
        <v>262000</v>
      </c>
      <c r="U166" s="88">
        <f t="shared" si="5"/>
        <v>293440</v>
      </c>
      <c r="V166" s="4"/>
      <c r="W166" s="4">
        <v>2017</v>
      </c>
      <c r="X166" s="258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</row>
    <row r="167" spans="1:91" s="27" customFormat="1" ht="50.1" customHeight="1">
      <c r="A167" s="4" t="s">
        <v>3785</v>
      </c>
      <c r="B167" s="101" t="s">
        <v>2720</v>
      </c>
      <c r="C167" s="22" t="s">
        <v>3480</v>
      </c>
      <c r="D167" s="22" t="s">
        <v>3481</v>
      </c>
      <c r="E167" s="22" t="s">
        <v>3482</v>
      </c>
      <c r="F167" s="23" t="s">
        <v>3484</v>
      </c>
      <c r="G167" s="28" t="s">
        <v>2712</v>
      </c>
      <c r="H167" s="29">
        <v>0</v>
      </c>
      <c r="I167" s="30">
        <v>590000000</v>
      </c>
      <c r="J167" s="8" t="s">
        <v>2571</v>
      </c>
      <c r="K167" s="28" t="s">
        <v>3472</v>
      </c>
      <c r="L167" s="8" t="s">
        <v>2725</v>
      </c>
      <c r="M167" s="28" t="s">
        <v>2716</v>
      </c>
      <c r="N167" s="24" t="s">
        <v>1830</v>
      </c>
      <c r="O167" s="13" t="s">
        <v>3473</v>
      </c>
      <c r="P167" s="24">
        <v>112</v>
      </c>
      <c r="Q167" s="24" t="s">
        <v>2903</v>
      </c>
      <c r="R167" s="173">
        <v>1000</v>
      </c>
      <c r="S167" s="25">
        <v>262</v>
      </c>
      <c r="T167" s="35">
        <f t="shared" si="4"/>
        <v>262000</v>
      </c>
      <c r="U167" s="88">
        <f t="shared" si="5"/>
        <v>293440</v>
      </c>
      <c r="V167" s="24"/>
      <c r="W167" s="24">
        <v>2017</v>
      </c>
      <c r="X167" s="258"/>
    </row>
    <row r="168" spans="1:91" s="132" customFormat="1" ht="50.1" customHeight="1">
      <c r="A168" s="4" t="s">
        <v>3786</v>
      </c>
      <c r="B168" s="33" t="s">
        <v>2720</v>
      </c>
      <c r="C168" s="61" t="s">
        <v>3480</v>
      </c>
      <c r="D168" s="8" t="s">
        <v>3481</v>
      </c>
      <c r="E168" s="8" t="s">
        <v>3482</v>
      </c>
      <c r="F168" s="56" t="s">
        <v>2177</v>
      </c>
      <c r="G168" s="4" t="s">
        <v>2712</v>
      </c>
      <c r="H168" s="4">
        <v>0</v>
      </c>
      <c r="I168" s="4" t="s">
        <v>2992</v>
      </c>
      <c r="J168" s="8" t="s">
        <v>2571</v>
      </c>
      <c r="K168" s="8" t="s">
        <v>2225</v>
      </c>
      <c r="L168" s="8" t="s">
        <v>2725</v>
      </c>
      <c r="M168" s="4" t="s">
        <v>2716</v>
      </c>
      <c r="N168" s="8" t="s">
        <v>2128</v>
      </c>
      <c r="O168" s="22" t="s">
        <v>2718</v>
      </c>
      <c r="P168" s="4">
        <v>112</v>
      </c>
      <c r="Q168" s="4" t="s">
        <v>2903</v>
      </c>
      <c r="R168" s="180">
        <v>100</v>
      </c>
      <c r="S168" s="35">
        <v>550</v>
      </c>
      <c r="T168" s="35">
        <f t="shared" si="4"/>
        <v>55000</v>
      </c>
      <c r="U168" s="88">
        <f t="shared" si="5"/>
        <v>61600.000000000007</v>
      </c>
      <c r="V168" s="4"/>
      <c r="W168" s="4">
        <v>2017</v>
      </c>
      <c r="X168" s="8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</row>
    <row r="169" spans="1:91" s="162" customFormat="1" ht="50.1" customHeight="1">
      <c r="A169" s="4" t="s">
        <v>3787</v>
      </c>
      <c r="B169" s="33" t="s">
        <v>2720</v>
      </c>
      <c r="C169" s="22" t="s">
        <v>408</v>
      </c>
      <c r="D169" s="259" t="s">
        <v>409</v>
      </c>
      <c r="E169" s="22" t="s">
        <v>410</v>
      </c>
      <c r="F169" s="22" t="s">
        <v>1937</v>
      </c>
      <c r="G169" s="8" t="s">
        <v>2712</v>
      </c>
      <c r="H169" s="10">
        <v>0</v>
      </c>
      <c r="I169" s="54">
        <v>590000000</v>
      </c>
      <c r="J169" s="8" t="s">
        <v>2571</v>
      </c>
      <c r="K169" s="33" t="s">
        <v>2568</v>
      </c>
      <c r="L169" s="8" t="s">
        <v>2725</v>
      </c>
      <c r="M169" s="33" t="s">
        <v>2716</v>
      </c>
      <c r="N169" s="5" t="s">
        <v>1830</v>
      </c>
      <c r="O169" s="8" t="s">
        <v>1415</v>
      </c>
      <c r="P169" s="5">
        <v>166</v>
      </c>
      <c r="Q169" s="5" t="s">
        <v>2762</v>
      </c>
      <c r="R169" s="260">
        <v>5000</v>
      </c>
      <c r="S169" s="201">
        <v>390</v>
      </c>
      <c r="T169" s="226">
        <v>0</v>
      </c>
      <c r="U169" s="261">
        <f t="shared" ref="U169:U170" si="6">T169*1.12</f>
        <v>0</v>
      </c>
      <c r="V169" s="33"/>
      <c r="W169" s="75">
        <v>2017</v>
      </c>
      <c r="X169" s="33" t="s">
        <v>5375</v>
      </c>
      <c r="Y169" s="165"/>
      <c r="Z169" s="138"/>
      <c r="AA169" s="139"/>
      <c r="AB169" s="138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</row>
    <row r="170" spans="1:91" s="162" customFormat="1" ht="50.1" customHeight="1">
      <c r="A170" s="4" t="s">
        <v>5376</v>
      </c>
      <c r="B170" s="33" t="s">
        <v>2720</v>
      </c>
      <c r="C170" s="22" t="s">
        <v>408</v>
      </c>
      <c r="D170" s="259" t="s">
        <v>409</v>
      </c>
      <c r="E170" s="22" t="s">
        <v>410</v>
      </c>
      <c r="F170" s="22" t="s">
        <v>1937</v>
      </c>
      <c r="G170" s="8" t="s">
        <v>2712</v>
      </c>
      <c r="H170" s="10">
        <v>0</v>
      </c>
      <c r="I170" s="54">
        <v>590000000</v>
      </c>
      <c r="J170" s="8" t="s">
        <v>2571</v>
      </c>
      <c r="K170" s="33" t="s">
        <v>2568</v>
      </c>
      <c r="L170" s="8" t="s">
        <v>2725</v>
      </c>
      <c r="M170" s="33" t="s">
        <v>3398</v>
      </c>
      <c r="N170" s="5" t="s">
        <v>1830</v>
      </c>
      <c r="O170" s="8" t="s">
        <v>5377</v>
      </c>
      <c r="P170" s="5">
        <v>166</v>
      </c>
      <c r="Q170" s="5" t="s">
        <v>2762</v>
      </c>
      <c r="R170" s="260">
        <v>5000</v>
      </c>
      <c r="S170" s="201">
        <v>390</v>
      </c>
      <c r="T170" s="226">
        <f>R170*S170</f>
        <v>1950000</v>
      </c>
      <c r="U170" s="261">
        <f t="shared" si="6"/>
        <v>2184000</v>
      </c>
      <c r="V170" s="33"/>
      <c r="W170" s="75">
        <v>2017</v>
      </c>
      <c r="X170" s="258"/>
      <c r="Y170" s="165"/>
      <c r="Z170" s="138"/>
      <c r="AA170" s="139"/>
      <c r="AB170" s="138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</row>
    <row r="171" spans="1:91" s="67" customFormat="1" ht="50.1" customHeight="1">
      <c r="A171" s="4" t="s">
        <v>3788</v>
      </c>
      <c r="B171" s="33" t="s">
        <v>2720</v>
      </c>
      <c r="C171" s="5" t="s">
        <v>3468</v>
      </c>
      <c r="D171" s="24" t="s">
        <v>3469</v>
      </c>
      <c r="E171" s="24" t="s">
        <v>3470</v>
      </c>
      <c r="F171" s="31" t="s">
        <v>3471</v>
      </c>
      <c r="G171" s="24" t="s">
        <v>2712</v>
      </c>
      <c r="H171" s="10">
        <v>0</v>
      </c>
      <c r="I171" s="32">
        <v>590000000</v>
      </c>
      <c r="J171" s="8" t="s">
        <v>2571</v>
      </c>
      <c r="K171" s="33" t="s">
        <v>3472</v>
      </c>
      <c r="L171" s="8" t="s">
        <v>2725</v>
      </c>
      <c r="M171" s="66" t="s">
        <v>2716</v>
      </c>
      <c r="N171" s="5" t="s">
        <v>1830</v>
      </c>
      <c r="O171" s="22" t="s">
        <v>3473</v>
      </c>
      <c r="P171" s="4">
        <v>796</v>
      </c>
      <c r="Q171" s="34" t="s">
        <v>2728</v>
      </c>
      <c r="R171" s="179">
        <v>141</v>
      </c>
      <c r="S171" s="35" t="s">
        <v>3474</v>
      </c>
      <c r="T171" s="35">
        <f t="shared" si="4"/>
        <v>49350</v>
      </c>
      <c r="U171" s="88">
        <f t="shared" si="5"/>
        <v>55272.000000000007</v>
      </c>
      <c r="V171" s="91"/>
      <c r="W171" s="75">
        <v>2017</v>
      </c>
      <c r="X171" s="258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</row>
    <row r="172" spans="1:91" s="27" customFormat="1" ht="50.1" customHeight="1">
      <c r="A172" s="4" t="s">
        <v>3789</v>
      </c>
      <c r="B172" s="33" t="s">
        <v>2720</v>
      </c>
      <c r="C172" s="97" t="s">
        <v>2183</v>
      </c>
      <c r="D172" s="98" t="s">
        <v>3469</v>
      </c>
      <c r="E172" s="5" t="s">
        <v>2184</v>
      </c>
      <c r="F172" s="23" t="s">
        <v>2185</v>
      </c>
      <c r="G172" s="24" t="s">
        <v>2712</v>
      </c>
      <c r="H172" s="10">
        <v>0</v>
      </c>
      <c r="I172" s="32" t="s">
        <v>2992</v>
      </c>
      <c r="J172" s="8" t="s">
        <v>2571</v>
      </c>
      <c r="K172" s="33" t="s">
        <v>2191</v>
      </c>
      <c r="L172" s="8" t="s">
        <v>2725</v>
      </c>
      <c r="M172" s="33" t="s">
        <v>2716</v>
      </c>
      <c r="N172" s="5" t="s">
        <v>2128</v>
      </c>
      <c r="O172" s="22" t="s">
        <v>2718</v>
      </c>
      <c r="P172" s="50">
        <v>868</v>
      </c>
      <c r="Q172" s="50" t="s">
        <v>2186</v>
      </c>
      <c r="R172" s="150">
        <v>50</v>
      </c>
      <c r="S172" s="37">
        <v>450</v>
      </c>
      <c r="T172" s="35">
        <f t="shared" si="4"/>
        <v>22500</v>
      </c>
      <c r="U172" s="88">
        <f t="shared" si="5"/>
        <v>25200.000000000004</v>
      </c>
      <c r="V172" s="33"/>
      <c r="W172" s="75">
        <v>2017</v>
      </c>
      <c r="X172" s="8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</row>
    <row r="173" spans="1:91" s="27" customFormat="1" ht="50.1" customHeight="1">
      <c r="A173" s="4" t="s">
        <v>3790</v>
      </c>
      <c r="B173" s="62" t="s">
        <v>2720</v>
      </c>
      <c r="C173" s="8" t="s">
        <v>2552</v>
      </c>
      <c r="D173" s="8" t="s">
        <v>2553</v>
      </c>
      <c r="E173" s="8" t="s">
        <v>2554</v>
      </c>
      <c r="F173" s="56" t="s">
        <v>2555</v>
      </c>
      <c r="G173" s="62" t="s">
        <v>2712</v>
      </c>
      <c r="H173" s="62">
        <v>0</v>
      </c>
      <c r="I173" s="62">
        <v>590000000</v>
      </c>
      <c r="J173" s="8" t="s">
        <v>2571</v>
      </c>
      <c r="K173" s="63" t="s">
        <v>2274</v>
      </c>
      <c r="L173" s="8" t="s">
        <v>2725</v>
      </c>
      <c r="M173" s="62" t="s">
        <v>2726</v>
      </c>
      <c r="N173" s="8" t="s">
        <v>2427</v>
      </c>
      <c r="O173" s="8" t="s">
        <v>404</v>
      </c>
      <c r="P173" s="4">
        <v>796</v>
      </c>
      <c r="Q173" s="4" t="s">
        <v>2728</v>
      </c>
      <c r="R173" s="155">
        <v>300</v>
      </c>
      <c r="S173" s="35">
        <v>643</v>
      </c>
      <c r="T173" s="35">
        <f t="shared" si="4"/>
        <v>192900</v>
      </c>
      <c r="U173" s="88">
        <f t="shared" si="5"/>
        <v>216048.00000000003</v>
      </c>
      <c r="V173" s="4" t="s">
        <v>2706</v>
      </c>
      <c r="W173" s="4">
        <v>2017</v>
      </c>
      <c r="X173" s="8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</row>
    <row r="174" spans="1:91" s="132" customFormat="1" ht="50.1" customHeight="1">
      <c r="A174" s="4" t="s">
        <v>3791</v>
      </c>
      <c r="B174" s="4" t="s">
        <v>2720</v>
      </c>
      <c r="C174" s="61" t="s">
        <v>2552</v>
      </c>
      <c r="D174" s="8" t="s">
        <v>2553</v>
      </c>
      <c r="E174" s="8" t="s">
        <v>2554</v>
      </c>
      <c r="F174" s="56" t="s">
        <v>2556</v>
      </c>
      <c r="G174" s="4" t="s">
        <v>2712</v>
      </c>
      <c r="H174" s="4">
        <v>0</v>
      </c>
      <c r="I174" s="4">
        <v>590000000</v>
      </c>
      <c r="J174" s="8" t="s">
        <v>2571</v>
      </c>
      <c r="K174" s="8" t="s">
        <v>2274</v>
      </c>
      <c r="L174" s="8" t="s">
        <v>2725</v>
      </c>
      <c r="M174" s="4" t="s">
        <v>2726</v>
      </c>
      <c r="N174" s="8" t="s">
        <v>2427</v>
      </c>
      <c r="O174" s="8" t="s">
        <v>404</v>
      </c>
      <c r="P174" s="4">
        <v>796</v>
      </c>
      <c r="Q174" s="4" t="s">
        <v>2728</v>
      </c>
      <c r="R174" s="180">
        <v>250</v>
      </c>
      <c r="S174" s="35">
        <v>368</v>
      </c>
      <c r="T174" s="35">
        <f t="shared" si="4"/>
        <v>92000</v>
      </c>
      <c r="U174" s="88">
        <f t="shared" si="5"/>
        <v>103040.00000000001</v>
      </c>
      <c r="V174" s="4"/>
      <c r="W174" s="4">
        <v>2017</v>
      </c>
      <c r="X174" s="8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</row>
    <row r="175" spans="1:91" s="132" customFormat="1" ht="50.1" customHeight="1">
      <c r="A175" s="4" t="s">
        <v>3792</v>
      </c>
      <c r="B175" s="4" t="s">
        <v>2720</v>
      </c>
      <c r="C175" s="8" t="s">
        <v>2552</v>
      </c>
      <c r="D175" s="8" t="s">
        <v>2553</v>
      </c>
      <c r="E175" s="8" t="s">
        <v>2554</v>
      </c>
      <c r="F175" s="56" t="s">
        <v>2557</v>
      </c>
      <c r="G175" s="4" t="s">
        <v>2712</v>
      </c>
      <c r="H175" s="4">
        <v>0</v>
      </c>
      <c r="I175" s="4">
        <v>590000000</v>
      </c>
      <c r="J175" s="8" t="s">
        <v>2571</v>
      </c>
      <c r="K175" s="8" t="s">
        <v>2274</v>
      </c>
      <c r="L175" s="8" t="s">
        <v>2725</v>
      </c>
      <c r="M175" s="4" t="s">
        <v>2726</v>
      </c>
      <c r="N175" s="8" t="s">
        <v>2427</v>
      </c>
      <c r="O175" s="8" t="s">
        <v>404</v>
      </c>
      <c r="P175" s="4">
        <v>796</v>
      </c>
      <c r="Q175" s="4" t="s">
        <v>2728</v>
      </c>
      <c r="R175" s="180">
        <v>40</v>
      </c>
      <c r="S175" s="35">
        <v>840</v>
      </c>
      <c r="T175" s="35">
        <f t="shared" si="4"/>
        <v>33600</v>
      </c>
      <c r="U175" s="88">
        <f t="shared" si="5"/>
        <v>37632</v>
      </c>
      <c r="V175" s="4" t="s">
        <v>2706</v>
      </c>
      <c r="W175" s="4">
        <v>2017</v>
      </c>
      <c r="X175" s="8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</row>
    <row r="176" spans="1:91" s="67" customFormat="1" ht="50.1" customHeight="1">
      <c r="A176" s="4" t="s">
        <v>3793</v>
      </c>
      <c r="B176" s="33" t="s">
        <v>2720</v>
      </c>
      <c r="C176" s="5" t="s">
        <v>2795</v>
      </c>
      <c r="D176" s="31" t="s">
        <v>2796</v>
      </c>
      <c r="E176" s="24" t="s">
        <v>2797</v>
      </c>
      <c r="F176" s="31" t="s">
        <v>2798</v>
      </c>
      <c r="G176" s="24" t="s">
        <v>2712</v>
      </c>
      <c r="H176" s="10">
        <v>0</v>
      </c>
      <c r="I176" s="32">
        <v>590000000</v>
      </c>
      <c r="J176" s="8" t="s">
        <v>2571</v>
      </c>
      <c r="K176" s="33" t="s">
        <v>2744</v>
      </c>
      <c r="L176" s="36" t="s">
        <v>2714</v>
      </c>
      <c r="M176" s="66" t="s">
        <v>2716</v>
      </c>
      <c r="N176" s="5" t="s">
        <v>2777</v>
      </c>
      <c r="O176" s="4" t="s">
        <v>1463</v>
      </c>
      <c r="P176" s="4">
        <v>796</v>
      </c>
      <c r="Q176" s="34" t="s">
        <v>2728</v>
      </c>
      <c r="R176" s="179">
        <v>7</v>
      </c>
      <c r="S176" s="35" t="s">
        <v>2799</v>
      </c>
      <c r="T176" s="35">
        <f t="shared" si="4"/>
        <v>16800</v>
      </c>
      <c r="U176" s="88">
        <f t="shared" si="5"/>
        <v>18816</v>
      </c>
      <c r="V176" s="91"/>
      <c r="W176" s="75">
        <v>2017</v>
      </c>
      <c r="X176" s="8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</row>
    <row r="177" spans="1:91" s="27" customFormat="1" ht="50.1" customHeight="1">
      <c r="A177" s="4" t="s">
        <v>3794</v>
      </c>
      <c r="B177" s="4" t="s">
        <v>2720</v>
      </c>
      <c r="C177" s="8" t="s">
        <v>2795</v>
      </c>
      <c r="D177" s="7" t="s">
        <v>2796</v>
      </c>
      <c r="E177" s="8" t="s">
        <v>2797</v>
      </c>
      <c r="F177" s="56" t="s">
        <v>2800</v>
      </c>
      <c r="G177" s="4" t="s">
        <v>2712</v>
      </c>
      <c r="H177" s="4">
        <v>0</v>
      </c>
      <c r="I177" s="4">
        <v>590000000</v>
      </c>
      <c r="J177" s="8" t="s">
        <v>2571</v>
      </c>
      <c r="K177" s="8" t="s">
        <v>2751</v>
      </c>
      <c r="L177" s="36" t="s">
        <v>2714</v>
      </c>
      <c r="M177" s="4" t="s">
        <v>2716</v>
      </c>
      <c r="N177" s="8" t="s">
        <v>2777</v>
      </c>
      <c r="O177" s="4" t="s">
        <v>1463</v>
      </c>
      <c r="P177" s="4">
        <v>796</v>
      </c>
      <c r="Q177" s="4" t="s">
        <v>2728</v>
      </c>
      <c r="R177" s="155">
        <v>10</v>
      </c>
      <c r="S177" s="35">
        <v>6350</v>
      </c>
      <c r="T177" s="35">
        <f t="shared" si="4"/>
        <v>63500</v>
      </c>
      <c r="U177" s="88">
        <f t="shared" si="5"/>
        <v>71120</v>
      </c>
      <c r="V177" s="4"/>
      <c r="W177" s="4">
        <v>2017</v>
      </c>
      <c r="X177" s="8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</row>
    <row r="178" spans="1:91" s="27" customFormat="1" ht="50.1" customHeight="1">
      <c r="A178" s="4" t="s">
        <v>3795</v>
      </c>
      <c r="B178" s="85" t="s">
        <v>2720</v>
      </c>
      <c r="C178" s="97" t="s">
        <v>2795</v>
      </c>
      <c r="D178" s="99" t="s">
        <v>2796</v>
      </c>
      <c r="E178" s="5" t="s">
        <v>2797</v>
      </c>
      <c r="F178" s="23" t="s">
        <v>2801</v>
      </c>
      <c r="G178" s="28" t="s">
        <v>2712</v>
      </c>
      <c r="H178" s="30">
        <v>0</v>
      </c>
      <c r="I178" s="102">
        <v>590000000</v>
      </c>
      <c r="J178" s="8" t="s">
        <v>2571</v>
      </c>
      <c r="K178" s="85" t="s">
        <v>2751</v>
      </c>
      <c r="L178" s="36" t="s">
        <v>2714</v>
      </c>
      <c r="M178" s="85" t="s">
        <v>2716</v>
      </c>
      <c r="N178" s="5" t="s">
        <v>2777</v>
      </c>
      <c r="O178" s="4" t="s">
        <v>1463</v>
      </c>
      <c r="P178" s="4">
        <v>796</v>
      </c>
      <c r="Q178" s="50" t="s">
        <v>2728</v>
      </c>
      <c r="R178" s="150">
        <v>10</v>
      </c>
      <c r="S178" s="37">
        <v>6350</v>
      </c>
      <c r="T178" s="35">
        <f t="shared" si="4"/>
        <v>63500</v>
      </c>
      <c r="U178" s="88">
        <f t="shared" si="5"/>
        <v>71120</v>
      </c>
      <c r="V178" s="33"/>
      <c r="W178" s="75">
        <v>2017</v>
      </c>
      <c r="X178" s="8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</row>
    <row r="179" spans="1:91" s="132" customFormat="1" ht="50.1" customHeight="1">
      <c r="A179" s="4" t="s">
        <v>3796</v>
      </c>
      <c r="B179" s="33" t="s">
        <v>2720</v>
      </c>
      <c r="C179" s="103" t="s">
        <v>2795</v>
      </c>
      <c r="D179" s="99" t="s">
        <v>2796</v>
      </c>
      <c r="E179" s="5" t="s">
        <v>2797</v>
      </c>
      <c r="F179" s="23" t="s">
        <v>2802</v>
      </c>
      <c r="G179" s="24" t="s">
        <v>2712</v>
      </c>
      <c r="H179" s="10">
        <v>0</v>
      </c>
      <c r="I179" s="32">
        <v>590000000</v>
      </c>
      <c r="J179" s="8" t="s">
        <v>2571</v>
      </c>
      <c r="K179" s="33" t="s">
        <v>2744</v>
      </c>
      <c r="L179" s="8" t="s">
        <v>2725</v>
      </c>
      <c r="M179" s="33" t="s">
        <v>2716</v>
      </c>
      <c r="N179" s="5" t="s">
        <v>2777</v>
      </c>
      <c r="O179" s="22" t="s">
        <v>2718</v>
      </c>
      <c r="P179" s="4">
        <v>796</v>
      </c>
      <c r="Q179" s="50" t="s">
        <v>2728</v>
      </c>
      <c r="R179" s="181">
        <v>7</v>
      </c>
      <c r="S179" s="37">
        <v>6500</v>
      </c>
      <c r="T179" s="35">
        <f t="shared" si="4"/>
        <v>45500</v>
      </c>
      <c r="U179" s="88">
        <f t="shared" si="5"/>
        <v>50960.000000000007</v>
      </c>
      <c r="V179" s="33"/>
      <c r="W179" s="75">
        <v>2017</v>
      </c>
      <c r="X179" s="8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3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3"/>
      <c r="CF179" s="133"/>
      <c r="CG179" s="133"/>
      <c r="CH179" s="133"/>
      <c r="CI179" s="133"/>
      <c r="CJ179" s="133"/>
      <c r="CK179" s="133"/>
      <c r="CL179" s="133"/>
      <c r="CM179" s="133"/>
    </row>
    <row r="180" spans="1:91" s="132" customFormat="1" ht="50.1" customHeight="1">
      <c r="A180" s="4" t="s">
        <v>3797</v>
      </c>
      <c r="B180" s="4" t="s">
        <v>2720</v>
      </c>
      <c r="C180" s="8" t="s">
        <v>2795</v>
      </c>
      <c r="D180" s="7" t="s">
        <v>2796</v>
      </c>
      <c r="E180" s="8" t="s">
        <v>2797</v>
      </c>
      <c r="F180" s="56" t="s">
        <v>2803</v>
      </c>
      <c r="G180" s="4" t="s">
        <v>2712</v>
      </c>
      <c r="H180" s="4">
        <v>0</v>
      </c>
      <c r="I180" s="4">
        <v>590000000</v>
      </c>
      <c r="J180" s="8" t="s">
        <v>2571</v>
      </c>
      <c r="K180" s="8" t="s">
        <v>2744</v>
      </c>
      <c r="L180" s="8" t="s">
        <v>2725</v>
      </c>
      <c r="M180" s="4" t="s">
        <v>2716</v>
      </c>
      <c r="N180" s="8" t="s">
        <v>2777</v>
      </c>
      <c r="O180" s="22" t="s">
        <v>2718</v>
      </c>
      <c r="P180" s="4">
        <v>796</v>
      </c>
      <c r="Q180" s="4" t="s">
        <v>2728</v>
      </c>
      <c r="R180" s="180">
        <v>7</v>
      </c>
      <c r="S180" s="35">
        <v>7450</v>
      </c>
      <c r="T180" s="35">
        <f t="shared" si="4"/>
        <v>52150</v>
      </c>
      <c r="U180" s="88">
        <f t="shared" si="5"/>
        <v>58408.000000000007</v>
      </c>
      <c r="V180" s="4"/>
      <c r="W180" s="4">
        <v>2017</v>
      </c>
      <c r="X180" s="8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</row>
    <row r="181" spans="1:91" s="67" customFormat="1" ht="50.1" customHeight="1">
      <c r="A181" s="4" t="s">
        <v>3798</v>
      </c>
      <c r="B181" s="4" t="s">
        <v>2720</v>
      </c>
      <c r="C181" s="8" t="s">
        <v>939</v>
      </c>
      <c r="D181" s="56" t="s">
        <v>940</v>
      </c>
      <c r="E181" s="56" t="s">
        <v>941</v>
      </c>
      <c r="F181" s="56" t="s">
        <v>942</v>
      </c>
      <c r="G181" s="4" t="s">
        <v>2712</v>
      </c>
      <c r="H181" s="4">
        <v>0</v>
      </c>
      <c r="I181" s="54">
        <v>590000000</v>
      </c>
      <c r="J181" s="8" t="s">
        <v>2714</v>
      </c>
      <c r="K181" s="4" t="s">
        <v>943</v>
      </c>
      <c r="L181" s="4" t="s">
        <v>773</v>
      </c>
      <c r="M181" s="4" t="s">
        <v>3398</v>
      </c>
      <c r="N181" s="4" t="s">
        <v>933</v>
      </c>
      <c r="O181" s="24" t="s">
        <v>3473</v>
      </c>
      <c r="P181" s="4">
        <v>796</v>
      </c>
      <c r="Q181" s="4" t="s">
        <v>2728</v>
      </c>
      <c r="R181" s="155">
        <v>80</v>
      </c>
      <c r="S181" s="155">
        <v>21200</v>
      </c>
      <c r="T181" s="95">
        <f t="shared" ref="T181:T218" si="7">R181*S181</f>
        <v>1696000</v>
      </c>
      <c r="U181" s="89">
        <f t="shared" si="5"/>
        <v>1899520.0000000002</v>
      </c>
      <c r="V181" s="2"/>
      <c r="W181" s="4">
        <v>2017</v>
      </c>
      <c r="X181" s="72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91" s="27" customFormat="1" ht="50.1" customHeight="1">
      <c r="A182" s="4" t="s">
        <v>3799</v>
      </c>
      <c r="B182" s="4" t="s">
        <v>2720</v>
      </c>
      <c r="C182" s="8" t="s">
        <v>343</v>
      </c>
      <c r="D182" s="56" t="s">
        <v>320</v>
      </c>
      <c r="E182" s="56" t="s">
        <v>344</v>
      </c>
      <c r="F182" s="56" t="s">
        <v>345</v>
      </c>
      <c r="G182" s="4" t="s">
        <v>2712</v>
      </c>
      <c r="H182" s="4">
        <v>0</v>
      </c>
      <c r="I182" s="54">
        <v>590000000</v>
      </c>
      <c r="J182" s="8" t="s">
        <v>2714</v>
      </c>
      <c r="K182" s="4" t="s">
        <v>2462</v>
      </c>
      <c r="L182" s="4" t="s">
        <v>773</v>
      </c>
      <c r="M182" s="4" t="s">
        <v>3398</v>
      </c>
      <c r="N182" s="4" t="s">
        <v>2427</v>
      </c>
      <c r="O182" s="24" t="s">
        <v>3473</v>
      </c>
      <c r="P182" s="4">
        <v>796</v>
      </c>
      <c r="Q182" s="4" t="s">
        <v>2728</v>
      </c>
      <c r="R182" s="155">
        <v>2</v>
      </c>
      <c r="S182" s="155">
        <v>100</v>
      </c>
      <c r="T182" s="95">
        <f t="shared" si="7"/>
        <v>200</v>
      </c>
      <c r="U182" s="89">
        <f t="shared" si="5"/>
        <v>224.00000000000003</v>
      </c>
      <c r="V182" s="4"/>
      <c r="W182" s="4">
        <v>2017</v>
      </c>
      <c r="X182" s="72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</row>
    <row r="183" spans="1:91" s="27" customFormat="1" ht="50.1" customHeight="1">
      <c r="A183" s="4" t="s">
        <v>3800</v>
      </c>
      <c r="B183" s="62" t="s">
        <v>2720</v>
      </c>
      <c r="C183" s="8" t="s">
        <v>343</v>
      </c>
      <c r="D183" s="56" t="s">
        <v>320</v>
      </c>
      <c r="E183" s="56" t="s">
        <v>344</v>
      </c>
      <c r="F183" s="56" t="s">
        <v>346</v>
      </c>
      <c r="G183" s="62" t="s">
        <v>2712</v>
      </c>
      <c r="H183" s="62">
        <v>0</v>
      </c>
      <c r="I183" s="104">
        <v>590000000</v>
      </c>
      <c r="J183" s="8" t="s">
        <v>2714</v>
      </c>
      <c r="K183" s="62" t="s">
        <v>2462</v>
      </c>
      <c r="L183" s="4" t="s">
        <v>773</v>
      </c>
      <c r="M183" s="62" t="s">
        <v>3398</v>
      </c>
      <c r="N183" s="4" t="s">
        <v>2427</v>
      </c>
      <c r="O183" s="24" t="s">
        <v>3473</v>
      </c>
      <c r="P183" s="4">
        <v>796</v>
      </c>
      <c r="Q183" s="4" t="s">
        <v>2728</v>
      </c>
      <c r="R183" s="155">
        <v>2</v>
      </c>
      <c r="S183" s="155">
        <v>100</v>
      </c>
      <c r="T183" s="95">
        <f t="shared" si="7"/>
        <v>200</v>
      </c>
      <c r="U183" s="89">
        <f t="shared" si="5"/>
        <v>224.00000000000003</v>
      </c>
      <c r="V183" s="4"/>
      <c r="W183" s="4">
        <v>2017</v>
      </c>
      <c r="X183" s="72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</row>
    <row r="184" spans="1:91" s="132" customFormat="1" ht="50.1" customHeight="1">
      <c r="A184" s="4" t="s">
        <v>3801</v>
      </c>
      <c r="B184" s="4" t="s">
        <v>2720</v>
      </c>
      <c r="C184" s="61" t="s">
        <v>343</v>
      </c>
      <c r="D184" s="56" t="s">
        <v>320</v>
      </c>
      <c r="E184" s="56" t="s">
        <v>344</v>
      </c>
      <c r="F184" s="56" t="s">
        <v>347</v>
      </c>
      <c r="G184" s="4" t="s">
        <v>2712</v>
      </c>
      <c r="H184" s="4">
        <v>0</v>
      </c>
      <c r="I184" s="54">
        <v>590000000</v>
      </c>
      <c r="J184" s="8" t="s">
        <v>2714</v>
      </c>
      <c r="K184" s="4" t="s">
        <v>348</v>
      </c>
      <c r="L184" s="4" t="s">
        <v>773</v>
      </c>
      <c r="M184" s="4" t="s">
        <v>3398</v>
      </c>
      <c r="N184" s="4" t="s">
        <v>2427</v>
      </c>
      <c r="O184" s="24" t="s">
        <v>3473</v>
      </c>
      <c r="P184" s="4">
        <v>796</v>
      </c>
      <c r="Q184" s="4" t="s">
        <v>2728</v>
      </c>
      <c r="R184" s="180">
        <v>7</v>
      </c>
      <c r="S184" s="155">
        <v>300</v>
      </c>
      <c r="T184" s="95">
        <f t="shared" si="7"/>
        <v>2100</v>
      </c>
      <c r="U184" s="89">
        <f t="shared" si="5"/>
        <v>2352</v>
      </c>
      <c r="V184" s="4"/>
      <c r="W184" s="4">
        <v>2017</v>
      </c>
      <c r="X184" s="72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</row>
    <row r="185" spans="1:91" s="132" customFormat="1" ht="50.1" customHeight="1">
      <c r="A185" s="4" t="s">
        <v>3802</v>
      </c>
      <c r="B185" s="4" t="s">
        <v>2720</v>
      </c>
      <c r="C185" s="8" t="s">
        <v>343</v>
      </c>
      <c r="D185" s="56" t="s">
        <v>320</v>
      </c>
      <c r="E185" s="56" t="s">
        <v>344</v>
      </c>
      <c r="F185" s="56" t="s">
        <v>349</v>
      </c>
      <c r="G185" s="4" t="s">
        <v>2712</v>
      </c>
      <c r="H185" s="4">
        <v>0</v>
      </c>
      <c r="I185" s="54">
        <v>590000000</v>
      </c>
      <c r="J185" s="8" t="s">
        <v>2714</v>
      </c>
      <c r="K185" s="4" t="s">
        <v>350</v>
      </c>
      <c r="L185" s="4" t="s">
        <v>773</v>
      </c>
      <c r="M185" s="4" t="s">
        <v>3398</v>
      </c>
      <c r="N185" s="4" t="s">
        <v>2427</v>
      </c>
      <c r="O185" s="24" t="s">
        <v>3473</v>
      </c>
      <c r="P185" s="4">
        <v>796</v>
      </c>
      <c r="Q185" s="4" t="s">
        <v>2728</v>
      </c>
      <c r="R185" s="180">
        <v>5</v>
      </c>
      <c r="S185" s="155">
        <v>300</v>
      </c>
      <c r="T185" s="95">
        <f t="shared" si="7"/>
        <v>1500</v>
      </c>
      <c r="U185" s="89">
        <f t="shared" si="5"/>
        <v>1680.0000000000002</v>
      </c>
      <c r="V185" s="4"/>
      <c r="W185" s="4">
        <v>2017</v>
      </c>
      <c r="X185" s="72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</row>
    <row r="186" spans="1:91" s="67" customFormat="1" ht="50.1" customHeight="1">
      <c r="A186" s="4" t="s">
        <v>3803</v>
      </c>
      <c r="B186" s="50" t="s">
        <v>2720</v>
      </c>
      <c r="C186" s="5" t="s">
        <v>319</v>
      </c>
      <c r="D186" s="23" t="s">
        <v>320</v>
      </c>
      <c r="E186" s="23" t="s">
        <v>321</v>
      </c>
      <c r="F186" s="23" t="s">
        <v>322</v>
      </c>
      <c r="G186" s="53" t="s">
        <v>2712</v>
      </c>
      <c r="H186" s="53">
        <v>0</v>
      </c>
      <c r="I186" s="54">
        <v>590000000</v>
      </c>
      <c r="J186" s="8" t="s">
        <v>2714</v>
      </c>
      <c r="K186" s="5" t="s">
        <v>2462</v>
      </c>
      <c r="L186" s="92" t="s">
        <v>773</v>
      </c>
      <c r="M186" s="4" t="s">
        <v>3398</v>
      </c>
      <c r="N186" s="76" t="s">
        <v>2427</v>
      </c>
      <c r="O186" s="24" t="s">
        <v>3473</v>
      </c>
      <c r="P186" s="4">
        <v>796</v>
      </c>
      <c r="Q186" s="4" t="s">
        <v>2728</v>
      </c>
      <c r="R186" s="155">
        <v>2</v>
      </c>
      <c r="S186" s="155">
        <v>150</v>
      </c>
      <c r="T186" s="95">
        <f t="shared" si="7"/>
        <v>300</v>
      </c>
      <c r="U186" s="89">
        <f t="shared" si="5"/>
        <v>336.00000000000006</v>
      </c>
      <c r="V186" s="2"/>
      <c r="W186" s="4">
        <v>2017</v>
      </c>
      <c r="X186" s="72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91" s="27" customFormat="1" ht="50.1" customHeight="1">
      <c r="A187" s="4" t="s">
        <v>3804</v>
      </c>
      <c r="B187" s="4" t="s">
        <v>2720</v>
      </c>
      <c r="C187" s="8" t="s">
        <v>319</v>
      </c>
      <c r="D187" s="56" t="s">
        <v>320</v>
      </c>
      <c r="E187" s="56" t="s">
        <v>321</v>
      </c>
      <c r="F187" s="56" t="s">
        <v>351</v>
      </c>
      <c r="G187" s="4" t="s">
        <v>2712</v>
      </c>
      <c r="H187" s="4">
        <v>0</v>
      </c>
      <c r="I187" s="54">
        <v>590000000</v>
      </c>
      <c r="J187" s="8" t="s">
        <v>2714</v>
      </c>
      <c r="K187" s="4" t="s">
        <v>348</v>
      </c>
      <c r="L187" s="4" t="s">
        <v>773</v>
      </c>
      <c r="M187" s="4" t="s">
        <v>3398</v>
      </c>
      <c r="N187" s="4" t="s">
        <v>2427</v>
      </c>
      <c r="O187" s="24" t="s">
        <v>3473</v>
      </c>
      <c r="P187" s="4">
        <v>796</v>
      </c>
      <c r="Q187" s="4" t="s">
        <v>2728</v>
      </c>
      <c r="R187" s="155">
        <v>7</v>
      </c>
      <c r="S187" s="155">
        <v>250</v>
      </c>
      <c r="T187" s="95">
        <f t="shared" si="7"/>
        <v>1750</v>
      </c>
      <c r="U187" s="89">
        <f t="shared" si="5"/>
        <v>1960.0000000000002</v>
      </c>
      <c r="V187" s="4"/>
      <c r="W187" s="4">
        <v>2017</v>
      </c>
      <c r="X187" s="72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</row>
    <row r="188" spans="1:91" s="27" customFormat="1" ht="50.1" customHeight="1">
      <c r="A188" s="4" t="s">
        <v>3805</v>
      </c>
      <c r="B188" s="62" t="s">
        <v>2720</v>
      </c>
      <c r="C188" s="8" t="s">
        <v>319</v>
      </c>
      <c r="D188" s="56" t="s">
        <v>320</v>
      </c>
      <c r="E188" s="56" t="s">
        <v>321</v>
      </c>
      <c r="F188" s="56" t="s">
        <v>352</v>
      </c>
      <c r="G188" s="62" t="s">
        <v>2712</v>
      </c>
      <c r="H188" s="62">
        <v>0</v>
      </c>
      <c r="I188" s="104">
        <v>590000000</v>
      </c>
      <c r="J188" s="8" t="s">
        <v>2714</v>
      </c>
      <c r="K188" s="62" t="s">
        <v>350</v>
      </c>
      <c r="L188" s="4" t="s">
        <v>773</v>
      </c>
      <c r="M188" s="62" t="s">
        <v>3398</v>
      </c>
      <c r="N188" s="4" t="s">
        <v>2427</v>
      </c>
      <c r="O188" s="24" t="s">
        <v>3473</v>
      </c>
      <c r="P188" s="4">
        <v>796</v>
      </c>
      <c r="Q188" s="4" t="s">
        <v>2728</v>
      </c>
      <c r="R188" s="155">
        <v>5</v>
      </c>
      <c r="S188" s="155">
        <v>250</v>
      </c>
      <c r="T188" s="95">
        <f t="shared" si="7"/>
        <v>1250</v>
      </c>
      <c r="U188" s="89">
        <f t="shared" si="5"/>
        <v>1400.0000000000002</v>
      </c>
      <c r="V188" s="4"/>
      <c r="W188" s="4">
        <v>2017</v>
      </c>
      <c r="X188" s="72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</row>
    <row r="189" spans="1:91" s="132" customFormat="1" ht="50.1" customHeight="1">
      <c r="A189" s="4" t="s">
        <v>3806</v>
      </c>
      <c r="B189" s="4" t="s">
        <v>2720</v>
      </c>
      <c r="C189" s="61" t="s">
        <v>319</v>
      </c>
      <c r="D189" s="56" t="s">
        <v>320</v>
      </c>
      <c r="E189" s="56" t="s">
        <v>321</v>
      </c>
      <c r="F189" s="56" t="s">
        <v>353</v>
      </c>
      <c r="G189" s="4" t="s">
        <v>2712</v>
      </c>
      <c r="H189" s="4">
        <v>0</v>
      </c>
      <c r="I189" s="54">
        <v>590000000</v>
      </c>
      <c r="J189" s="8" t="s">
        <v>2714</v>
      </c>
      <c r="K189" s="4" t="s">
        <v>2462</v>
      </c>
      <c r="L189" s="4" t="s">
        <v>773</v>
      </c>
      <c r="M189" s="4" t="s">
        <v>3398</v>
      </c>
      <c r="N189" s="4" t="s">
        <v>2427</v>
      </c>
      <c r="O189" s="24" t="s">
        <v>3473</v>
      </c>
      <c r="P189" s="4">
        <v>796</v>
      </c>
      <c r="Q189" s="4" t="s">
        <v>2728</v>
      </c>
      <c r="R189" s="180">
        <v>2</v>
      </c>
      <c r="S189" s="155">
        <v>50</v>
      </c>
      <c r="T189" s="95">
        <f t="shared" si="7"/>
        <v>100</v>
      </c>
      <c r="U189" s="89">
        <f t="shared" si="5"/>
        <v>112.00000000000001</v>
      </c>
      <c r="V189" s="4"/>
      <c r="W189" s="4">
        <v>2017</v>
      </c>
      <c r="X189" s="72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</row>
    <row r="190" spans="1:91" s="132" customFormat="1" ht="50.1" customHeight="1">
      <c r="A190" s="4" t="s">
        <v>3807</v>
      </c>
      <c r="B190" s="4" t="s">
        <v>2720</v>
      </c>
      <c r="C190" s="8" t="s">
        <v>319</v>
      </c>
      <c r="D190" s="56" t="s">
        <v>320</v>
      </c>
      <c r="E190" s="56" t="s">
        <v>321</v>
      </c>
      <c r="F190" s="56" t="s">
        <v>354</v>
      </c>
      <c r="G190" s="4" t="s">
        <v>2712</v>
      </c>
      <c r="H190" s="4">
        <v>0</v>
      </c>
      <c r="I190" s="54">
        <v>590000000</v>
      </c>
      <c r="J190" s="8" t="s">
        <v>2714</v>
      </c>
      <c r="K190" s="4" t="s">
        <v>2462</v>
      </c>
      <c r="L190" s="4" t="s">
        <v>773</v>
      </c>
      <c r="M190" s="4" t="s">
        <v>3398</v>
      </c>
      <c r="N190" s="4" t="s">
        <v>2427</v>
      </c>
      <c r="O190" s="24" t="s">
        <v>3473</v>
      </c>
      <c r="P190" s="4">
        <v>796</v>
      </c>
      <c r="Q190" s="4" t="s">
        <v>2728</v>
      </c>
      <c r="R190" s="180">
        <v>2</v>
      </c>
      <c r="S190" s="155">
        <v>50</v>
      </c>
      <c r="T190" s="95">
        <f t="shared" si="7"/>
        <v>100</v>
      </c>
      <c r="U190" s="89">
        <f t="shared" si="5"/>
        <v>112.00000000000001</v>
      </c>
      <c r="V190" s="4"/>
      <c r="W190" s="4">
        <v>2017</v>
      </c>
      <c r="X190" s="72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</row>
    <row r="191" spans="1:91" s="67" customFormat="1" ht="50.1" customHeight="1">
      <c r="A191" s="4" t="s">
        <v>3808</v>
      </c>
      <c r="B191" s="4" t="s">
        <v>2720</v>
      </c>
      <c r="C191" s="8" t="s">
        <v>319</v>
      </c>
      <c r="D191" s="56" t="s">
        <v>320</v>
      </c>
      <c r="E191" s="56" t="s">
        <v>321</v>
      </c>
      <c r="F191" s="56" t="s">
        <v>352</v>
      </c>
      <c r="G191" s="4" t="s">
        <v>2712</v>
      </c>
      <c r="H191" s="4">
        <v>0</v>
      </c>
      <c r="I191" s="54">
        <v>590000000</v>
      </c>
      <c r="J191" s="8" t="s">
        <v>2714</v>
      </c>
      <c r="K191" s="4" t="s">
        <v>2462</v>
      </c>
      <c r="L191" s="4" t="s">
        <v>773</v>
      </c>
      <c r="M191" s="4" t="s">
        <v>3398</v>
      </c>
      <c r="N191" s="4" t="s">
        <v>2427</v>
      </c>
      <c r="O191" s="24" t="s">
        <v>3473</v>
      </c>
      <c r="P191" s="4">
        <v>796</v>
      </c>
      <c r="Q191" s="4" t="s">
        <v>2728</v>
      </c>
      <c r="R191" s="155">
        <v>2</v>
      </c>
      <c r="S191" s="155">
        <v>250</v>
      </c>
      <c r="T191" s="95">
        <f t="shared" si="7"/>
        <v>500</v>
      </c>
      <c r="U191" s="89">
        <f t="shared" si="5"/>
        <v>560</v>
      </c>
      <c r="V191" s="2"/>
      <c r="W191" s="4">
        <v>2017</v>
      </c>
      <c r="X191" s="72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91" s="27" customFormat="1" ht="50.1" customHeight="1">
      <c r="A192" s="4" t="s">
        <v>3809</v>
      </c>
      <c r="B192" s="4" t="s">
        <v>2720</v>
      </c>
      <c r="C192" s="8" t="s">
        <v>944</v>
      </c>
      <c r="D192" s="56" t="s">
        <v>945</v>
      </c>
      <c r="E192" s="56" t="s">
        <v>946</v>
      </c>
      <c r="F192" s="56" t="s">
        <v>947</v>
      </c>
      <c r="G192" s="4" t="s">
        <v>2712</v>
      </c>
      <c r="H192" s="4">
        <v>0</v>
      </c>
      <c r="I192" s="54">
        <v>590000000</v>
      </c>
      <c r="J192" s="8" t="s">
        <v>2714</v>
      </c>
      <c r="K192" s="8" t="s">
        <v>821</v>
      </c>
      <c r="L192" s="4" t="s">
        <v>773</v>
      </c>
      <c r="M192" s="4" t="s">
        <v>3398</v>
      </c>
      <c r="N192" s="4" t="s">
        <v>2128</v>
      </c>
      <c r="O192" s="8" t="s">
        <v>404</v>
      </c>
      <c r="P192" s="4">
        <v>796</v>
      </c>
      <c r="Q192" s="4" t="s">
        <v>2728</v>
      </c>
      <c r="R192" s="155">
        <v>500</v>
      </c>
      <c r="S192" s="155">
        <v>4</v>
      </c>
      <c r="T192" s="95">
        <f t="shared" si="7"/>
        <v>2000</v>
      </c>
      <c r="U192" s="89">
        <f t="shared" si="5"/>
        <v>2240</v>
      </c>
      <c r="V192" s="4"/>
      <c r="W192" s="4">
        <v>2017</v>
      </c>
      <c r="X192" s="72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</row>
    <row r="193" spans="1:91" s="27" customFormat="1" ht="50.1" customHeight="1">
      <c r="A193" s="4" t="s">
        <v>3810</v>
      </c>
      <c r="B193" s="62" t="s">
        <v>2720</v>
      </c>
      <c r="C193" s="8" t="s">
        <v>944</v>
      </c>
      <c r="D193" s="56" t="s">
        <v>945</v>
      </c>
      <c r="E193" s="56" t="s">
        <v>946</v>
      </c>
      <c r="F193" s="56" t="s">
        <v>948</v>
      </c>
      <c r="G193" s="4" t="s">
        <v>2712</v>
      </c>
      <c r="H193" s="62">
        <v>0</v>
      </c>
      <c r="I193" s="104">
        <v>590000000</v>
      </c>
      <c r="J193" s="8" t="s">
        <v>2714</v>
      </c>
      <c r="K193" s="63" t="s">
        <v>821</v>
      </c>
      <c r="L193" s="4" t="s">
        <v>773</v>
      </c>
      <c r="M193" s="62" t="s">
        <v>3398</v>
      </c>
      <c r="N193" s="4" t="s">
        <v>2128</v>
      </c>
      <c r="O193" s="8" t="s">
        <v>404</v>
      </c>
      <c r="P193" s="4">
        <v>796</v>
      </c>
      <c r="Q193" s="4" t="s">
        <v>2728</v>
      </c>
      <c r="R193" s="155">
        <v>500</v>
      </c>
      <c r="S193" s="155">
        <v>4</v>
      </c>
      <c r="T193" s="95">
        <f t="shared" si="7"/>
        <v>2000</v>
      </c>
      <c r="U193" s="89">
        <f t="shared" si="5"/>
        <v>2240</v>
      </c>
      <c r="V193" s="4"/>
      <c r="W193" s="4">
        <v>2017</v>
      </c>
      <c r="X193" s="72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</row>
    <row r="194" spans="1:91" s="132" customFormat="1" ht="50.1" customHeight="1">
      <c r="A194" s="4" t="s">
        <v>3811</v>
      </c>
      <c r="B194" s="4" t="s">
        <v>2720</v>
      </c>
      <c r="C194" s="61" t="s">
        <v>944</v>
      </c>
      <c r="D194" s="56" t="s">
        <v>945</v>
      </c>
      <c r="E194" s="56" t="s">
        <v>946</v>
      </c>
      <c r="F194" s="56" t="s">
        <v>949</v>
      </c>
      <c r="G194" s="4" t="s">
        <v>2712</v>
      </c>
      <c r="H194" s="4">
        <v>0</v>
      </c>
      <c r="I194" s="54">
        <v>590000000</v>
      </c>
      <c r="J194" s="8" t="s">
        <v>2714</v>
      </c>
      <c r="K194" s="8" t="s">
        <v>821</v>
      </c>
      <c r="L194" s="4" t="s">
        <v>773</v>
      </c>
      <c r="M194" s="4" t="s">
        <v>3398</v>
      </c>
      <c r="N194" s="4" t="s">
        <v>2128</v>
      </c>
      <c r="O194" s="8" t="s">
        <v>404</v>
      </c>
      <c r="P194" s="4">
        <v>796</v>
      </c>
      <c r="Q194" s="4" t="s">
        <v>2728</v>
      </c>
      <c r="R194" s="180">
        <v>600</v>
      </c>
      <c r="S194" s="155">
        <v>4</v>
      </c>
      <c r="T194" s="95">
        <f t="shared" si="7"/>
        <v>2400</v>
      </c>
      <c r="U194" s="89">
        <f t="shared" si="5"/>
        <v>2688.0000000000005</v>
      </c>
      <c r="V194" s="4"/>
      <c r="W194" s="4">
        <v>2017</v>
      </c>
      <c r="X194" s="72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</row>
    <row r="195" spans="1:91" s="132" customFormat="1" ht="50.1" customHeight="1">
      <c r="A195" s="4" t="s">
        <v>3812</v>
      </c>
      <c r="B195" s="4" t="s">
        <v>2720</v>
      </c>
      <c r="C195" s="8" t="s">
        <v>944</v>
      </c>
      <c r="D195" s="56" t="s">
        <v>945</v>
      </c>
      <c r="E195" s="56" t="s">
        <v>946</v>
      </c>
      <c r="F195" s="56" t="s">
        <v>950</v>
      </c>
      <c r="G195" s="4" t="s">
        <v>2712</v>
      </c>
      <c r="H195" s="4">
        <v>0</v>
      </c>
      <c r="I195" s="54">
        <v>590000000</v>
      </c>
      <c r="J195" s="8" t="s">
        <v>2714</v>
      </c>
      <c r="K195" s="8" t="s">
        <v>821</v>
      </c>
      <c r="L195" s="4" t="s">
        <v>773</v>
      </c>
      <c r="M195" s="4" t="s">
        <v>3398</v>
      </c>
      <c r="N195" s="4" t="s">
        <v>2128</v>
      </c>
      <c r="O195" s="8" t="s">
        <v>404</v>
      </c>
      <c r="P195" s="4">
        <v>796</v>
      </c>
      <c r="Q195" s="4" t="s">
        <v>2728</v>
      </c>
      <c r="R195" s="180">
        <v>500</v>
      </c>
      <c r="S195" s="155">
        <v>4</v>
      </c>
      <c r="T195" s="95">
        <f t="shared" si="7"/>
        <v>2000</v>
      </c>
      <c r="U195" s="89">
        <f t="shared" si="5"/>
        <v>2240</v>
      </c>
      <c r="V195" s="4"/>
      <c r="W195" s="4">
        <v>2017</v>
      </c>
      <c r="X195" s="72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</row>
    <row r="196" spans="1:91" s="132" customFormat="1" ht="50.1" customHeight="1">
      <c r="A196" s="4" t="s">
        <v>3813</v>
      </c>
      <c r="B196" s="4" t="s">
        <v>2720</v>
      </c>
      <c r="C196" s="8" t="s">
        <v>944</v>
      </c>
      <c r="D196" s="56" t="s">
        <v>945</v>
      </c>
      <c r="E196" s="56" t="s">
        <v>946</v>
      </c>
      <c r="F196" s="56" t="s">
        <v>951</v>
      </c>
      <c r="G196" s="4" t="s">
        <v>2712</v>
      </c>
      <c r="H196" s="4">
        <v>0</v>
      </c>
      <c r="I196" s="54">
        <v>590000000</v>
      </c>
      <c r="J196" s="8" t="s">
        <v>2714</v>
      </c>
      <c r="K196" s="8" t="s">
        <v>821</v>
      </c>
      <c r="L196" s="4" t="s">
        <v>773</v>
      </c>
      <c r="M196" s="4" t="s">
        <v>3398</v>
      </c>
      <c r="N196" s="4" t="s">
        <v>2128</v>
      </c>
      <c r="O196" s="8" t="s">
        <v>404</v>
      </c>
      <c r="P196" s="4">
        <v>796</v>
      </c>
      <c r="Q196" s="4" t="s">
        <v>2728</v>
      </c>
      <c r="R196" s="155">
        <v>500</v>
      </c>
      <c r="S196" s="155">
        <v>4</v>
      </c>
      <c r="T196" s="95">
        <f t="shared" si="7"/>
        <v>2000</v>
      </c>
      <c r="U196" s="89">
        <f t="shared" si="5"/>
        <v>2240</v>
      </c>
      <c r="V196" s="4"/>
      <c r="W196" s="4">
        <v>2017</v>
      </c>
      <c r="X196" s="72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</row>
    <row r="197" spans="1:91" s="67" customFormat="1" ht="50.1" customHeight="1">
      <c r="A197" s="4" t="s">
        <v>3814</v>
      </c>
      <c r="B197" s="4" t="s">
        <v>2720</v>
      </c>
      <c r="C197" s="8" t="s">
        <v>944</v>
      </c>
      <c r="D197" s="56" t="s">
        <v>945</v>
      </c>
      <c r="E197" s="56" t="s">
        <v>946</v>
      </c>
      <c r="F197" s="56" t="s">
        <v>952</v>
      </c>
      <c r="G197" s="4" t="s">
        <v>2712</v>
      </c>
      <c r="H197" s="4">
        <v>0</v>
      </c>
      <c r="I197" s="54">
        <v>590000000</v>
      </c>
      <c r="J197" s="8" t="s">
        <v>2714</v>
      </c>
      <c r="K197" s="8" t="s">
        <v>821</v>
      </c>
      <c r="L197" s="4" t="s">
        <v>773</v>
      </c>
      <c r="M197" s="4" t="s">
        <v>3398</v>
      </c>
      <c r="N197" s="4" t="s">
        <v>2128</v>
      </c>
      <c r="O197" s="8" t="s">
        <v>404</v>
      </c>
      <c r="P197" s="4">
        <v>796</v>
      </c>
      <c r="Q197" s="4" t="s">
        <v>2728</v>
      </c>
      <c r="R197" s="155">
        <v>4750</v>
      </c>
      <c r="S197" s="155">
        <v>4</v>
      </c>
      <c r="T197" s="95">
        <f t="shared" si="7"/>
        <v>19000</v>
      </c>
      <c r="U197" s="89">
        <f t="shared" si="5"/>
        <v>21280.000000000004</v>
      </c>
      <c r="V197" s="2"/>
      <c r="W197" s="4">
        <v>2017</v>
      </c>
      <c r="X197" s="72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91" s="132" customFormat="1" ht="50.1" customHeight="1">
      <c r="A198" s="4" t="s">
        <v>3815</v>
      </c>
      <c r="B198" s="4" t="s">
        <v>2720</v>
      </c>
      <c r="C198" s="8" t="s">
        <v>944</v>
      </c>
      <c r="D198" s="56" t="s">
        <v>945</v>
      </c>
      <c r="E198" s="56" t="s">
        <v>946</v>
      </c>
      <c r="F198" s="56" t="s">
        <v>953</v>
      </c>
      <c r="G198" s="4" t="s">
        <v>2712</v>
      </c>
      <c r="H198" s="4">
        <v>0</v>
      </c>
      <c r="I198" s="54">
        <v>590000000</v>
      </c>
      <c r="J198" s="8" t="s">
        <v>2714</v>
      </c>
      <c r="K198" s="8" t="s">
        <v>821</v>
      </c>
      <c r="L198" s="4" t="s">
        <v>773</v>
      </c>
      <c r="M198" s="4" t="s">
        <v>3398</v>
      </c>
      <c r="N198" s="4" t="s">
        <v>2128</v>
      </c>
      <c r="O198" s="8" t="s">
        <v>404</v>
      </c>
      <c r="P198" s="4">
        <v>796</v>
      </c>
      <c r="Q198" s="4" t="s">
        <v>2728</v>
      </c>
      <c r="R198" s="155">
        <v>500</v>
      </c>
      <c r="S198" s="155">
        <v>4</v>
      </c>
      <c r="T198" s="95">
        <f t="shared" si="7"/>
        <v>2000</v>
      </c>
      <c r="U198" s="89">
        <f t="shared" si="5"/>
        <v>2240</v>
      </c>
      <c r="V198" s="4"/>
      <c r="W198" s="4">
        <v>2017</v>
      </c>
      <c r="X198" s="72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</row>
    <row r="199" spans="1:91" s="67" customFormat="1" ht="50.1" customHeight="1">
      <c r="A199" s="4" t="s">
        <v>3816</v>
      </c>
      <c r="B199" s="4" t="s">
        <v>2720</v>
      </c>
      <c r="C199" s="8" t="s">
        <v>944</v>
      </c>
      <c r="D199" s="56" t="s">
        <v>945</v>
      </c>
      <c r="E199" s="56" t="s">
        <v>946</v>
      </c>
      <c r="F199" s="56" t="s">
        <v>954</v>
      </c>
      <c r="G199" s="4" t="s">
        <v>2712</v>
      </c>
      <c r="H199" s="4">
        <v>0</v>
      </c>
      <c r="I199" s="54">
        <v>590000000</v>
      </c>
      <c r="J199" s="8" t="s">
        <v>2714</v>
      </c>
      <c r="K199" s="8" t="s">
        <v>821</v>
      </c>
      <c r="L199" s="4" t="s">
        <v>773</v>
      </c>
      <c r="M199" s="4" t="s">
        <v>3398</v>
      </c>
      <c r="N199" s="4" t="s">
        <v>2128</v>
      </c>
      <c r="O199" s="8" t="s">
        <v>404</v>
      </c>
      <c r="P199" s="4">
        <v>796</v>
      </c>
      <c r="Q199" s="4" t="s">
        <v>2728</v>
      </c>
      <c r="R199" s="155">
        <v>1300</v>
      </c>
      <c r="S199" s="155">
        <v>4</v>
      </c>
      <c r="T199" s="95">
        <f t="shared" si="7"/>
        <v>5200</v>
      </c>
      <c r="U199" s="89">
        <f t="shared" si="5"/>
        <v>5824.0000000000009</v>
      </c>
      <c r="V199" s="2"/>
      <c r="W199" s="4">
        <v>2017</v>
      </c>
      <c r="X199" s="72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91" s="132" customFormat="1" ht="50.1" customHeight="1">
      <c r="A200" s="4" t="s">
        <v>3817</v>
      </c>
      <c r="B200" s="4" t="s">
        <v>2720</v>
      </c>
      <c r="C200" s="8" t="s">
        <v>944</v>
      </c>
      <c r="D200" s="56" t="s">
        <v>945</v>
      </c>
      <c r="E200" s="56" t="s">
        <v>946</v>
      </c>
      <c r="F200" s="56" t="s">
        <v>955</v>
      </c>
      <c r="G200" s="4" t="s">
        <v>2712</v>
      </c>
      <c r="H200" s="4">
        <v>0</v>
      </c>
      <c r="I200" s="54">
        <v>590000000</v>
      </c>
      <c r="J200" s="8" t="s">
        <v>2714</v>
      </c>
      <c r="K200" s="8" t="s">
        <v>821</v>
      </c>
      <c r="L200" s="4" t="s">
        <v>773</v>
      </c>
      <c r="M200" s="4" t="s">
        <v>3398</v>
      </c>
      <c r="N200" s="4" t="s">
        <v>2128</v>
      </c>
      <c r="O200" s="8" t="s">
        <v>404</v>
      </c>
      <c r="P200" s="4">
        <v>796</v>
      </c>
      <c r="Q200" s="4" t="s">
        <v>2728</v>
      </c>
      <c r="R200" s="155">
        <v>500</v>
      </c>
      <c r="S200" s="155">
        <v>4</v>
      </c>
      <c r="T200" s="95">
        <f t="shared" si="7"/>
        <v>2000</v>
      </c>
      <c r="U200" s="89">
        <f t="shared" si="5"/>
        <v>2240</v>
      </c>
      <c r="V200" s="4"/>
      <c r="W200" s="4">
        <v>2017</v>
      </c>
      <c r="X200" s="72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</row>
    <row r="201" spans="1:91" s="67" customFormat="1" ht="50.1" customHeight="1">
      <c r="A201" s="4" t="s">
        <v>3818</v>
      </c>
      <c r="B201" s="4" t="s">
        <v>2720</v>
      </c>
      <c r="C201" s="8" t="s">
        <v>2804</v>
      </c>
      <c r="D201" s="7" t="s">
        <v>2805</v>
      </c>
      <c r="E201" s="8" t="s">
        <v>2806</v>
      </c>
      <c r="F201" s="56"/>
      <c r="G201" s="4" t="s">
        <v>2758</v>
      </c>
      <c r="H201" s="4">
        <v>0</v>
      </c>
      <c r="I201" s="4">
        <v>590000000</v>
      </c>
      <c r="J201" s="8" t="s">
        <v>2571</v>
      </c>
      <c r="K201" s="8" t="s">
        <v>2807</v>
      </c>
      <c r="L201" s="8" t="s">
        <v>2725</v>
      </c>
      <c r="M201" s="4" t="s">
        <v>2716</v>
      </c>
      <c r="N201" s="8" t="s">
        <v>2754</v>
      </c>
      <c r="O201" s="4" t="s">
        <v>1415</v>
      </c>
      <c r="P201" s="4">
        <v>796</v>
      </c>
      <c r="Q201" s="4" t="s">
        <v>2728</v>
      </c>
      <c r="R201" s="155">
        <v>2</v>
      </c>
      <c r="S201" s="35">
        <v>10100</v>
      </c>
      <c r="T201" s="35">
        <f t="shared" si="7"/>
        <v>20200</v>
      </c>
      <c r="U201" s="88">
        <f t="shared" si="5"/>
        <v>22624.000000000004</v>
      </c>
      <c r="V201" s="2"/>
      <c r="W201" s="4">
        <v>2017</v>
      </c>
      <c r="X201" s="8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91" s="132" customFormat="1" ht="50.1" customHeight="1">
      <c r="A202" s="4" t="s">
        <v>3819</v>
      </c>
      <c r="B202" s="4" t="s">
        <v>2720</v>
      </c>
      <c r="C202" s="8" t="s">
        <v>2804</v>
      </c>
      <c r="D202" s="56" t="s">
        <v>2805</v>
      </c>
      <c r="E202" s="56" t="s">
        <v>2806</v>
      </c>
      <c r="F202" s="56" t="s">
        <v>956</v>
      </c>
      <c r="G202" s="4" t="s">
        <v>2712</v>
      </c>
      <c r="H202" s="4">
        <v>0</v>
      </c>
      <c r="I202" s="54">
        <v>590000000</v>
      </c>
      <c r="J202" s="8" t="s">
        <v>2714</v>
      </c>
      <c r="K202" s="4" t="s">
        <v>3472</v>
      </c>
      <c r="L202" s="4" t="s">
        <v>773</v>
      </c>
      <c r="M202" s="4" t="s">
        <v>3398</v>
      </c>
      <c r="N202" s="4" t="s">
        <v>2427</v>
      </c>
      <c r="O202" s="24" t="s">
        <v>3473</v>
      </c>
      <c r="P202" s="4">
        <v>796</v>
      </c>
      <c r="Q202" s="4" t="s">
        <v>2728</v>
      </c>
      <c r="R202" s="155">
        <v>16</v>
      </c>
      <c r="S202" s="155">
        <v>8000</v>
      </c>
      <c r="T202" s="95">
        <f t="shared" si="7"/>
        <v>128000</v>
      </c>
      <c r="U202" s="89">
        <f t="shared" si="5"/>
        <v>143360</v>
      </c>
      <c r="V202" s="4"/>
      <c r="W202" s="4">
        <v>2017</v>
      </c>
      <c r="X202" s="72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</row>
    <row r="203" spans="1:91" s="67" customFormat="1" ht="50.1" customHeight="1">
      <c r="A203" s="4" t="s">
        <v>3820</v>
      </c>
      <c r="B203" s="33" t="s">
        <v>2720</v>
      </c>
      <c r="C203" s="5" t="s">
        <v>2808</v>
      </c>
      <c r="D203" s="31" t="s">
        <v>2809</v>
      </c>
      <c r="E203" s="24" t="s">
        <v>2810</v>
      </c>
      <c r="F203" s="31"/>
      <c r="G203" s="24" t="s">
        <v>2758</v>
      </c>
      <c r="H203" s="10">
        <v>0</v>
      </c>
      <c r="I203" s="32">
        <v>590000000</v>
      </c>
      <c r="J203" s="8" t="s">
        <v>2571</v>
      </c>
      <c r="K203" s="33" t="s">
        <v>2811</v>
      </c>
      <c r="L203" s="8" t="s">
        <v>2725</v>
      </c>
      <c r="M203" s="66" t="s">
        <v>2716</v>
      </c>
      <c r="N203" s="5" t="s">
        <v>2754</v>
      </c>
      <c r="O203" s="4" t="s">
        <v>1415</v>
      </c>
      <c r="P203" s="34" t="s">
        <v>2812</v>
      </c>
      <c r="Q203" s="34" t="s">
        <v>2762</v>
      </c>
      <c r="R203" s="179">
        <v>1000</v>
      </c>
      <c r="S203" s="35">
        <v>110</v>
      </c>
      <c r="T203" s="35">
        <f t="shared" si="7"/>
        <v>110000</v>
      </c>
      <c r="U203" s="88">
        <f t="shared" si="5"/>
        <v>123200.00000000001</v>
      </c>
      <c r="V203" s="91"/>
      <c r="W203" s="75">
        <v>2017</v>
      </c>
      <c r="X203" s="8"/>
      <c r="Y203" s="132"/>
      <c r="Z203" s="132"/>
      <c r="AA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  <c r="AK203" s="132"/>
      <c r="AL203" s="132"/>
      <c r="AM203" s="132"/>
      <c r="AN203" s="132"/>
      <c r="AO203" s="132"/>
      <c r="AP203" s="132"/>
      <c r="AQ203" s="132"/>
      <c r="AR203" s="132"/>
      <c r="AS203" s="132"/>
      <c r="AT203" s="132"/>
      <c r="AU203" s="132"/>
      <c r="AV203" s="132"/>
      <c r="AW203" s="132"/>
      <c r="AX203" s="132"/>
      <c r="AY203" s="132"/>
      <c r="AZ203" s="132"/>
      <c r="BA203" s="132"/>
      <c r="BB203" s="132"/>
      <c r="BC203" s="132"/>
      <c r="BD203" s="132"/>
      <c r="BE203" s="132"/>
      <c r="BF203" s="132"/>
      <c r="BG203" s="132"/>
      <c r="BH203" s="132"/>
      <c r="BI203" s="132"/>
      <c r="BJ203" s="132"/>
      <c r="BK203" s="132"/>
      <c r="BL203" s="132"/>
      <c r="BM203" s="132"/>
      <c r="BN203" s="132"/>
      <c r="BO203" s="132"/>
      <c r="BP203" s="132"/>
      <c r="BQ203" s="132"/>
      <c r="BR203" s="132"/>
      <c r="BS203" s="132"/>
      <c r="BT203" s="132"/>
      <c r="BU203" s="132"/>
      <c r="BV203" s="132"/>
      <c r="BW203" s="132"/>
      <c r="BX203" s="132"/>
      <c r="BY203" s="132"/>
      <c r="BZ203" s="132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</row>
    <row r="204" spans="1:91" s="132" customFormat="1" ht="50.1" customHeight="1">
      <c r="A204" s="4" t="s">
        <v>3821</v>
      </c>
      <c r="B204" s="4" t="s">
        <v>2720</v>
      </c>
      <c r="C204" s="8" t="s">
        <v>2813</v>
      </c>
      <c r="D204" s="7" t="s">
        <v>2814</v>
      </c>
      <c r="E204" s="8" t="s">
        <v>2815</v>
      </c>
      <c r="F204" s="56"/>
      <c r="G204" s="4" t="s">
        <v>2712</v>
      </c>
      <c r="H204" s="4">
        <v>0</v>
      </c>
      <c r="I204" s="4">
        <v>590000000</v>
      </c>
      <c r="J204" s="8" t="s">
        <v>2571</v>
      </c>
      <c r="K204" s="8" t="s">
        <v>2751</v>
      </c>
      <c r="L204" s="8" t="s">
        <v>2725</v>
      </c>
      <c r="M204" s="4" t="s">
        <v>2726</v>
      </c>
      <c r="N204" s="8" t="s">
        <v>2754</v>
      </c>
      <c r="O204" s="4" t="s">
        <v>1463</v>
      </c>
      <c r="P204" s="4">
        <v>736</v>
      </c>
      <c r="Q204" s="4" t="s">
        <v>2769</v>
      </c>
      <c r="R204" s="155">
        <v>30</v>
      </c>
      <c r="S204" s="35">
        <v>150</v>
      </c>
      <c r="T204" s="35">
        <f t="shared" si="7"/>
        <v>4500</v>
      </c>
      <c r="U204" s="88">
        <f t="shared" si="5"/>
        <v>5040.0000000000009</v>
      </c>
      <c r="V204" s="4"/>
      <c r="W204" s="4">
        <v>2017</v>
      </c>
      <c r="X204" s="8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</row>
    <row r="205" spans="1:91" s="67" customFormat="1" ht="50.1" customHeight="1">
      <c r="A205" s="4" t="s">
        <v>3822</v>
      </c>
      <c r="B205" s="4" t="s">
        <v>2720</v>
      </c>
      <c r="C205" s="8" t="s">
        <v>2813</v>
      </c>
      <c r="D205" s="7" t="s">
        <v>2814</v>
      </c>
      <c r="E205" s="8" t="s">
        <v>2815</v>
      </c>
      <c r="F205" s="56" t="s">
        <v>2300</v>
      </c>
      <c r="G205" s="4" t="s">
        <v>2712</v>
      </c>
      <c r="H205" s="4">
        <v>0</v>
      </c>
      <c r="I205" s="4">
        <v>590000000</v>
      </c>
      <c r="J205" s="8" t="s">
        <v>2571</v>
      </c>
      <c r="K205" s="8" t="s">
        <v>2301</v>
      </c>
      <c r="L205" s="8" t="s">
        <v>2725</v>
      </c>
      <c r="M205" s="4" t="s">
        <v>2726</v>
      </c>
      <c r="N205" s="8" t="s">
        <v>2128</v>
      </c>
      <c r="O205" s="22" t="s">
        <v>2718</v>
      </c>
      <c r="P205" s="4">
        <v>736</v>
      </c>
      <c r="Q205" s="4" t="s">
        <v>2769</v>
      </c>
      <c r="R205" s="155">
        <v>50</v>
      </c>
      <c r="S205" s="35">
        <v>600</v>
      </c>
      <c r="T205" s="35">
        <f t="shared" si="7"/>
        <v>30000</v>
      </c>
      <c r="U205" s="88">
        <f t="shared" si="5"/>
        <v>33600</v>
      </c>
      <c r="V205" s="2" t="s">
        <v>2706</v>
      </c>
      <c r="W205" s="4">
        <v>2017</v>
      </c>
      <c r="X205" s="8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91" s="132" customFormat="1" ht="50.1" customHeight="1">
      <c r="A206" s="4" t="s">
        <v>3823</v>
      </c>
      <c r="B206" s="5" t="s">
        <v>2720</v>
      </c>
      <c r="C206" s="5" t="s">
        <v>467</v>
      </c>
      <c r="D206" s="5" t="s">
        <v>468</v>
      </c>
      <c r="E206" s="5" t="s">
        <v>469</v>
      </c>
      <c r="F206" s="5" t="s">
        <v>470</v>
      </c>
      <c r="G206" s="5" t="s">
        <v>2712</v>
      </c>
      <c r="H206" s="5">
        <v>0</v>
      </c>
      <c r="I206" s="10">
        <v>590000000</v>
      </c>
      <c r="J206" s="8" t="s">
        <v>2571</v>
      </c>
      <c r="K206" s="5" t="s">
        <v>571</v>
      </c>
      <c r="L206" s="5" t="s">
        <v>773</v>
      </c>
      <c r="M206" s="5" t="s">
        <v>3398</v>
      </c>
      <c r="N206" s="5" t="s">
        <v>456</v>
      </c>
      <c r="O206" s="5" t="s">
        <v>471</v>
      </c>
      <c r="P206" s="5">
        <v>796</v>
      </c>
      <c r="Q206" s="5" t="s">
        <v>2728</v>
      </c>
      <c r="R206" s="166">
        <v>2</v>
      </c>
      <c r="S206" s="166">
        <v>600</v>
      </c>
      <c r="T206" s="35">
        <f t="shared" si="7"/>
        <v>1200</v>
      </c>
      <c r="U206" s="88">
        <f t="shared" si="5"/>
        <v>1344.0000000000002</v>
      </c>
      <c r="V206" s="50"/>
      <c r="W206" s="5">
        <v>2017</v>
      </c>
      <c r="X206" s="5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</row>
    <row r="207" spans="1:91" s="67" customFormat="1" ht="50.1" customHeight="1">
      <c r="A207" s="4" t="s">
        <v>3824</v>
      </c>
      <c r="B207" s="4" t="s">
        <v>2720</v>
      </c>
      <c r="C207" s="8" t="s">
        <v>325</v>
      </c>
      <c r="D207" s="56" t="s">
        <v>326</v>
      </c>
      <c r="E207" s="56" t="s">
        <v>327</v>
      </c>
      <c r="F207" s="56" t="s">
        <v>328</v>
      </c>
      <c r="G207" s="4" t="s">
        <v>2712</v>
      </c>
      <c r="H207" s="4">
        <v>0</v>
      </c>
      <c r="I207" s="54">
        <v>590000000</v>
      </c>
      <c r="J207" s="8" t="s">
        <v>2714</v>
      </c>
      <c r="K207" s="4" t="s">
        <v>571</v>
      </c>
      <c r="L207" s="4" t="s">
        <v>773</v>
      </c>
      <c r="M207" s="4" t="s">
        <v>3398</v>
      </c>
      <c r="N207" s="4" t="s">
        <v>2427</v>
      </c>
      <c r="O207" s="24" t="s">
        <v>3473</v>
      </c>
      <c r="P207" s="4">
        <v>796</v>
      </c>
      <c r="Q207" s="4" t="s">
        <v>2728</v>
      </c>
      <c r="R207" s="155">
        <v>1</v>
      </c>
      <c r="S207" s="155">
        <v>1700</v>
      </c>
      <c r="T207" s="95">
        <f t="shared" si="7"/>
        <v>1700</v>
      </c>
      <c r="U207" s="89">
        <f t="shared" si="5"/>
        <v>1904.0000000000002</v>
      </c>
      <c r="V207" s="2"/>
      <c r="W207" s="4">
        <v>2017</v>
      </c>
      <c r="X207" s="72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91" s="132" customFormat="1" ht="50.1" customHeight="1">
      <c r="A208" s="4" t="s">
        <v>3825</v>
      </c>
      <c r="B208" s="4" t="s">
        <v>2720</v>
      </c>
      <c r="C208" s="8" t="s">
        <v>1149</v>
      </c>
      <c r="D208" s="56" t="s">
        <v>1150</v>
      </c>
      <c r="E208" s="56" t="s">
        <v>1151</v>
      </c>
      <c r="F208" s="56" t="s">
        <v>1152</v>
      </c>
      <c r="G208" s="4" t="s">
        <v>2712</v>
      </c>
      <c r="H208" s="4">
        <v>0</v>
      </c>
      <c r="I208" s="54">
        <v>590000000</v>
      </c>
      <c r="J208" s="8" t="s">
        <v>2714</v>
      </c>
      <c r="K208" s="4" t="s">
        <v>1148</v>
      </c>
      <c r="L208" s="4" t="s">
        <v>773</v>
      </c>
      <c r="M208" s="4" t="s">
        <v>3398</v>
      </c>
      <c r="N208" s="4" t="s">
        <v>2427</v>
      </c>
      <c r="O208" s="24" t="s">
        <v>3473</v>
      </c>
      <c r="P208" s="4">
        <v>796</v>
      </c>
      <c r="Q208" s="4" t="s">
        <v>2728</v>
      </c>
      <c r="R208" s="155">
        <v>8</v>
      </c>
      <c r="S208" s="155">
        <v>7000</v>
      </c>
      <c r="T208" s="95">
        <f t="shared" si="7"/>
        <v>56000</v>
      </c>
      <c r="U208" s="89">
        <f t="shared" si="5"/>
        <v>62720.000000000007</v>
      </c>
      <c r="V208" s="4"/>
      <c r="W208" s="4">
        <v>2017</v>
      </c>
      <c r="X208" s="72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</row>
    <row r="209" spans="1:91" s="67" customFormat="1" ht="50.1" customHeight="1">
      <c r="A209" s="4" t="s">
        <v>3826</v>
      </c>
      <c r="B209" s="5" t="s">
        <v>2720</v>
      </c>
      <c r="C209" s="5" t="s">
        <v>483</v>
      </c>
      <c r="D209" s="5" t="s">
        <v>484</v>
      </c>
      <c r="E209" s="5" t="s">
        <v>485</v>
      </c>
      <c r="F209" s="5" t="s">
        <v>486</v>
      </c>
      <c r="G209" s="5" t="s">
        <v>2712</v>
      </c>
      <c r="H209" s="5">
        <v>0</v>
      </c>
      <c r="I209" s="10">
        <v>590000000</v>
      </c>
      <c r="J209" s="8" t="s">
        <v>2571</v>
      </c>
      <c r="K209" s="5" t="s">
        <v>571</v>
      </c>
      <c r="L209" s="5" t="s">
        <v>773</v>
      </c>
      <c r="M209" s="5" t="s">
        <v>3398</v>
      </c>
      <c r="N209" s="5" t="s">
        <v>456</v>
      </c>
      <c r="O209" s="5" t="s">
        <v>471</v>
      </c>
      <c r="P209" s="5">
        <v>796</v>
      </c>
      <c r="Q209" s="5" t="s">
        <v>2728</v>
      </c>
      <c r="R209" s="166">
        <v>1</v>
      </c>
      <c r="S209" s="166">
        <v>4000</v>
      </c>
      <c r="T209" s="35">
        <f t="shared" si="7"/>
        <v>4000</v>
      </c>
      <c r="U209" s="88">
        <f t="shared" ref="U209:U272" si="8">T209*1.12</f>
        <v>4480</v>
      </c>
      <c r="V209" s="80"/>
      <c r="W209" s="5">
        <v>2017</v>
      </c>
      <c r="X209" s="5"/>
    </row>
    <row r="210" spans="1:91" s="132" customFormat="1" ht="50.1" customHeight="1">
      <c r="A210" s="4" t="s">
        <v>3827</v>
      </c>
      <c r="B210" s="4" t="s">
        <v>2720</v>
      </c>
      <c r="C210" s="8" t="s">
        <v>5093</v>
      </c>
      <c r="D210" s="7" t="s">
        <v>2817</v>
      </c>
      <c r="E210" s="8" t="s">
        <v>2836</v>
      </c>
      <c r="F210" s="56" t="s">
        <v>2837</v>
      </c>
      <c r="G210" s="4" t="s">
        <v>3174</v>
      </c>
      <c r="H210" s="4">
        <v>0</v>
      </c>
      <c r="I210" s="4">
        <v>590000000</v>
      </c>
      <c r="J210" s="8" t="s">
        <v>2571</v>
      </c>
      <c r="K210" s="8" t="s">
        <v>2744</v>
      </c>
      <c r="L210" s="8" t="s">
        <v>2725</v>
      </c>
      <c r="M210" s="4" t="s">
        <v>2716</v>
      </c>
      <c r="N210" s="5" t="s">
        <v>2785</v>
      </c>
      <c r="O210" s="4" t="s">
        <v>1463</v>
      </c>
      <c r="P210" s="4" t="s">
        <v>2821</v>
      </c>
      <c r="Q210" s="4" t="s">
        <v>2822</v>
      </c>
      <c r="R210" s="155">
        <v>190</v>
      </c>
      <c r="S210" s="35">
        <v>280</v>
      </c>
      <c r="T210" s="35">
        <f t="shared" si="7"/>
        <v>53200</v>
      </c>
      <c r="U210" s="88">
        <f t="shared" si="8"/>
        <v>59584.000000000007</v>
      </c>
      <c r="V210" s="4"/>
      <c r="W210" s="4">
        <v>2017</v>
      </c>
      <c r="X210" s="8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</row>
    <row r="211" spans="1:91" s="67" customFormat="1" ht="50.1" customHeight="1">
      <c r="A211" s="4" t="s">
        <v>3828</v>
      </c>
      <c r="B211" s="33" t="s">
        <v>2720</v>
      </c>
      <c r="C211" s="97" t="s">
        <v>5094</v>
      </c>
      <c r="D211" s="99" t="s">
        <v>2817</v>
      </c>
      <c r="E211" s="5" t="s">
        <v>2838</v>
      </c>
      <c r="F211" s="23" t="s">
        <v>2839</v>
      </c>
      <c r="G211" s="4" t="s">
        <v>3174</v>
      </c>
      <c r="H211" s="10">
        <v>0</v>
      </c>
      <c r="I211" s="32">
        <v>590000000</v>
      </c>
      <c r="J211" s="8" t="s">
        <v>2571</v>
      </c>
      <c r="K211" s="33" t="s">
        <v>2744</v>
      </c>
      <c r="L211" s="8" t="s">
        <v>2725</v>
      </c>
      <c r="M211" s="33" t="s">
        <v>2716</v>
      </c>
      <c r="N211" s="5" t="s">
        <v>2785</v>
      </c>
      <c r="O211" s="4" t="s">
        <v>1463</v>
      </c>
      <c r="P211" s="50" t="s">
        <v>2821</v>
      </c>
      <c r="Q211" s="50" t="s">
        <v>2822</v>
      </c>
      <c r="R211" s="150">
        <v>900</v>
      </c>
      <c r="S211" s="37">
        <v>320</v>
      </c>
      <c r="T211" s="35">
        <f t="shared" si="7"/>
        <v>288000</v>
      </c>
      <c r="U211" s="88">
        <f t="shared" si="8"/>
        <v>322560.00000000006</v>
      </c>
      <c r="V211" s="94"/>
      <c r="W211" s="75">
        <v>2017</v>
      </c>
      <c r="X211" s="8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</row>
    <row r="212" spans="1:91" s="132" customFormat="1" ht="50.1" customHeight="1">
      <c r="A212" s="4" t="s">
        <v>3829</v>
      </c>
      <c r="B212" s="4" t="s">
        <v>2720</v>
      </c>
      <c r="C212" s="8" t="s">
        <v>2439</v>
      </c>
      <c r="D212" s="8" t="s">
        <v>2817</v>
      </c>
      <c r="E212" s="8" t="s">
        <v>2440</v>
      </c>
      <c r="F212" s="56" t="s">
        <v>2441</v>
      </c>
      <c r="G212" s="4" t="s">
        <v>3174</v>
      </c>
      <c r="H212" s="4">
        <v>0</v>
      </c>
      <c r="I212" s="4">
        <v>590000000</v>
      </c>
      <c r="J212" s="8" t="s">
        <v>2571</v>
      </c>
      <c r="K212" s="8" t="s">
        <v>2274</v>
      </c>
      <c r="L212" s="8" t="s">
        <v>2725</v>
      </c>
      <c r="M212" s="4" t="s">
        <v>2726</v>
      </c>
      <c r="N212" s="8" t="s">
        <v>2434</v>
      </c>
      <c r="O212" s="4" t="s">
        <v>1463</v>
      </c>
      <c r="P212" s="4" t="s">
        <v>2821</v>
      </c>
      <c r="Q212" s="4" t="s">
        <v>2822</v>
      </c>
      <c r="R212" s="155">
        <v>610</v>
      </c>
      <c r="S212" s="35">
        <v>90</v>
      </c>
      <c r="T212" s="35">
        <f t="shared" si="7"/>
        <v>54900</v>
      </c>
      <c r="U212" s="88">
        <f t="shared" si="8"/>
        <v>61488.000000000007</v>
      </c>
      <c r="V212" s="4"/>
      <c r="W212" s="4">
        <v>2017</v>
      </c>
      <c r="X212" s="8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</row>
    <row r="213" spans="1:91" s="67" customFormat="1" ht="50.1" customHeight="1">
      <c r="A213" s="4" t="s">
        <v>3830</v>
      </c>
      <c r="B213" s="4" t="s">
        <v>2720</v>
      </c>
      <c r="C213" s="8" t="s">
        <v>2439</v>
      </c>
      <c r="D213" s="8" t="s">
        <v>2817</v>
      </c>
      <c r="E213" s="8" t="s">
        <v>2440</v>
      </c>
      <c r="F213" s="56" t="s">
        <v>2442</v>
      </c>
      <c r="G213" s="4" t="s">
        <v>3174</v>
      </c>
      <c r="H213" s="4">
        <v>0</v>
      </c>
      <c r="I213" s="4">
        <v>590000000</v>
      </c>
      <c r="J213" s="8" t="s">
        <v>2571</v>
      </c>
      <c r="K213" s="8" t="s">
        <v>2274</v>
      </c>
      <c r="L213" s="8" t="s">
        <v>2725</v>
      </c>
      <c r="M213" s="4" t="s">
        <v>2726</v>
      </c>
      <c r="N213" s="8" t="s">
        <v>2434</v>
      </c>
      <c r="O213" s="4" t="s">
        <v>1463</v>
      </c>
      <c r="P213" s="4" t="s">
        <v>2821</v>
      </c>
      <c r="Q213" s="4" t="s">
        <v>2822</v>
      </c>
      <c r="R213" s="155">
        <v>1830</v>
      </c>
      <c r="S213" s="35">
        <v>130</v>
      </c>
      <c r="T213" s="35">
        <f t="shared" si="7"/>
        <v>237900</v>
      </c>
      <c r="U213" s="88">
        <f t="shared" si="8"/>
        <v>266448</v>
      </c>
      <c r="V213" s="2" t="s">
        <v>2706</v>
      </c>
      <c r="W213" s="4">
        <v>2017</v>
      </c>
      <c r="X213" s="8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91" s="132" customFormat="1" ht="50.1" customHeight="1">
      <c r="A214" s="4" t="s">
        <v>3831</v>
      </c>
      <c r="B214" s="4" t="s">
        <v>2720</v>
      </c>
      <c r="C214" s="8" t="s">
        <v>2439</v>
      </c>
      <c r="D214" s="8" t="s">
        <v>2817</v>
      </c>
      <c r="E214" s="8" t="s">
        <v>2440</v>
      </c>
      <c r="F214" s="56" t="s">
        <v>2442</v>
      </c>
      <c r="G214" s="4" t="s">
        <v>3174</v>
      </c>
      <c r="H214" s="4">
        <v>0</v>
      </c>
      <c r="I214" s="4">
        <v>590000000</v>
      </c>
      <c r="J214" s="8" t="s">
        <v>2571</v>
      </c>
      <c r="K214" s="8" t="s">
        <v>2274</v>
      </c>
      <c r="L214" s="8" t="s">
        <v>2725</v>
      </c>
      <c r="M214" s="4" t="s">
        <v>2726</v>
      </c>
      <c r="N214" s="8" t="s">
        <v>2434</v>
      </c>
      <c r="O214" s="4" t="s">
        <v>1463</v>
      </c>
      <c r="P214" s="4" t="s">
        <v>2821</v>
      </c>
      <c r="Q214" s="4" t="s">
        <v>2822</v>
      </c>
      <c r="R214" s="155">
        <v>610</v>
      </c>
      <c r="S214" s="35">
        <v>200</v>
      </c>
      <c r="T214" s="35">
        <f t="shared" si="7"/>
        <v>122000</v>
      </c>
      <c r="U214" s="88">
        <f t="shared" si="8"/>
        <v>136640</v>
      </c>
      <c r="V214" s="4" t="s">
        <v>2706</v>
      </c>
      <c r="W214" s="4">
        <v>2017</v>
      </c>
      <c r="X214" s="8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</row>
    <row r="215" spans="1:91" s="67" customFormat="1" ht="50.1" customHeight="1">
      <c r="A215" s="4" t="s">
        <v>3832</v>
      </c>
      <c r="B215" s="33" t="s">
        <v>2720</v>
      </c>
      <c r="C215" s="97" t="s">
        <v>2831</v>
      </c>
      <c r="D215" s="99" t="s">
        <v>2817</v>
      </c>
      <c r="E215" s="5" t="s">
        <v>2832</v>
      </c>
      <c r="F215" s="23" t="s">
        <v>2833</v>
      </c>
      <c r="G215" s="4" t="s">
        <v>3174</v>
      </c>
      <c r="H215" s="10">
        <v>0</v>
      </c>
      <c r="I215" s="32">
        <v>590000000</v>
      </c>
      <c r="J215" s="8" t="s">
        <v>2571</v>
      </c>
      <c r="K215" s="33" t="s">
        <v>2744</v>
      </c>
      <c r="L215" s="8" t="s">
        <v>2725</v>
      </c>
      <c r="M215" s="33" t="s">
        <v>2716</v>
      </c>
      <c r="N215" s="5" t="s">
        <v>2785</v>
      </c>
      <c r="O215" s="4" t="s">
        <v>1463</v>
      </c>
      <c r="P215" s="4">
        <v>796</v>
      </c>
      <c r="Q215" s="50" t="s">
        <v>2728</v>
      </c>
      <c r="R215" s="150">
        <v>1200</v>
      </c>
      <c r="S215" s="37">
        <v>200</v>
      </c>
      <c r="T215" s="35">
        <f t="shared" si="7"/>
        <v>240000</v>
      </c>
      <c r="U215" s="88">
        <f t="shared" si="8"/>
        <v>268800</v>
      </c>
      <c r="V215" s="94"/>
      <c r="W215" s="75">
        <v>2017</v>
      </c>
      <c r="X215" s="8"/>
      <c r="Y215" s="132"/>
      <c r="Z215" s="132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32"/>
      <c r="BX215" s="132"/>
      <c r="BY215" s="132"/>
      <c r="BZ215" s="132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</row>
    <row r="216" spans="1:91" s="132" customFormat="1" ht="50.1" customHeight="1">
      <c r="A216" s="4" t="s">
        <v>3833</v>
      </c>
      <c r="B216" s="33" t="s">
        <v>2720</v>
      </c>
      <c r="C216" s="5" t="s">
        <v>2840</v>
      </c>
      <c r="D216" s="31" t="s">
        <v>2817</v>
      </c>
      <c r="E216" s="24" t="s">
        <v>2841</v>
      </c>
      <c r="F216" s="31"/>
      <c r="G216" s="4" t="s">
        <v>3174</v>
      </c>
      <c r="H216" s="10">
        <v>0</v>
      </c>
      <c r="I216" s="32">
        <v>590000000</v>
      </c>
      <c r="J216" s="8" t="s">
        <v>2571</v>
      </c>
      <c r="K216" s="33" t="s">
        <v>2733</v>
      </c>
      <c r="L216" s="8" t="s">
        <v>2725</v>
      </c>
      <c r="M216" s="66" t="s">
        <v>2716</v>
      </c>
      <c r="N216" s="5" t="s">
        <v>2785</v>
      </c>
      <c r="O216" s="4" t="s">
        <v>1463</v>
      </c>
      <c r="P216" s="34" t="s">
        <v>2821</v>
      </c>
      <c r="Q216" s="34" t="s">
        <v>2822</v>
      </c>
      <c r="R216" s="179">
        <v>500</v>
      </c>
      <c r="S216" s="35">
        <v>116</v>
      </c>
      <c r="T216" s="35">
        <f t="shared" si="7"/>
        <v>58000</v>
      </c>
      <c r="U216" s="88">
        <f t="shared" si="8"/>
        <v>64960.000000000007</v>
      </c>
      <c r="V216" s="75"/>
      <c r="W216" s="75">
        <v>2017</v>
      </c>
      <c r="X216" s="8"/>
    </row>
    <row r="217" spans="1:91" s="67" customFormat="1" ht="50.1" customHeight="1">
      <c r="A217" s="4" t="s">
        <v>3834</v>
      </c>
      <c r="B217" s="33" t="s">
        <v>2720</v>
      </c>
      <c r="C217" s="5" t="s">
        <v>2842</v>
      </c>
      <c r="D217" s="23" t="s">
        <v>2817</v>
      </c>
      <c r="E217" s="5" t="s">
        <v>2843</v>
      </c>
      <c r="F217" s="23"/>
      <c r="G217" s="4" t="s">
        <v>3174</v>
      </c>
      <c r="H217" s="10">
        <v>0</v>
      </c>
      <c r="I217" s="32">
        <v>590000000</v>
      </c>
      <c r="J217" s="8" t="s">
        <v>2571</v>
      </c>
      <c r="K217" s="33" t="s">
        <v>2733</v>
      </c>
      <c r="L217" s="8" t="s">
        <v>2725</v>
      </c>
      <c r="M217" s="33" t="s">
        <v>2716</v>
      </c>
      <c r="N217" s="5" t="s">
        <v>2785</v>
      </c>
      <c r="O217" s="4" t="s">
        <v>1463</v>
      </c>
      <c r="P217" s="34" t="s">
        <v>2821</v>
      </c>
      <c r="Q217" s="34" t="s">
        <v>2822</v>
      </c>
      <c r="R217" s="179">
        <v>500</v>
      </c>
      <c r="S217" s="37">
        <v>200</v>
      </c>
      <c r="T217" s="35">
        <f t="shared" si="7"/>
        <v>100000</v>
      </c>
      <c r="U217" s="88">
        <f t="shared" si="8"/>
        <v>112000.00000000001</v>
      </c>
      <c r="V217" s="94"/>
      <c r="W217" s="75">
        <v>2017</v>
      </c>
      <c r="X217" s="8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  <c r="BO217" s="133"/>
      <c r="BP217" s="133"/>
      <c r="BQ217" s="133"/>
      <c r="BR217" s="133"/>
      <c r="BS217" s="133"/>
      <c r="BT217" s="133"/>
      <c r="BU217" s="133"/>
      <c r="BV217" s="133"/>
      <c r="BW217" s="133"/>
      <c r="BX217" s="133"/>
      <c r="BY217" s="133"/>
      <c r="BZ217" s="133"/>
      <c r="CA217" s="133"/>
      <c r="CB217" s="133"/>
      <c r="CC217" s="133"/>
      <c r="CD217" s="133"/>
      <c r="CE217" s="133"/>
      <c r="CF217" s="133"/>
      <c r="CG217" s="133"/>
      <c r="CH217" s="133"/>
      <c r="CI217" s="133"/>
      <c r="CJ217" s="133"/>
      <c r="CK217" s="133"/>
      <c r="CL217" s="133"/>
      <c r="CM217" s="133"/>
    </row>
    <row r="218" spans="1:91" s="132" customFormat="1" ht="50.1" customHeight="1">
      <c r="A218" s="4" t="s">
        <v>3835</v>
      </c>
      <c r="B218" s="5" t="s">
        <v>2720</v>
      </c>
      <c r="C218" s="5" t="s">
        <v>3526</v>
      </c>
      <c r="D218" s="5" t="s">
        <v>2817</v>
      </c>
      <c r="E218" s="5" t="s">
        <v>3527</v>
      </c>
      <c r="F218" s="5" t="s">
        <v>3528</v>
      </c>
      <c r="G218" s="53" t="s">
        <v>2712</v>
      </c>
      <c r="H218" s="9">
        <v>0</v>
      </c>
      <c r="I218" s="53">
        <v>590000000</v>
      </c>
      <c r="J218" s="53" t="s">
        <v>2714</v>
      </c>
      <c r="K218" s="53" t="s">
        <v>2462</v>
      </c>
      <c r="L218" s="53" t="s">
        <v>773</v>
      </c>
      <c r="M218" s="53" t="s">
        <v>2726</v>
      </c>
      <c r="N218" s="53" t="s">
        <v>2265</v>
      </c>
      <c r="O218" s="53" t="s">
        <v>471</v>
      </c>
      <c r="P218" s="53" t="s">
        <v>2821</v>
      </c>
      <c r="Q218" s="53" t="s">
        <v>2822</v>
      </c>
      <c r="R218" s="150">
        <v>15</v>
      </c>
      <c r="S218" s="150">
        <v>285</v>
      </c>
      <c r="T218" s="95">
        <f t="shared" si="7"/>
        <v>4275</v>
      </c>
      <c r="U218" s="89">
        <f t="shared" si="8"/>
        <v>4788.0000000000009</v>
      </c>
      <c r="V218" s="5"/>
      <c r="W218" s="5">
        <v>2017</v>
      </c>
      <c r="X218" s="5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</row>
    <row r="219" spans="1:91" s="67" customFormat="1" ht="50.1" customHeight="1">
      <c r="A219" s="4" t="s">
        <v>3836</v>
      </c>
      <c r="B219" s="5" t="s">
        <v>2720</v>
      </c>
      <c r="C219" s="5" t="s">
        <v>3523</v>
      </c>
      <c r="D219" s="5" t="s">
        <v>2817</v>
      </c>
      <c r="E219" s="5" t="s">
        <v>3524</v>
      </c>
      <c r="F219" s="5" t="s">
        <v>3525</v>
      </c>
      <c r="G219" s="53" t="s">
        <v>2712</v>
      </c>
      <c r="H219" s="9">
        <v>0</v>
      </c>
      <c r="I219" s="53">
        <v>590000000</v>
      </c>
      <c r="J219" s="53" t="s">
        <v>2714</v>
      </c>
      <c r="K219" s="53" t="s">
        <v>2462</v>
      </c>
      <c r="L219" s="53" t="s">
        <v>773</v>
      </c>
      <c r="M219" s="53" t="s">
        <v>2726</v>
      </c>
      <c r="N219" s="53" t="s">
        <v>2265</v>
      </c>
      <c r="O219" s="53" t="s">
        <v>471</v>
      </c>
      <c r="P219" s="53" t="s">
        <v>2821</v>
      </c>
      <c r="Q219" s="53" t="s">
        <v>2822</v>
      </c>
      <c r="R219" s="150">
        <v>25</v>
      </c>
      <c r="S219" s="150">
        <v>550</v>
      </c>
      <c r="T219" s="150">
        <f>S219*R219</f>
        <v>13750</v>
      </c>
      <c r="U219" s="151">
        <f t="shared" si="8"/>
        <v>15400.000000000002</v>
      </c>
      <c r="V219" s="81"/>
      <c r="W219" s="5">
        <v>2017</v>
      </c>
      <c r="X219" s="5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</row>
    <row r="220" spans="1:91" s="132" customFormat="1" ht="50.1" customHeight="1">
      <c r="A220" s="4" t="s">
        <v>3837</v>
      </c>
      <c r="B220" s="5" t="s">
        <v>2720</v>
      </c>
      <c r="C220" s="53" t="s">
        <v>3520</v>
      </c>
      <c r="D220" s="53" t="s">
        <v>2817</v>
      </c>
      <c r="E220" s="53" t="s">
        <v>3521</v>
      </c>
      <c r="F220" s="53" t="s">
        <v>3522</v>
      </c>
      <c r="G220" s="53" t="s">
        <v>2712</v>
      </c>
      <c r="H220" s="9">
        <v>0</v>
      </c>
      <c r="I220" s="53">
        <v>590000000</v>
      </c>
      <c r="J220" s="53" t="s">
        <v>2714</v>
      </c>
      <c r="K220" s="53" t="s">
        <v>2462</v>
      </c>
      <c r="L220" s="53" t="s">
        <v>773</v>
      </c>
      <c r="M220" s="53" t="s">
        <v>2726</v>
      </c>
      <c r="N220" s="53" t="s">
        <v>2265</v>
      </c>
      <c r="O220" s="53" t="s">
        <v>471</v>
      </c>
      <c r="P220" s="53" t="s">
        <v>2821</v>
      </c>
      <c r="Q220" s="53" t="s">
        <v>2822</v>
      </c>
      <c r="R220" s="150">
        <v>20</v>
      </c>
      <c r="S220" s="150">
        <v>1360</v>
      </c>
      <c r="T220" s="95">
        <f t="shared" ref="T220:T283" si="9">R220*S220</f>
        <v>27200</v>
      </c>
      <c r="U220" s="89">
        <f t="shared" si="8"/>
        <v>30464.000000000004</v>
      </c>
      <c r="V220" s="5"/>
      <c r="W220" s="5">
        <v>2017</v>
      </c>
      <c r="X220" s="5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134"/>
      <c r="BW220" s="134"/>
      <c r="BX220" s="134"/>
      <c r="BY220" s="134"/>
      <c r="BZ220" s="134"/>
      <c r="CA220" s="134"/>
      <c r="CB220" s="134"/>
      <c r="CC220" s="134"/>
      <c r="CD220" s="134"/>
      <c r="CE220" s="134"/>
      <c r="CF220" s="134"/>
      <c r="CG220" s="134"/>
      <c r="CH220" s="134"/>
      <c r="CI220" s="134"/>
      <c r="CJ220" s="134"/>
      <c r="CK220" s="134"/>
      <c r="CL220" s="134"/>
      <c r="CM220" s="134"/>
    </row>
    <row r="221" spans="1:91" s="67" customFormat="1" ht="50.1" customHeight="1">
      <c r="A221" s="4" t="s">
        <v>3838</v>
      </c>
      <c r="B221" s="53" t="s">
        <v>2720</v>
      </c>
      <c r="C221" s="53" t="s">
        <v>3517</v>
      </c>
      <c r="D221" s="53" t="s">
        <v>2817</v>
      </c>
      <c r="E221" s="53" t="s">
        <v>3518</v>
      </c>
      <c r="F221" s="53" t="s">
        <v>3519</v>
      </c>
      <c r="G221" s="53" t="s">
        <v>2712</v>
      </c>
      <c r="H221" s="9">
        <v>0</v>
      </c>
      <c r="I221" s="53">
        <v>590000000</v>
      </c>
      <c r="J221" s="53" t="s">
        <v>2714</v>
      </c>
      <c r="K221" s="53" t="s">
        <v>2462</v>
      </c>
      <c r="L221" s="53" t="s">
        <v>773</v>
      </c>
      <c r="M221" s="53" t="s">
        <v>2726</v>
      </c>
      <c r="N221" s="53" t="s">
        <v>2265</v>
      </c>
      <c r="O221" s="53" t="s">
        <v>471</v>
      </c>
      <c r="P221" s="53" t="s">
        <v>2821</v>
      </c>
      <c r="Q221" s="53" t="s">
        <v>2822</v>
      </c>
      <c r="R221" s="150">
        <v>20</v>
      </c>
      <c r="S221" s="150">
        <v>1750</v>
      </c>
      <c r="T221" s="95">
        <f t="shared" si="9"/>
        <v>35000</v>
      </c>
      <c r="U221" s="89">
        <f t="shared" si="8"/>
        <v>39200.000000000007</v>
      </c>
      <c r="V221" s="82"/>
      <c r="W221" s="9">
        <v>2017</v>
      </c>
      <c r="X221" s="5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134"/>
      <c r="BW221" s="134"/>
      <c r="BX221" s="134"/>
      <c r="BY221" s="134"/>
      <c r="BZ221" s="134"/>
      <c r="CA221" s="134"/>
      <c r="CB221" s="134"/>
      <c r="CC221" s="134"/>
      <c r="CD221" s="134"/>
      <c r="CE221" s="134"/>
      <c r="CF221" s="134"/>
      <c r="CG221" s="134"/>
      <c r="CH221" s="134"/>
      <c r="CI221" s="134"/>
      <c r="CJ221" s="134"/>
      <c r="CK221" s="134"/>
      <c r="CL221" s="134"/>
      <c r="CM221" s="134"/>
    </row>
    <row r="222" spans="1:91" s="132" customFormat="1" ht="50.1" customHeight="1">
      <c r="A222" s="4" t="s">
        <v>3839</v>
      </c>
      <c r="B222" s="21" t="s">
        <v>2720</v>
      </c>
      <c r="C222" s="22" t="s">
        <v>2844</v>
      </c>
      <c r="D222" s="23" t="s">
        <v>2817</v>
      </c>
      <c r="E222" s="22" t="s">
        <v>2845</v>
      </c>
      <c r="F222" s="23"/>
      <c r="G222" s="4" t="s">
        <v>3174</v>
      </c>
      <c r="H222" s="9">
        <v>0</v>
      </c>
      <c r="I222" s="10">
        <v>590000000</v>
      </c>
      <c r="J222" s="8" t="s">
        <v>2571</v>
      </c>
      <c r="K222" s="24" t="s">
        <v>2733</v>
      </c>
      <c r="L222" s="8" t="s">
        <v>2725</v>
      </c>
      <c r="M222" s="24" t="s">
        <v>2716</v>
      </c>
      <c r="N222" s="5" t="s">
        <v>2785</v>
      </c>
      <c r="O222" s="4" t="s">
        <v>1463</v>
      </c>
      <c r="P222" s="24" t="s">
        <v>2821</v>
      </c>
      <c r="Q222" s="24" t="s">
        <v>2822</v>
      </c>
      <c r="R222" s="173">
        <v>98</v>
      </c>
      <c r="S222" s="25">
        <v>19750</v>
      </c>
      <c r="T222" s="35">
        <f t="shared" si="9"/>
        <v>1935500</v>
      </c>
      <c r="U222" s="88">
        <f t="shared" si="8"/>
        <v>2167760</v>
      </c>
      <c r="V222" s="24"/>
      <c r="W222" s="24">
        <v>2017</v>
      </c>
      <c r="X222" s="8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</row>
    <row r="223" spans="1:91" s="67" customFormat="1" ht="50.1" customHeight="1">
      <c r="A223" s="4" t="s">
        <v>3840</v>
      </c>
      <c r="B223" s="21" t="s">
        <v>2720</v>
      </c>
      <c r="C223" s="22" t="s">
        <v>2846</v>
      </c>
      <c r="D223" s="23" t="s">
        <v>2817</v>
      </c>
      <c r="E223" s="22" t="s">
        <v>2847</v>
      </c>
      <c r="F223" s="23"/>
      <c r="G223" s="4" t="s">
        <v>3174</v>
      </c>
      <c r="H223" s="9">
        <v>0</v>
      </c>
      <c r="I223" s="10">
        <v>590000000</v>
      </c>
      <c r="J223" s="8" t="s">
        <v>2571</v>
      </c>
      <c r="K223" s="24" t="s">
        <v>2733</v>
      </c>
      <c r="L223" s="8" t="s">
        <v>2725</v>
      </c>
      <c r="M223" s="24" t="s">
        <v>2716</v>
      </c>
      <c r="N223" s="5" t="s">
        <v>2785</v>
      </c>
      <c r="O223" s="4" t="s">
        <v>1463</v>
      </c>
      <c r="P223" s="24" t="s">
        <v>2821</v>
      </c>
      <c r="Q223" s="24" t="s">
        <v>2822</v>
      </c>
      <c r="R223" s="173">
        <v>100</v>
      </c>
      <c r="S223" s="25">
        <v>316</v>
      </c>
      <c r="T223" s="35">
        <f t="shared" si="9"/>
        <v>31600</v>
      </c>
      <c r="U223" s="88">
        <f t="shared" si="8"/>
        <v>35392</v>
      </c>
      <c r="V223" s="60"/>
      <c r="W223" s="24">
        <v>2017</v>
      </c>
      <c r="X223" s="8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135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  <c r="BC223" s="135"/>
      <c r="BD223" s="135"/>
      <c r="BE223" s="135"/>
      <c r="BF223" s="135"/>
      <c r="BG223" s="135"/>
      <c r="BH223" s="135"/>
      <c r="BI223" s="135"/>
      <c r="BJ223" s="135"/>
      <c r="BK223" s="135"/>
      <c r="BL223" s="135"/>
      <c r="BM223" s="135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</row>
    <row r="224" spans="1:91" s="132" customFormat="1" ht="50.1" customHeight="1">
      <c r="A224" s="4" t="s">
        <v>3841</v>
      </c>
      <c r="B224" s="33" t="s">
        <v>2720</v>
      </c>
      <c r="C224" s="97" t="s">
        <v>2834</v>
      </c>
      <c r="D224" s="99" t="s">
        <v>2817</v>
      </c>
      <c r="E224" s="5" t="s">
        <v>2835</v>
      </c>
      <c r="F224" s="23"/>
      <c r="G224" s="4" t="s">
        <v>3174</v>
      </c>
      <c r="H224" s="10">
        <v>0</v>
      </c>
      <c r="I224" s="32">
        <v>590000000</v>
      </c>
      <c r="J224" s="8" t="s">
        <v>2571</v>
      </c>
      <c r="K224" s="33" t="s">
        <v>2744</v>
      </c>
      <c r="L224" s="8" t="s">
        <v>2725</v>
      </c>
      <c r="M224" s="33" t="s">
        <v>2716</v>
      </c>
      <c r="N224" s="5" t="s">
        <v>2785</v>
      </c>
      <c r="O224" s="4" t="s">
        <v>1463</v>
      </c>
      <c r="P224" s="50" t="s">
        <v>2821</v>
      </c>
      <c r="Q224" s="50" t="s">
        <v>2822</v>
      </c>
      <c r="R224" s="150">
        <v>600</v>
      </c>
      <c r="S224" s="37">
        <v>40.5</v>
      </c>
      <c r="T224" s="35">
        <f t="shared" si="9"/>
        <v>24300</v>
      </c>
      <c r="U224" s="88">
        <f t="shared" si="8"/>
        <v>27216.000000000004</v>
      </c>
      <c r="V224" s="33"/>
      <c r="W224" s="75">
        <v>2017</v>
      </c>
      <c r="X224" s="8"/>
      <c r="AL224" s="133"/>
      <c r="AM224" s="133"/>
      <c r="AN224" s="133"/>
      <c r="AO224" s="133"/>
      <c r="AP224" s="133"/>
      <c r="AQ224" s="133"/>
      <c r="AR224" s="133"/>
      <c r="AS224" s="133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133"/>
      <c r="BG224" s="133"/>
      <c r="BH224" s="133"/>
      <c r="BI224" s="133"/>
      <c r="BJ224" s="133"/>
      <c r="BK224" s="133"/>
      <c r="BL224" s="133"/>
      <c r="BM224" s="133"/>
      <c r="BN224" s="133"/>
      <c r="BO224" s="133"/>
      <c r="BP224" s="133"/>
      <c r="BQ224" s="133"/>
      <c r="BR224" s="133"/>
      <c r="BS224" s="133"/>
      <c r="BT224" s="133"/>
      <c r="BU224" s="133"/>
      <c r="BV224" s="133"/>
      <c r="BW224" s="133"/>
      <c r="BX224" s="133"/>
      <c r="BY224" s="133"/>
      <c r="BZ224" s="133"/>
      <c r="CA224" s="133"/>
      <c r="CB224" s="133"/>
      <c r="CC224" s="133"/>
      <c r="CD224" s="133"/>
      <c r="CE224" s="133"/>
      <c r="CF224" s="133"/>
      <c r="CG224" s="133"/>
      <c r="CH224" s="133"/>
      <c r="CI224" s="133"/>
      <c r="CJ224" s="133"/>
      <c r="CK224" s="133"/>
      <c r="CL224" s="133"/>
      <c r="CM224" s="133"/>
    </row>
    <row r="225" spans="1:91" s="67" customFormat="1" ht="50.1" customHeight="1">
      <c r="A225" s="4" t="s">
        <v>3842</v>
      </c>
      <c r="B225" s="33" t="s">
        <v>2720</v>
      </c>
      <c r="C225" s="97" t="s">
        <v>2823</v>
      </c>
      <c r="D225" s="99" t="s">
        <v>2817</v>
      </c>
      <c r="E225" s="5" t="s">
        <v>2824</v>
      </c>
      <c r="F225" s="23" t="s">
        <v>2819</v>
      </c>
      <c r="G225" s="4" t="s">
        <v>3174</v>
      </c>
      <c r="H225" s="10">
        <v>0</v>
      </c>
      <c r="I225" s="32">
        <v>590000000</v>
      </c>
      <c r="J225" s="8" t="s">
        <v>2571</v>
      </c>
      <c r="K225" s="33" t="s">
        <v>2744</v>
      </c>
      <c r="L225" s="8" t="s">
        <v>2725</v>
      </c>
      <c r="M225" s="33" t="s">
        <v>2716</v>
      </c>
      <c r="N225" s="5" t="s">
        <v>2785</v>
      </c>
      <c r="O225" s="4" t="s">
        <v>1463</v>
      </c>
      <c r="P225" s="50" t="s">
        <v>2821</v>
      </c>
      <c r="Q225" s="50" t="s">
        <v>2822</v>
      </c>
      <c r="R225" s="150">
        <v>500</v>
      </c>
      <c r="S225" s="37">
        <v>695</v>
      </c>
      <c r="T225" s="35">
        <f t="shared" si="9"/>
        <v>347500</v>
      </c>
      <c r="U225" s="88">
        <f t="shared" si="8"/>
        <v>389200.00000000006</v>
      </c>
      <c r="V225" s="94"/>
      <c r="W225" s="75">
        <v>2017</v>
      </c>
      <c r="X225" s="8"/>
      <c r="Y225" s="132"/>
      <c r="Z225" s="132"/>
      <c r="AA225" s="132"/>
      <c r="AB225" s="132"/>
      <c r="AC225" s="132"/>
      <c r="AD225" s="132"/>
      <c r="AE225" s="132"/>
      <c r="AF225" s="132"/>
      <c r="AG225" s="132"/>
      <c r="AH225" s="132"/>
      <c r="AI225" s="132"/>
      <c r="AJ225" s="132"/>
      <c r="AK225" s="132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133"/>
      <c r="BG225" s="133"/>
      <c r="BH225" s="133"/>
      <c r="BI225" s="133"/>
      <c r="BJ225" s="133"/>
      <c r="BK225" s="133"/>
      <c r="BL225" s="133"/>
      <c r="BM225" s="133"/>
      <c r="BN225" s="133"/>
      <c r="BO225" s="133"/>
      <c r="BP225" s="133"/>
      <c r="BQ225" s="133"/>
      <c r="BR225" s="133"/>
      <c r="BS225" s="133"/>
      <c r="BT225" s="133"/>
      <c r="BU225" s="133"/>
      <c r="BV225" s="133"/>
      <c r="BW225" s="133"/>
      <c r="BX225" s="133"/>
      <c r="BY225" s="133"/>
      <c r="BZ225" s="133"/>
      <c r="CA225" s="133"/>
      <c r="CB225" s="133"/>
      <c r="CC225" s="133"/>
      <c r="CD225" s="133"/>
      <c r="CE225" s="133"/>
      <c r="CF225" s="133"/>
      <c r="CG225" s="133"/>
      <c r="CH225" s="133"/>
      <c r="CI225" s="133"/>
      <c r="CJ225" s="133"/>
      <c r="CK225" s="133"/>
      <c r="CL225" s="133"/>
      <c r="CM225" s="133"/>
    </row>
    <row r="226" spans="1:91" s="132" customFormat="1" ht="50.1" customHeight="1">
      <c r="A226" s="4" t="s">
        <v>3843</v>
      </c>
      <c r="B226" s="4" t="s">
        <v>2720</v>
      </c>
      <c r="C226" s="8" t="s">
        <v>2816</v>
      </c>
      <c r="D226" s="7" t="s">
        <v>2817</v>
      </c>
      <c r="E226" s="8" t="s">
        <v>2818</v>
      </c>
      <c r="F226" s="56" t="s">
        <v>2819</v>
      </c>
      <c r="G226" s="4" t="s">
        <v>3174</v>
      </c>
      <c r="H226" s="4">
        <v>0</v>
      </c>
      <c r="I226" s="4">
        <v>590000000</v>
      </c>
      <c r="J226" s="8" t="s">
        <v>2571</v>
      </c>
      <c r="K226" s="8" t="s">
        <v>2744</v>
      </c>
      <c r="L226" s="8" t="s">
        <v>2725</v>
      </c>
      <c r="M226" s="4" t="s">
        <v>2716</v>
      </c>
      <c r="N226" s="5" t="s">
        <v>2785</v>
      </c>
      <c r="O226" s="4" t="s">
        <v>1463</v>
      </c>
      <c r="P226" s="4" t="s">
        <v>2821</v>
      </c>
      <c r="Q226" s="4" t="s">
        <v>2822</v>
      </c>
      <c r="R226" s="155">
        <v>300</v>
      </c>
      <c r="S226" s="35">
        <v>1060</v>
      </c>
      <c r="T226" s="35">
        <f t="shared" si="9"/>
        <v>318000</v>
      </c>
      <c r="U226" s="88">
        <f t="shared" si="8"/>
        <v>356160.00000000006</v>
      </c>
      <c r="V226" s="4"/>
      <c r="W226" s="4">
        <v>2017</v>
      </c>
      <c r="X226" s="8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</row>
    <row r="227" spans="1:91" s="67" customFormat="1" ht="50.1" customHeight="1">
      <c r="A227" s="4" t="s">
        <v>3844</v>
      </c>
      <c r="B227" s="33" t="s">
        <v>2720</v>
      </c>
      <c r="C227" s="97" t="s">
        <v>2829</v>
      </c>
      <c r="D227" s="99" t="s">
        <v>2817</v>
      </c>
      <c r="E227" s="5" t="s">
        <v>2830</v>
      </c>
      <c r="F227" s="23" t="s">
        <v>2819</v>
      </c>
      <c r="G227" s="4" t="s">
        <v>3174</v>
      </c>
      <c r="H227" s="10">
        <v>0</v>
      </c>
      <c r="I227" s="32">
        <v>590000000</v>
      </c>
      <c r="J227" s="8" t="s">
        <v>2571</v>
      </c>
      <c r="K227" s="33" t="s">
        <v>2744</v>
      </c>
      <c r="L227" s="8" t="s">
        <v>2725</v>
      </c>
      <c r="M227" s="33" t="s">
        <v>2716</v>
      </c>
      <c r="N227" s="5" t="s">
        <v>2785</v>
      </c>
      <c r="O227" s="4" t="s">
        <v>1463</v>
      </c>
      <c r="P227" s="50" t="s">
        <v>2827</v>
      </c>
      <c r="Q227" s="50" t="s">
        <v>2828</v>
      </c>
      <c r="R227" s="150">
        <v>200</v>
      </c>
      <c r="S227" s="37">
        <v>240</v>
      </c>
      <c r="T227" s="35">
        <f t="shared" si="9"/>
        <v>48000</v>
      </c>
      <c r="U227" s="88">
        <f t="shared" si="8"/>
        <v>53760.000000000007</v>
      </c>
      <c r="V227" s="94"/>
      <c r="W227" s="75">
        <v>2017</v>
      </c>
      <c r="X227" s="8"/>
      <c r="Y227" s="132"/>
      <c r="Z227" s="132"/>
      <c r="AA227" s="132"/>
      <c r="AB227" s="132"/>
      <c r="AC227" s="132"/>
      <c r="AD227" s="132"/>
      <c r="AE227" s="132"/>
      <c r="AF227" s="132"/>
      <c r="AG227" s="132"/>
      <c r="AH227" s="132"/>
      <c r="AI227" s="132"/>
      <c r="AJ227" s="132"/>
      <c r="AK227" s="132"/>
      <c r="AL227" s="133"/>
      <c r="AM227" s="133"/>
      <c r="AN227" s="133"/>
      <c r="AO227" s="133"/>
      <c r="AP227" s="133"/>
      <c r="AQ227" s="133"/>
      <c r="AR227" s="133"/>
      <c r="AS227" s="133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133"/>
      <c r="BG227" s="133"/>
      <c r="BH227" s="133"/>
      <c r="BI227" s="133"/>
      <c r="BJ227" s="133"/>
      <c r="BK227" s="133"/>
      <c r="BL227" s="133"/>
      <c r="BM227" s="133"/>
      <c r="BN227" s="133"/>
      <c r="BO227" s="133"/>
      <c r="BP227" s="133"/>
      <c r="BQ227" s="133"/>
      <c r="BR227" s="133"/>
      <c r="BS227" s="133"/>
      <c r="BT227" s="133"/>
      <c r="BU227" s="133"/>
      <c r="BV227" s="133"/>
      <c r="BW227" s="133"/>
      <c r="BX227" s="133"/>
      <c r="BY227" s="133"/>
      <c r="BZ227" s="133"/>
      <c r="CA227" s="133"/>
      <c r="CB227" s="133"/>
      <c r="CC227" s="133"/>
      <c r="CD227" s="133"/>
      <c r="CE227" s="133"/>
      <c r="CF227" s="133"/>
      <c r="CG227" s="133"/>
      <c r="CH227" s="133"/>
      <c r="CI227" s="133"/>
      <c r="CJ227" s="133"/>
      <c r="CK227" s="133"/>
      <c r="CL227" s="133"/>
      <c r="CM227" s="133"/>
    </row>
    <row r="228" spans="1:91" s="132" customFormat="1" ht="50.1" customHeight="1">
      <c r="A228" s="4" t="s">
        <v>3845</v>
      </c>
      <c r="B228" s="4" t="s">
        <v>2720</v>
      </c>
      <c r="C228" s="8" t="s">
        <v>2825</v>
      </c>
      <c r="D228" s="7" t="s">
        <v>2817</v>
      </c>
      <c r="E228" s="8" t="s">
        <v>2826</v>
      </c>
      <c r="F228" s="56" t="s">
        <v>2819</v>
      </c>
      <c r="G228" s="4" t="s">
        <v>3174</v>
      </c>
      <c r="H228" s="4">
        <v>0</v>
      </c>
      <c r="I228" s="4">
        <v>590000000</v>
      </c>
      <c r="J228" s="8" t="s">
        <v>2571</v>
      </c>
      <c r="K228" s="8" t="s">
        <v>2744</v>
      </c>
      <c r="L228" s="8" t="s">
        <v>2725</v>
      </c>
      <c r="M228" s="4" t="s">
        <v>2716</v>
      </c>
      <c r="N228" s="5" t="s">
        <v>2785</v>
      </c>
      <c r="O228" s="4" t="s">
        <v>1463</v>
      </c>
      <c r="P228" s="4" t="s">
        <v>2827</v>
      </c>
      <c r="Q228" s="4" t="s">
        <v>2828</v>
      </c>
      <c r="R228" s="155">
        <v>100</v>
      </c>
      <c r="S228" s="35">
        <v>280</v>
      </c>
      <c r="T228" s="35">
        <f t="shared" si="9"/>
        <v>28000</v>
      </c>
      <c r="U228" s="88">
        <f t="shared" si="8"/>
        <v>31360.000000000004</v>
      </c>
      <c r="V228" s="4"/>
      <c r="W228" s="4">
        <v>2017</v>
      </c>
      <c r="X228" s="8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</row>
    <row r="229" spans="1:91" s="67" customFormat="1" ht="50.1" customHeight="1">
      <c r="A229" s="4" t="s">
        <v>3846</v>
      </c>
      <c r="B229" s="4" t="s">
        <v>2720</v>
      </c>
      <c r="C229" s="8" t="s">
        <v>2302</v>
      </c>
      <c r="D229" s="8" t="s">
        <v>2303</v>
      </c>
      <c r="E229" s="8" t="s">
        <v>2304</v>
      </c>
      <c r="F229" s="56" t="s">
        <v>2305</v>
      </c>
      <c r="G229" s="4" t="s">
        <v>2712</v>
      </c>
      <c r="H229" s="4">
        <v>0</v>
      </c>
      <c r="I229" s="4">
        <v>590000000</v>
      </c>
      <c r="J229" s="8" t="s">
        <v>2571</v>
      </c>
      <c r="K229" s="8" t="s">
        <v>2306</v>
      </c>
      <c r="L229" s="36" t="s">
        <v>2714</v>
      </c>
      <c r="M229" s="4" t="s">
        <v>2726</v>
      </c>
      <c r="N229" s="8" t="s">
        <v>2265</v>
      </c>
      <c r="O229" s="4" t="s">
        <v>1463</v>
      </c>
      <c r="P229" s="4">
        <v>166</v>
      </c>
      <c r="Q229" s="4" t="s">
        <v>2762</v>
      </c>
      <c r="R229" s="155">
        <v>10</v>
      </c>
      <c r="S229" s="35">
        <v>4910</v>
      </c>
      <c r="T229" s="35">
        <f t="shared" si="9"/>
        <v>49100</v>
      </c>
      <c r="U229" s="88">
        <f t="shared" si="8"/>
        <v>54992.000000000007</v>
      </c>
      <c r="V229" s="2"/>
      <c r="W229" s="4">
        <v>2017</v>
      </c>
      <c r="X229" s="8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91" s="132" customFormat="1" ht="50.1" customHeight="1">
      <c r="A230" s="4" t="s">
        <v>3847</v>
      </c>
      <c r="B230" s="4" t="s">
        <v>2720</v>
      </c>
      <c r="C230" s="8" t="s">
        <v>1458</v>
      </c>
      <c r="D230" s="7" t="s">
        <v>1459</v>
      </c>
      <c r="E230" s="8" t="s">
        <v>1456</v>
      </c>
      <c r="F230" s="56" t="s">
        <v>1457</v>
      </c>
      <c r="G230" s="4" t="s">
        <v>2712</v>
      </c>
      <c r="H230" s="4">
        <v>0</v>
      </c>
      <c r="I230" s="4">
        <v>590000000</v>
      </c>
      <c r="J230" s="8" t="s">
        <v>2571</v>
      </c>
      <c r="K230" s="8" t="s">
        <v>2568</v>
      </c>
      <c r="L230" s="36" t="s">
        <v>2714</v>
      </c>
      <c r="M230" s="4" t="s">
        <v>3398</v>
      </c>
      <c r="N230" s="8" t="s">
        <v>2275</v>
      </c>
      <c r="O230" s="4" t="s">
        <v>1415</v>
      </c>
      <c r="P230" s="4">
        <v>796</v>
      </c>
      <c r="Q230" s="4" t="s">
        <v>2728</v>
      </c>
      <c r="R230" s="155">
        <v>2</v>
      </c>
      <c r="S230" s="35">
        <v>61500</v>
      </c>
      <c r="T230" s="35">
        <f t="shared" si="9"/>
        <v>123000</v>
      </c>
      <c r="U230" s="88">
        <f t="shared" si="8"/>
        <v>137760</v>
      </c>
      <c r="V230" s="4"/>
      <c r="W230" s="4">
        <v>2017</v>
      </c>
      <c r="X230" s="8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</row>
    <row r="231" spans="1:91" s="67" customFormat="1" ht="50.1" customHeight="1">
      <c r="A231" s="4" t="s">
        <v>3848</v>
      </c>
      <c r="B231" s="4" t="s">
        <v>2720</v>
      </c>
      <c r="C231" s="8" t="s">
        <v>1454</v>
      </c>
      <c r="D231" s="7" t="s">
        <v>1455</v>
      </c>
      <c r="E231" s="8" t="s">
        <v>1456</v>
      </c>
      <c r="F231" s="56" t="s">
        <v>1457</v>
      </c>
      <c r="G231" s="4" t="s">
        <v>2712</v>
      </c>
      <c r="H231" s="4">
        <v>0</v>
      </c>
      <c r="I231" s="4">
        <v>590000000</v>
      </c>
      <c r="J231" s="8" t="s">
        <v>2571</v>
      </c>
      <c r="K231" s="8" t="s">
        <v>2568</v>
      </c>
      <c r="L231" s="36" t="s">
        <v>2714</v>
      </c>
      <c r="M231" s="4" t="s">
        <v>3398</v>
      </c>
      <c r="N231" s="8" t="s">
        <v>2275</v>
      </c>
      <c r="O231" s="4" t="s">
        <v>1415</v>
      </c>
      <c r="P231" s="4">
        <v>796</v>
      </c>
      <c r="Q231" s="4" t="s">
        <v>2728</v>
      </c>
      <c r="R231" s="155">
        <v>2</v>
      </c>
      <c r="S231" s="35">
        <v>45400</v>
      </c>
      <c r="T231" s="35">
        <f t="shared" si="9"/>
        <v>90800</v>
      </c>
      <c r="U231" s="88">
        <f t="shared" si="8"/>
        <v>101696.00000000001</v>
      </c>
      <c r="V231" s="2"/>
      <c r="W231" s="4">
        <v>2017</v>
      </c>
      <c r="X231" s="8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91" s="132" customFormat="1" ht="50.1" customHeight="1">
      <c r="A232" s="4" t="s">
        <v>3849</v>
      </c>
      <c r="B232" s="4" t="s">
        <v>2720</v>
      </c>
      <c r="C232" s="8" t="s">
        <v>961</v>
      </c>
      <c r="D232" s="56" t="s">
        <v>962</v>
      </c>
      <c r="E232" s="56" t="s">
        <v>2214</v>
      </c>
      <c r="F232" s="56" t="s">
        <v>963</v>
      </c>
      <c r="G232" s="4" t="s">
        <v>2712</v>
      </c>
      <c r="H232" s="4">
        <v>0</v>
      </c>
      <c r="I232" s="54">
        <v>590000000</v>
      </c>
      <c r="J232" s="8" t="s">
        <v>2714</v>
      </c>
      <c r="K232" s="4" t="s">
        <v>964</v>
      </c>
      <c r="L232" s="4" t="s">
        <v>773</v>
      </c>
      <c r="M232" s="4" t="s">
        <v>3398</v>
      </c>
      <c r="N232" s="4" t="s">
        <v>2427</v>
      </c>
      <c r="O232" s="24" t="s">
        <v>3473</v>
      </c>
      <c r="P232" s="4">
        <v>796</v>
      </c>
      <c r="Q232" s="4" t="s">
        <v>2728</v>
      </c>
      <c r="R232" s="155">
        <v>24</v>
      </c>
      <c r="S232" s="155">
        <v>6500</v>
      </c>
      <c r="T232" s="95">
        <f t="shared" si="9"/>
        <v>156000</v>
      </c>
      <c r="U232" s="89">
        <f t="shared" si="8"/>
        <v>174720.00000000003</v>
      </c>
      <c r="V232" s="4"/>
      <c r="W232" s="4">
        <v>2017</v>
      </c>
      <c r="X232" s="72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</row>
    <row r="233" spans="1:91" s="67" customFormat="1" ht="50.1" customHeight="1">
      <c r="A233" s="4" t="s">
        <v>3850</v>
      </c>
      <c r="B233" s="4" t="s">
        <v>2720</v>
      </c>
      <c r="C233" s="8" t="s">
        <v>2848</v>
      </c>
      <c r="D233" s="7" t="s">
        <v>2849</v>
      </c>
      <c r="E233" s="8" t="s">
        <v>2850</v>
      </c>
      <c r="F233" s="56" t="s">
        <v>2851</v>
      </c>
      <c r="G233" s="4" t="s">
        <v>2712</v>
      </c>
      <c r="H233" s="4">
        <v>0</v>
      </c>
      <c r="I233" s="4">
        <v>590000000</v>
      </c>
      <c r="J233" s="8" t="s">
        <v>2571</v>
      </c>
      <c r="K233" s="8" t="s">
        <v>2744</v>
      </c>
      <c r="L233" s="36" t="s">
        <v>2714</v>
      </c>
      <c r="M233" s="4" t="s">
        <v>2716</v>
      </c>
      <c r="N233" s="8" t="s">
        <v>2852</v>
      </c>
      <c r="O233" s="4" t="s">
        <v>1463</v>
      </c>
      <c r="P233" s="4">
        <v>796</v>
      </c>
      <c r="Q233" s="4" t="s">
        <v>2728</v>
      </c>
      <c r="R233" s="155">
        <v>7</v>
      </c>
      <c r="S233" s="35">
        <v>4185</v>
      </c>
      <c r="T233" s="35">
        <f t="shared" si="9"/>
        <v>29295</v>
      </c>
      <c r="U233" s="88">
        <f t="shared" si="8"/>
        <v>32810.400000000001</v>
      </c>
      <c r="V233" s="2"/>
      <c r="W233" s="4">
        <v>2017</v>
      </c>
      <c r="X233" s="8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</row>
    <row r="234" spans="1:91" s="132" customFormat="1" ht="50.1" customHeight="1">
      <c r="A234" s="4" t="s">
        <v>3851</v>
      </c>
      <c r="B234" s="5" t="s">
        <v>2720</v>
      </c>
      <c r="C234" s="5" t="s">
        <v>3548</v>
      </c>
      <c r="D234" s="5" t="s">
        <v>3549</v>
      </c>
      <c r="E234" s="5" t="s">
        <v>3550</v>
      </c>
      <c r="F234" s="5" t="s">
        <v>3551</v>
      </c>
      <c r="G234" s="8" t="s">
        <v>3174</v>
      </c>
      <c r="H234" s="5">
        <v>0</v>
      </c>
      <c r="I234" s="10">
        <v>590000000</v>
      </c>
      <c r="J234" s="8" t="s">
        <v>2714</v>
      </c>
      <c r="K234" s="8" t="s">
        <v>2001</v>
      </c>
      <c r="L234" s="8" t="s">
        <v>2725</v>
      </c>
      <c r="M234" s="8" t="s">
        <v>2716</v>
      </c>
      <c r="N234" s="5" t="s">
        <v>3546</v>
      </c>
      <c r="O234" s="8" t="s">
        <v>3533</v>
      </c>
      <c r="P234" s="75" t="s">
        <v>2821</v>
      </c>
      <c r="Q234" s="50" t="s">
        <v>2822</v>
      </c>
      <c r="R234" s="168">
        <v>500</v>
      </c>
      <c r="S234" s="168">
        <v>264</v>
      </c>
      <c r="T234" s="35">
        <f t="shared" si="9"/>
        <v>132000</v>
      </c>
      <c r="U234" s="88">
        <f t="shared" si="8"/>
        <v>147840</v>
      </c>
      <c r="V234" s="50"/>
      <c r="W234" s="8">
        <v>2017</v>
      </c>
      <c r="X234" s="74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  <c r="BF234" s="134"/>
      <c r="BG234" s="134"/>
      <c r="BH234" s="134"/>
      <c r="BI234" s="134"/>
      <c r="BJ234" s="134"/>
      <c r="BK234" s="134"/>
      <c r="BL234" s="134"/>
      <c r="BM234" s="134"/>
      <c r="BN234" s="134"/>
      <c r="BO234" s="134"/>
      <c r="BP234" s="134"/>
      <c r="BQ234" s="134"/>
      <c r="BR234" s="134"/>
      <c r="BS234" s="134"/>
      <c r="BT234" s="134"/>
      <c r="BU234" s="134"/>
      <c r="BV234" s="134"/>
      <c r="BW234" s="134"/>
      <c r="BX234" s="134"/>
      <c r="BY234" s="134"/>
      <c r="BZ234" s="134"/>
      <c r="CA234" s="134"/>
      <c r="CB234" s="134"/>
      <c r="CC234" s="134"/>
      <c r="CD234" s="134"/>
      <c r="CE234" s="134"/>
      <c r="CF234" s="134"/>
      <c r="CG234" s="134"/>
      <c r="CH234" s="134"/>
      <c r="CI234" s="134"/>
      <c r="CJ234" s="134"/>
      <c r="CK234" s="134"/>
      <c r="CL234" s="134"/>
      <c r="CM234" s="134"/>
    </row>
    <row r="235" spans="1:91" s="67" customFormat="1" ht="50.1" customHeight="1">
      <c r="A235" s="4" t="s">
        <v>3852</v>
      </c>
      <c r="B235" s="5" t="s">
        <v>2720</v>
      </c>
      <c r="C235" s="5" t="s">
        <v>3561</v>
      </c>
      <c r="D235" s="5" t="s">
        <v>3549</v>
      </c>
      <c r="E235" s="5" t="s">
        <v>3562</v>
      </c>
      <c r="F235" s="5" t="s">
        <v>3563</v>
      </c>
      <c r="G235" s="8" t="s">
        <v>3174</v>
      </c>
      <c r="H235" s="5">
        <v>0</v>
      </c>
      <c r="I235" s="10">
        <v>590000000</v>
      </c>
      <c r="J235" s="8" t="s">
        <v>2714</v>
      </c>
      <c r="K235" s="8" t="s">
        <v>2001</v>
      </c>
      <c r="L235" s="8" t="s">
        <v>2725</v>
      </c>
      <c r="M235" s="8" t="s">
        <v>2716</v>
      </c>
      <c r="N235" s="5" t="s">
        <v>3546</v>
      </c>
      <c r="O235" s="8" t="s">
        <v>3533</v>
      </c>
      <c r="P235" s="75" t="s">
        <v>2821</v>
      </c>
      <c r="Q235" s="50" t="s">
        <v>2822</v>
      </c>
      <c r="R235" s="168">
        <v>500</v>
      </c>
      <c r="S235" s="168">
        <v>520</v>
      </c>
      <c r="T235" s="35">
        <f t="shared" si="9"/>
        <v>260000</v>
      </c>
      <c r="U235" s="88">
        <f t="shared" si="8"/>
        <v>291200</v>
      </c>
      <c r="V235" s="80"/>
      <c r="W235" s="8">
        <v>2017</v>
      </c>
      <c r="X235" s="7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  <c r="BF235" s="134"/>
      <c r="BG235" s="134"/>
      <c r="BH235" s="134"/>
      <c r="BI235" s="134"/>
      <c r="BJ235" s="134"/>
      <c r="BK235" s="134"/>
      <c r="BL235" s="134"/>
      <c r="BM235" s="134"/>
      <c r="BN235" s="134"/>
      <c r="BO235" s="134"/>
      <c r="BP235" s="134"/>
      <c r="BQ235" s="134"/>
      <c r="BR235" s="134"/>
      <c r="BS235" s="134"/>
      <c r="BT235" s="134"/>
      <c r="BU235" s="134"/>
      <c r="BV235" s="134"/>
      <c r="BW235" s="134"/>
      <c r="BX235" s="134"/>
      <c r="BY235" s="134"/>
      <c r="BZ235" s="134"/>
      <c r="CA235" s="134"/>
      <c r="CB235" s="134"/>
      <c r="CC235" s="134"/>
      <c r="CD235" s="134"/>
      <c r="CE235" s="134"/>
      <c r="CF235" s="134"/>
      <c r="CG235" s="134"/>
      <c r="CH235" s="134"/>
      <c r="CI235" s="134"/>
      <c r="CJ235" s="134"/>
      <c r="CK235" s="134"/>
      <c r="CL235" s="134"/>
      <c r="CM235" s="134"/>
    </row>
    <row r="236" spans="1:91" s="132" customFormat="1" ht="50.1" customHeight="1">
      <c r="A236" s="4" t="s">
        <v>3853</v>
      </c>
      <c r="B236" s="5" t="s">
        <v>2720</v>
      </c>
      <c r="C236" s="5" t="s">
        <v>3552</v>
      </c>
      <c r="D236" s="5" t="s">
        <v>3549</v>
      </c>
      <c r="E236" s="5" t="s">
        <v>3553</v>
      </c>
      <c r="F236" s="5" t="s">
        <v>3554</v>
      </c>
      <c r="G236" s="8" t="s">
        <v>3174</v>
      </c>
      <c r="H236" s="5">
        <v>0</v>
      </c>
      <c r="I236" s="10">
        <v>590000000</v>
      </c>
      <c r="J236" s="8" t="s">
        <v>2714</v>
      </c>
      <c r="K236" s="8" t="s">
        <v>2001</v>
      </c>
      <c r="L236" s="8" t="s">
        <v>2725</v>
      </c>
      <c r="M236" s="8" t="s">
        <v>2716</v>
      </c>
      <c r="N236" s="5" t="s">
        <v>3546</v>
      </c>
      <c r="O236" s="8" t="s">
        <v>3533</v>
      </c>
      <c r="P236" s="75" t="s">
        <v>2821</v>
      </c>
      <c r="Q236" s="50" t="s">
        <v>2822</v>
      </c>
      <c r="R236" s="168">
        <v>1000</v>
      </c>
      <c r="S236" s="168">
        <v>780</v>
      </c>
      <c r="T236" s="35">
        <f t="shared" si="9"/>
        <v>780000</v>
      </c>
      <c r="U236" s="88">
        <f t="shared" si="8"/>
        <v>873600.00000000012</v>
      </c>
      <c r="V236" s="50"/>
      <c r="W236" s="8">
        <v>2017</v>
      </c>
      <c r="X236" s="7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  <c r="BF236" s="134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4"/>
      <c r="BY236" s="134"/>
      <c r="BZ236" s="134"/>
      <c r="CA236" s="134"/>
      <c r="CB236" s="134"/>
      <c r="CC236" s="134"/>
      <c r="CD236" s="134"/>
      <c r="CE236" s="134"/>
      <c r="CF236" s="134"/>
      <c r="CG236" s="134"/>
      <c r="CH236" s="134"/>
      <c r="CI236" s="134"/>
      <c r="CJ236" s="134"/>
      <c r="CK236" s="134"/>
      <c r="CL236" s="134"/>
      <c r="CM236" s="134"/>
    </row>
    <row r="237" spans="1:91" s="67" customFormat="1" ht="50.1" customHeight="1">
      <c r="A237" s="4" t="s">
        <v>3854</v>
      </c>
      <c r="B237" s="5" t="s">
        <v>2720</v>
      </c>
      <c r="C237" s="5" t="s">
        <v>3555</v>
      </c>
      <c r="D237" s="5" t="s">
        <v>3549</v>
      </c>
      <c r="E237" s="5" t="s">
        <v>3556</v>
      </c>
      <c r="F237" s="5" t="s">
        <v>3557</v>
      </c>
      <c r="G237" s="8" t="s">
        <v>3174</v>
      </c>
      <c r="H237" s="5">
        <v>0</v>
      </c>
      <c r="I237" s="10">
        <v>590000000</v>
      </c>
      <c r="J237" s="8" t="s">
        <v>2714</v>
      </c>
      <c r="K237" s="8" t="s">
        <v>2001</v>
      </c>
      <c r="L237" s="8" t="s">
        <v>2725</v>
      </c>
      <c r="M237" s="8" t="s">
        <v>2716</v>
      </c>
      <c r="N237" s="5" t="s">
        <v>3546</v>
      </c>
      <c r="O237" s="8" t="s">
        <v>3533</v>
      </c>
      <c r="P237" s="75" t="s">
        <v>2821</v>
      </c>
      <c r="Q237" s="50" t="s">
        <v>2822</v>
      </c>
      <c r="R237" s="168">
        <v>2000</v>
      </c>
      <c r="S237" s="168">
        <v>1150</v>
      </c>
      <c r="T237" s="35">
        <f t="shared" si="9"/>
        <v>2300000</v>
      </c>
      <c r="U237" s="88">
        <f t="shared" si="8"/>
        <v>2576000.0000000005</v>
      </c>
      <c r="V237" s="80"/>
      <c r="W237" s="8">
        <v>2017</v>
      </c>
      <c r="X237" s="7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134"/>
      <c r="BG237" s="134"/>
      <c r="BH237" s="134"/>
      <c r="BI237" s="134"/>
      <c r="BJ237" s="134"/>
      <c r="BK237" s="134"/>
      <c r="BL237" s="134"/>
      <c r="BM237" s="134"/>
      <c r="BN237" s="134"/>
      <c r="BO237" s="134"/>
      <c r="BP237" s="134"/>
      <c r="BQ237" s="134"/>
      <c r="BR237" s="134"/>
      <c r="BS237" s="134"/>
      <c r="BT237" s="134"/>
      <c r="BU237" s="134"/>
      <c r="BV237" s="134"/>
      <c r="BW237" s="134"/>
      <c r="BX237" s="134"/>
      <c r="BY237" s="134"/>
      <c r="BZ237" s="134"/>
      <c r="CA237" s="134"/>
      <c r="CB237" s="134"/>
      <c r="CC237" s="134"/>
      <c r="CD237" s="134"/>
      <c r="CE237" s="134"/>
      <c r="CF237" s="134"/>
      <c r="CG237" s="134"/>
      <c r="CH237" s="134"/>
      <c r="CI237" s="134"/>
      <c r="CJ237" s="134"/>
      <c r="CK237" s="134"/>
      <c r="CL237" s="134"/>
      <c r="CM237" s="134"/>
    </row>
    <row r="238" spans="1:91" s="132" customFormat="1" ht="50.1" customHeight="1">
      <c r="A238" s="4" t="s">
        <v>3855</v>
      </c>
      <c r="B238" s="5" t="s">
        <v>2720</v>
      </c>
      <c r="C238" s="5" t="s">
        <v>3558</v>
      </c>
      <c r="D238" s="5" t="s">
        <v>3549</v>
      </c>
      <c r="E238" s="5" t="s">
        <v>3559</v>
      </c>
      <c r="F238" s="5" t="s">
        <v>3560</v>
      </c>
      <c r="G238" s="8" t="s">
        <v>3174</v>
      </c>
      <c r="H238" s="5">
        <v>0</v>
      </c>
      <c r="I238" s="10">
        <v>590000000</v>
      </c>
      <c r="J238" s="8" t="s">
        <v>2714</v>
      </c>
      <c r="K238" s="8" t="s">
        <v>2001</v>
      </c>
      <c r="L238" s="8" t="s">
        <v>2725</v>
      </c>
      <c r="M238" s="8" t="s">
        <v>2716</v>
      </c>
      <c r="N238" s="5" t="s">
        <v>3546</v>
      </c>
      <c r="O238" s="8" t="s">
        <v>3533</v>
      </c>
      <c r="P238" s="75" t="s">
        <v>2821</v>
      </c>
      <c r="Q238" s="50" t="s">
        <v>2822</v>
      </c>
      <c r="R238" s="168">
        <v>3000</v>
      </c>
      <c r="S238" s="168">
        <v>1450</v>
      </c>
      <c r="T238" s="35">
        <f t="shared" si="9"/>
        <v>4350000</v>
      </c>
      <c r="U238" s="88">
        <f t="shared" si="8"/>
        <v>4872000</v>
      </c>
      <c r="V238" s="50"/>
      <c r="W238" s="8">
        <v>2017</v>
      </c>
      <c r="X238" s="74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</row>
    <row r="239" spans="1:91" s="67" customFormat="1" ht="50.1" customHeight="1">
      <c r="A239" s="4" t="s">
        <v>3856</v>
      </c>
      <c r="B239" s="4" t="s">
        <v>2720</v>
      </c>
      <c r="C239" s="8" t="s">
        <v>965</v>
      </c>
      <c r="D239" s="56" t="s">
        <v>966</v>
      </c>
      <c r="E239" s="56" t="s">
        <v>967</v>
      </c>
      <c r="F239" s="56" t="s">
        <v>968</v>
      </c>
      <c r="G239" s="4" t="s">
        <v>2712</v>
      </c>
      <c r="H239" s="4">
        <v>0</v>
      </c>
      <c r="I239" s="54">
        <v>590000000</v>
      </c>
      <c r="J239" s="8" t="s">
        <v>2714</v>
      </c>
      <c r="K239" s="4" t="s">
        <v>969</v>
      </c>
      <c r="L239" s="4" t="s">
        <v>773</v>
      </c>
      <c r="M239" s="4" t="s">
        <v>3398</v>
      </c>
      <c r="N239" s="4" t="s">
        <v>2427</v>
      </c>
      <c r="O239" s="24" t="s">
        <v>3473</v>
      </c>
      <c r="P239" s="4">
        <v>796</v>
      </c>
      <c r="Q239" s="4" t="s">
        <v>2728</v>
      </c>
      <c r="R239" s="155">
        <v>40</v>
      </c>
      <c r="S239" s="155">
        <v>200</v>
      </c>
      <c r="T239" s="95">
        <f t="shared" si="9"/>
        <v>8000</v>
      </c>
      <c r="U239" s="89">
        <f t="shared" si="8"/>
        <v>8960</v>
      </c>
      <c r="V239" s="2"/>
      <c r="W239" s="4">
        <v>2017</v>
      </c>
      <c r="X239" s="72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91" s="132" customFormat="1" ht="50.1" customHeight="1">
      <c r="A240" s="4" t="s">
        <v>3857</v>
      </c>
      <c r="B240" s="4" t="s">
        <v>2720</v>
      </c>
      <c r="C240" s="8" t="s">
        <v>2564</v>
      </c>
      <c r="D240" s="7" t="s">
        <v>2565</v>
      </c>
      <c r="E240" s="8" t="s">
        <v>2566</v>
      </c>
      <c r="F240" s="56" t="s">
        <v>2567</v>
      </c>
      <c r="G240" s="4" t="s">
        <v>2712</v>
      </c>
      <c r="H240" s="4">
        <v>0</v>
      </c>
      <c r="I240" s="4">
        <v>590000000</v>
      </c>
      <c r="J240" s="8" t="s">
        <v>2571</v>
      </c>
      <c r="K240" s="8" t="s">
        <v>2568</v>
      </c>
      <c r="L240" s="36" t="s">
        <v>2714</v>
      </c>
      <c r="M240" s="4" t="s">
        <v>2716</v>
      </c>
      <c r="N240" s="8" t="s">
        <v>2569</v>
      </c>
      <c r="O240" s="4" t="s">
        <v>1415</v>
      </c>
      <c r="P240" s="4">
        <v>796</v>
      </c>
      <c r="Q240" s="4" t="s">
        <v>2728</v>
      </c>
      <c r="R240" s="155">
        <v>30</v>
      </c>
      <c r="S240" s="35">
        <v>2950</v>
      </c>
      <c r="T240" s="35">
        <f t="shared" si="9"/>
        <v>88500</v>
      </c>
      <c r="U240" s="88">
        <f t="shared" si="8"/>
        <v>99120.000000000015</v>
      </c>
      <c r="V240" s="4"/>
      <c r="W240" s="4">
        <v>2017</v>
      </c>
      <c r="X240" s="8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</row>
    <row r="241" spans="1:91" s="67" customFormat="1" ht="50.1" customHeight="1">
      <c r="A241" s="4" t="s">
        <v>3858</v>
      </c>
      <c r="B241" s="4" t="s">
        <v>2720</v>
      </c>
      <c r="C241" s="8" t="s">
        <v>2564</v>
      </c>
      <c r="D241" s="7" t="s">
        <v>2565</v>
      </c>
      <c r="E241" s="8" t="s">
        <v>2566</v>
      </c>
      <c r="F241" s="56" t="s">
        <v>2570</v>
      </c>
      <c r="G241" s="4" t="s">
        <v>2712</v>
      </c>
      <c r="H241" s="4">
        <v>0</v>
      </c>
      <c r="I241" s="4">
        <v>590000000</v>
      </c>
      <c r="J241" s="8" t="s">
        <v>2571</v>
      </c>
      <c r="K241" s="8" t="s">
        <v>2568</v>
      </c>
      <c r="L241" s="36" t="s">
        <v>2714</v>
      </c>
      <c r="M241" s="4" t="s">
        <v>2716</v>
      </c>
      <c r="N241" s="8" t="s">
        <v>2569</v>
      </c>
      <c r="O241" s="4" t="s">
        <v>1415</v>
      </c>
      <c r="P241" s="4">
        <v>796</v>
      </c>
      <c r="Q241" s="4" t="s">
        <v>2728</v>
      </c>
      <c r="R241" s="155">
        <v>30</v>
      </c>
      <c r="S241" s="35">
        <v>3000</v>
      </c>
      <c r="T241" s="35">
        <f t="shared" si="9"/>
        <v>90000</v>
      </c>
      <c r="U241" s="88">
        <f t="shared" si="8"/>
        <v>100800.00000000001</v>
      </c>
      <c r="V241" s="2"/>
      <c r="W241" s="4">
        <v>2017</v>
      </c>
      <c r="X241" s="8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91" s="132" customFormat="1" ht="50.1" customHeight="1">
      <c r="A242" s="4" t="s">
        <v>3859</v>
      </c>
      <c r="B242" s="4" t="s">
        <v>2720</v>
      </c>
      <c r="C242" s="8" t="s">
        <v>2115</v>
      </c>
      <c r="D242" s="8" t="s">
        <v>2116</v>
      </c>
      <c r="E242" s="8" t="s">
        <v>2117</v>
      </c>
      <c r="F242" s="56" t="s">
        <v>2118</v>
      </c>
      <c r="G242" s="4" t="s">
        <v>2712</v>
      </c>
      <c r="H242" s="4">
        <v>0</v>
      </c>
      <c r="I242" s="4">
        <v>590000000</v>
      </c>
      <c r="J242" s="8" t="s">
        <v>2571</v>
      </c>
      <c r="K242" s="8" t="s">
        <v>3472</v>
      </c>
      <c r="L242" s="8" t="s">
        <v>2725</v>
      </c>
      <c r="M242" s="4" t="s">
        <v>2716</v>
      </c>
      <c r="N242" s="8" t="s">
        <v>1830</v>
      </c>
      <c r="O242" s="22" t="s">
        <v>2718</v>
      </c>
      <c r="P242" s="4">
        <v>166</v>
      </c>
      <c r="Q242" s="4" t="s">
        <v>2762</v>
      </c>
      <c r="R242" s="155">
        <v>300</v>
      </c>
      <c r="S242" s="35">
        <v>140</v>
      </c>
      <c r="T242" s="35">
        <f t="shared" si="9"/>
        <v>42000</v>
      </c>
      <c r="U242" s="88">
        <f t="shared" si="8"/>
        <v>47040.000000000007</v>
      </c>
      <c r="V242" s="4"/>
      <c r="W242" s="4">
        <v>2017</v>
      </c>
      <c r="X242" s="258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</row>
    <row r="243" spans="1:91" s="67" customFormat="1" ht="50.1" customHeight="1">
      <c r="A243" s="4" t="s">
        <v>3860</v>
      </c>
      <c r="B243" s="4" t="s">
        <v>2720</v>
      </c>
      <c r="C243" s="8" t="s">
        <v>2307</v>
      </c>
      <c r="D243" s="8" t="s">
        <v>2308</v>
      </c>
      <c r="E243" s="8" t="s">
        <v>2309</v>
      </c>
      <c r="F243" s="56" t="s">
        <v>2310</v>
      </c>
      <c r="G243" s="4" t="s">
        <v>2712</v>
      </c>
      <c r="H243" s="4">
        <v>0</v>
      </c>
      <c r="I243" s="4" t="s">
        <v>2992</v>
      </c>
      <c r="J243" s="8" t="s">
        <v>2571</v>
      </c>
      <c r="K243" s="8" t="s">
        <v>2301</v>
      </c>
      <c r="L243" s="36" t="s">
        <v>2714</v>
      </c>
      <c r="M243" s="4" t="s">
        <v>2264</v>
      </c>
      <c r="N243" s="8" t="s">
        <v>2265</v>
      </c>
      <c r="O243" s="4" t="s">
        <v>1463</v>
      </c>
      <c r="P243" s="4">
        <v>166</v>
      </c>
      <c r="Q243" s="4" t="s">
        <v>2762</v>
      </c>
      <c r="R243" s="155">
        <v>1000</v>
      </c>
      <c r="S243" s="35">
        <v>895</v>
      </c>
      <c r="T243" s="35">
        <f t="shared" si="9"/>
        <v>895000</v>
      </c>
      <c r="U243" s="88">
        <f t="shared" si="8"/>
        <v>1002400.0000000001</v>
      </c>
      <c r="V243" s="2"/>
      <c r="W243" s="4">
        <v>2017</v>
      </c>
      <c r="X243" s="8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91" s="132" customFormat="1" ht="50.1" customHeight="1">
      <c r="A244" s="4" t="s">
        <v>3861</v>
      </c>
      <c r="B244" s="4" t="s">
        <v>2720</v>
      </c>
      <c r="C244" s="8" t="s">
        <v>2311</v>
      </c>
      <c r="D244" s="8" t="s">
        <v>2312</v>
      </c>
      <c r="E244" s="8" t="s">
        <v>2313</v>
      </c>
      <c r="F244" s="56" t="s">
        <v>2314</v>
      </c>
      <c r="G244" s="4" t="s">
        <v>2712</v>
      </c>
      <c r="H244" s="4">
        <v>0</v>
      </c>
      <c r="I244" s="4">
        <v>590000000</v>
      </c>
      <c r="J244" s="8" t="s">
        <v>2571</v>
      </c>
      <c r="K244" s="8" t="s">
        <v>2274</v>
      </c>
      <c r="L244" s="36" t="s">
        <v>2714</v>
      </c>
      <c r="M244" s="4" t="s">
        <v>2726</v>
      </c>
      <c r="N244" s="8" t="s">
        <v>2265</v>
      </c>
      <c r="O244" s="4" t="s">
        <v>1415</v>
      </c>
      <c r="P244" s="4">
        <v>166</v>
      </c>
      <c r="Q244" s="4" t="s">
        <v>2762</v>
      </c>
      <c r="R244" s="155">
        <v>150</v>
      </c>
      <c r="S244" s="35">
        <v>500</v>
      </c>
      <c r="T244" s="35">
        <f t="shared" si="9"/>
        <v>75000</v>
      </c>
      <c r="U244" s="88">
        <f t="shared" si="8"/>
        <v>84000.000000000015</v>
      </c>
      <c r="V244" s="4"/>
      <c r="W244" s="4">
        <v>2017</v>
      </c>
      <c r="X244" s="8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</row>
    <row r="245" spans="1:91" s="67" customFormat="1" ht="50.1" customHeight="1">
      <c r="A245" s="4" t="s">
        <v>3862</v>
      </c>
      <c r="B245" s="4" t="s">
        <v>2720</v>
      </c>
      <c r="C245" s="8" t="s">
        <v>2315</v>
      </c>
      <c r="D245" s="8" t="s">
        <v>2316</v>
      </c>
      <c r="E245" s="8" t="s">
        <v>2317</v>
      </c>
      <c r="F245" s="56" t="s">
        <v>2318</v>
      </c>
      <c r="G245" s="4" t="s">
        <v>2712</v>
      </c>
      <c r="H245" s="4">
        <v>0</v>
      </c>
      <c r="I245" s="4">
        <v>590000000</v>
      </c>
      <c r="J245" s="8" t="s">
        <v>2571</v>
      </c>
      <c r="K245" s="8" t="s">
        <v>2274</v>
      </c>
      <c r="L245" s="36" t="s">
        <v>2714</v>
      </c>
      <c r="M245" s="4" t="s">
        <v>3398</v>
      </c>
      <c r="N245" s="8" t="s">
        <v>2128</v>
      </c>
      <c r="O245" s="4" t="s">
        <v>1415</v>
      </c>
      <c r="P245" s="4">
        <v>5108</v>
      </c>
      <c r="Q245" s="4" t="s">
        <v>2958</v>
      </c>
      <c r="R245" s="155">
        <v>1400</v>
      </c>
      <c r="S245" s="35">
        <v>1160</v>
      </c>
      <c r="T245" s="35">
        <f t="shared" si="9"/>
        <v>1624000</v>
      </c>
      <c r="U245" s="88">
        <f t="shared" si="8"/>
        <v>1818880.0000000002</v>
      </c>
      <c r="V245" s="2"/>
      <c r="W245" s="4">
        <v>2017</v>
      </c>
      <c r="X245" s="8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91" s="132" customFormat="1" ht="50.1" customHeight="1">
      <c r="A246" s="4" t="s">
        <v>3863</v>
      </c>
      <c r="B246" s="4" t="s">
        <v>2720</v>
      </c>
      <c r="C246" s="8" t="s">
        <v>2319</v>
      </c>
      <c r="D246" s="8" t="s">
        <v>2320</v>
      </c>
      <c r="E246" s="8" t="s">
        <v>2321</v>
      </c>
      <c r="F246" s="56"/>
      <c r="G246" s="4" t="s">
        <v>2712</v>
      </c>
      <c r="H246" s="4">
        <v>0</v>
      </c>
      <c r="I246" s="4">
        <v>590000000</v>
      </c>
      <c r="J246" s="8" t="s">
        <v>2571</v>
      </c>
      <c r="K246" s="8" t="s">
        <v>2274</v>
      </c>
      <c r="L246" s="36" t="s">
        <v>2714</v>
      </c>
      <c r="M246" s="4" t="s">
        <v>2716</v>
      </c>
      <c r="N246" s="8" t="s">
        <v>2128</v>
      </c>
      <c r="O246" s="22" t="s">
        <v>2718</v>
      </c>
      <c r="P246" s="4">
        <v>166</v>
      </c>
      <c r="Q246" s="4" t="s">
        <v>2762</v>
      </c>
      <c r="R246" s="155">
        <v>190</v>
      </c>
      <c r="S246" s="35">
        <v>3125</v>
      </c>
      <c r="T246" s="35">
        <f t="shared" si="9"/>
        <v>593750</v>
      </c>
      <c r="U246" s="88">
        <f t="shared" si="8"/>
        <v>665000.00000000012</v>
      </c>
      <c r="V246" s="4"/>
      <c r="W246" s="4">
        <v>2017</v>
      </c>
      <c r="X246" s="8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</row>
    <row r="247" spans="1:91" s="67" customFormat="1" ht="50.1" customHeight="1">
      <c r="A247" s="4" t="s">
        <v>3864</v>
      </c>
      <c r="B247" s="4" t="s">
        <v>2720</v>
      </c>
      <c r="C247" s="8" t="s">
        <v>2322</v>
      </c>
      <c r="D247" s="8" t="s">
        <v>2323</v>
      </c>
      <c r="E247" s="8" t="s">
        <v>2324</v>
      </c>
      <c r="F247" s="56" t="s">
        <v>2325</v>
      </c>
      <c r="G247" s="4" t="s">
        <v>2712</v>
      </c>
      <c r="H247" s="4">
        <v>0</v>
      </c>
      <c r="I247" s="4">
        <v>590000000</v>
      </c>
      <c r="J247" s="8" t="s">
        <v>2571</v>
      </c>
      <c r="K247" s="8" t="s">
        <v>2326</v>
      </c>
      <c r="L247" s="36" t="s">
        <v>2714</v>
      </c>
      <c r="M247" s="4" t="s">
        <v>2716</v>
      </c>
      <c r="N247" s="8" t="s">
        <v>2327</v>
      </c>
      <c r="O247" s="4" t="s">
        <v>1415</v>
      </c>
      <c r="P247" s="4">
        <v>166</v>
      </c>
      <c r="Q247" s="4" t="s">
        <v>2762</v>
      </c>
      <c r="R247" s="155">
        <v>110</v>
      </c>
      <c r="S247" s="35">
        <v>520</v>
      </c>
      <c r="T247" s="35">
        <f t="shared" si="9"/>
        <v>57200</v>
      </c>
      <c r="U247" s="88">
        <f t="shared" si="8"/>
        <v>64064.000000000007</v>
      </c>
      <c r="V247" s="2"/>
      <c r="W247" s="4">
        <v>2017</v>
      </c>
      <c r="X247" s="8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91" s="132" customFormat="1" ht="50.1" customHeight="1">
      <c r="A248" s="4" t="s">
        <v>3865</v>
      </c>
      <c r="B248" s="4" t="s">
        <v>2720</v>
      </c>
      <c r="C248" s="8" t="s">
        <v>989</v>
      </c>
      <c r="D248" s="56" t="s">
        <v>990</v>
      </c>
      <c r="E248" s="56" t="s">
        <v>991</v>
      </c>
      <c r="F248" s="56" t="s">
        <v>992</v>
      </c>
      <c r="G248" s="4" t="s">
        <v>2712</v>
      </c>
      <c r="H248" s="4">
        <v>0</v>
      </c>
      <c r="I248" s="54">
        <v>590000000</v>
      </c>
      <c r="J248" s="8" t="s">
        <v>2714</v>
      </c>
      <c r="K248" s="8" t="s">
        <v>821</v>
      </c>
      <c r="L248" s="4" t="s">
        <v>773</v>
      </c>
      <c r="M248" s="4" t="s">
        <v>3398</v>
      </c>
      <c r="N248" s="4" t="s">
        <v>2427</v>
      </c>
      <c r="O248" s="24" t="s">
        <v>3473</v>
      </c>
      <c r="P248" s="4">
        <v>796</v>
      </c>
      <c r="Q248" s="4" t="s">
        <v>2728</v>
      </c>
      <c r="R248" s="155">
        <v>16</v>
      </c>
      <c r="S248" s="155">
        <v>6210</v>
      </c>
      <c r="T248" s="95">
        <f t="shared" si="9"/>
        <v>99360</v>
      </c>
      <c r="U248" s="89">
        <f t="shared" si="8"/>
        <v>111283.20000000001</v>
      </c>
      <c r="V248" s="4"/>
      <c r="W248" s="4">
        <v>2017</v>
      </c>
      <c r="X248" s="72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</row>
    <row r="249" spans="1:91" s="67" customFormat="1" ht="50.1" customHeight="1">
      <c r="A249" s="4" t="s">
        <v>3866</v>
      </c>
      <c r="B249" s="4" t="s">
        <v>2720</v>
      </c>
      <c r="C249" s="8" t="s">
        <v>989</v>
      </c>
      <c r="D249" s="56" t="s">
        <v>990</v>
      </c>
      <c r="E249" s="56" t="s">
        <v>991</v>
      </c>
      <c r="F249" s="56" t="s">
        <v>993</v>
      </c>
      <c r="G249" s="4" t="s">
        <v>2712</v>
      </c>
      <c r="H249" s="4">
        <v>0</v>
      </c>
      <c r="I249" s="54">
        <v>590000000</v>
      </c>
      <c r="J249" s="8" t="s">
        <v>2714</v>
      </c>
      <c r="K249" s="4" t="s">
        <v>994</v>
      </c>
      <c r="L249" s="4" t="s">
        <v>773</v>
      </c>
      <c r="M249" s="4" t="s">
        <v>3398</v>
      </c>
      <c r="N249" s="4" t="s">
        <v>2427</v>
      </c>
      <c r="O249" s="24" t="s">
        <v>3473</v>
      </c>
      <c r="P249" s="4">
        <v>796</v>
      </c>
      <c r="Q249" s="4" t="s">
        <v>2728</v>
      </c>
      <c r="R249" s="155">
        <v>10</v>
      </c>
      <c r="S249" s="155">
        <v>6210</v>
      </c>
      <c r="T249" s="95">
        <f t="shared" si="9"/>
        <v>62100</v>
      </c>
      <c r="U249" s="89">
        <f t="shared" si="8"/>
        <v>69552</v>
      </c>
      <c r="V249" s="2"/>
      <c r="W249" s="4">
        <v>2017</v>
      </c>
      <c r="X249" s="72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91" s="132" customFormat="1" ht="50.1" customHeight="1">
      <c r="A250" s="4" t="s">
        <v>3867</v>
      </c>
      <c r="B250" s="4" t="s">
        <v>2720</v>
      </c>
      <c r="C250" s="8" t="s">
        <v>989</v>
      </c>
      <c r="D250" s="56" t="s">
        <v>990</v>
      </c>
      <c r="E250" s="56" t="s">
        <v>991</v>
      </c>
      <c r="F250" s="56" t="s">
        <v>995</v>
      </c>
      <c r="G250" s="4" t="s">
        <v>2712</v>
      </c>
      <c r="H250" s="4">
        <v>0</v>
      </c>
      <c r="I250" s="54">
        <v>590000000</v>
      </c>
      <c r="J250" s="8" t="s">
        <v>2714</v>
      </c>
      <c r="K250" s="4" t="s">
        <v>911</v>
      </c>
      <c r="L250" s="4" t="s">
        <v>773</v>
      </c>
      <c r="M250" s="4" t="s">
        <v>3398</v>
      </c>
      <c r="N250" s="4" t="s">
        <v>2427</v>
      </c>
      <c r="O250" s="24" t="s">
        <v>3473</v>
      </c>
      <c r="P250" s="4">
        <v>796</v>
      </c>
      <c r="Q250" s="4" t="s">
        <v>2728</v>
      </c>
      <c r="R250" s="155">
        <v>10</v>
      </c>
      <c r="S250" s="155">
        <v>44000</v>
      </c>
      <c r="T250" s="95">
        <f t="shared" si="9"/>
        <v>440000</v>
      </c>
      <c r="U250" s="89">
        <f t="shared" si="8"/>
        <v>492800.00000000006</v>
      </c>
      <c r="V250" s="4"/>
      <c r="W250" s="4">
        <v>2017</v>
      </c>
      <c r="X250" s="72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</row>
    <row r="251" spans="1:91" s="67" customFormat="1" ht="50.1" customHeight="1">
      <c r="A251" s="4" t="s">
        <v>3868</v>
      </c>
      <c r="B251" s="4" t="s">
        <v>2720</v>
      </c>
      <c r="C251" s="8" t="s">
        <v>167</v>
      </c>
      <c r="D251" s="56" t="s">
        <v>990</v>
      </c>
      <c r="E251" s="56" t="s">
        <v>168</v>
      </c>
      <c r="F251" s="56" t="s">
        <v>169</v>
      </c>
      <c r="G251" s="4" t="s">
        <v>2712</v>
      </c>
      <c r="H251" s="4">
        <v>0</v>
      </c>
      <c r="I251" s="54">
        <v>590000000</v>
      </c>
      <c r="J251" s="8" t="s">
        <v>2714</v>
      </c>
      <c r="K251" s="4" t="s">
        <v>139</v>
      </c>
      <c r="L251" s="4" t="s">
        <v>773</v>
      </c>
      <c r="M251" s="4" t="s">
        <v>3398</v>
      </c>
      <c r="N251" s="4" t="s">
        <v>2427</v>
      </c>
      <c r="O251" s="24" t="s">
        <v>3473</v>
      </c>
      <c r="P251" s="4">
        <v>796</v>
      </c>
      <c r="Q251" s="4" t="s">
        <v>2728</v>
      </c>
      <c r="R251" s="155">
        <v>4</v>
      </c>
      <c r="S251" s="155">
        <v>18150</v>
      </c>
      <c r="T251" s="35">
        <f t="shared" si="9"/>
        <v>72600</v>
      </c>
      <c r="U251" s="88">
        <f t="shared" si="8"/>
        <v>81312.000000000015</v>
      </c>
      <c r="V251" s="2"/>
      <c r="W251" s="4">
        <v>2017</v>
      </c>
      <c r="X251" s="72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91" s="132" customFormat="1" ht="50.1" customHeight="1">
      <c r="A252" s="4" t="s">
        <v>3869</v>
      </c>
      <c r="B252" s="4" t="s">
        <v>2720</v>
      </c>
      <c r="C252" s="8" t="s">
        <v>970</v>
      </c>
      <c r="D252" s="56" t="s">
        <v>971</v>
      </c>
      <c r="E252" s="56" t="s">
        <v>972</v>
      </c>
      <c r="F252" s="56" t="s">
        <v>973</v>
      </c>
      <c r="G252" s="4" t="s">
        <v>2712</v>
      </c>
      <c r="H252" s="4">
        <v>0</v>
      </c>
      <c r="I252" s="54">
        <v>590000000</v>
      </c>
      <c r="J252" s="8" t="s">
        <v>2714</v>
      </c>
      <c r="K252" s="4" t="s">
        <v>974</v>
      </c>
      <c r="L252" s="4" t="s">
        <v>773</v>
      </c>
      <c r="M252" s="4" t="s">
        <v>3398</v>
      </c>
      <c r="N252" s="4" t="s">
        <v>933</v>
      </c>
      <c r="O252" s="24" t="s">
        <v>3473</v>
      </c>
      <c r="P252" s="4">
        <v>796</v>
      </c>
      <c r="Q252" s="4" t="s">
        <v>2728</v>
      </c>
      <c r="R252" s="155">
        <v>4</v>
      </c>
      <c r="S252" s="155">
        <v>4600</v>
      </c>
      <c r="T252" s="95">
        <f t="shared" si="9"/>
        <v>18400</v>
      </c>
      <c r="U252" s="89">
        <f t="shared" si="8"/>
        <v>20608.000000000004</v>
      </c>
      <c r="V252" s="4"/>
      <c r="W252" s="4">
        <v>2017</v>
      </c>
      <c r="X252" s="72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</row>
    <row r="253" spans="1:91" s="67" customFormat="1" ht="50.1" customHeight="1">
      <c r="A253" s="4" t="s">
        <v>3870</v>
      </c>
      <c r="B253" s="4" t="s">
        <v>2720</v>
      </c>
      <c r="C253" s="8" t="s">
        <v>970</v>
      </c>
      <c r="D253" s="56" t="s">
        <v>971</v>
      </c>
      <c r="E253" s="56" t="s">
        <v>972</v>
      </c>
      <c r="F253" s="56" t="s">
        <v>980</v>
      </c>
      <c r="G253" s="4" t="s">
        <v>2712</v>
      </c>
      <c r="H253" s="4">
        <v>0</v>
      </c>
      <c r="I253" s="54">
        <v>590000000</v>
      </c>
      <c r="J253" s="8" t="s">
        <v>2714</v>
      </c>
      <c r="K253" s="4" t="s">
        <v>981</v>
      </c>
      <c r="L253" s="4" t="s">
        <v>773</v>
      </c>
      <c r="M253" s="4" t="s">
        <v>3398</v>
      </c>
      <c r="N253" s="4" t="s">
        <v>933</v>
      </c>
      <c r="O253" s="24" t="s">
        <v>3473</v>
      </c>
      <c r="P253" s="4">
        <v>796</v>
      </c>
      <c r="Q253" s="4" t="s">
        <v>2728</v>
      </c>
      <c r="R253" s="155">
        <v>20</v>
      </c>
      <c r="S253" s="155">
        <v>4600</v>
      </c>
      <c r="T253" s="95">
        <f t="shared" si="9"/>
        <v>92000</v>
      </c>
      <c r="U253" s="89">
        <f t="shared" si="8"/>
        <v>103040.00000000001</v>
      </c>
      <c r="V253" s="2"/>
      <c r="W253" s="4">
        <v>2017</v>
      </c>
      <c r="X253" s="72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91" s="132" customFormat="1" ht="50.1" customHeight="1">
      <c r="A254" s="4" t="s">
        <v>3871</v>
      </c>
      <c r="B254" s="4" t="s">
        <v>2720</v>
      </c>
      <c r="C254" s="8" t="s">
        <v>970</v>
      </c>
      <c r="D254" s="56" t="s">
        <v>971</v>
      </c>
      <c r="E254" s="56" t="s">
        <v>972</v>
      </c>
      <c r="F254" s="56" t="s">
        <v>982</v>
      </c>
      <c r="G254" s="4" t="s">
        <v>2712</v>
      </c>
      <c r="H254" s="4">
        <v>0</v>
      </c>
      <c r="I254" s="54">
        <v>590000000</v>
      </c>
      <c r="J254" s="8" t="s">
        <v>2714</v>
      </c>
      <c r="K254" s="4" t="s">
        <v>981</v>
      </c>
      <c r="L254" s="4" t="s">
        <v>773</v>
      </c>
      <c r="M254" s="4" t="s">
        <v>3398</v>
      </c>
      <c r="N254" s="4" t="s">
        <v>933</v>
      </c>
      <c r="O254" s="24" t="s">
        <v>3473</v>
      </c>
      <c r="P254" s="4">
        <v>796</v>
      </c>
      <c r="Q254" s="4" t="s">
        <v>2728</v>
      </c>
      <c r="R254" s="155">
        <v>30</v>
      </c>
      <c r="S254" s="155">
        <v>15600</v>
      </c>
      <c r="T254" s="95">
        <f t="shared" si="9"/>
        <v>468000</v>
      </c>
      <c r="U254" s="89">
        <f t="shared" si="8"/>
        <v>524160.00000000006</v>
      </c>
      <c r="V254" s="4"/>
      <c r="W254" s="4">
        <v>2017</v>
      </c>
      <c r="X254" s="72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</row>
    <row r="255" spans="1:91" s="67" customFormat="1" ht="50.1" customHeight="1">
      <c r="A255" s="4" t="s">
        <v>3872</v>
      </c>
      <c r="B255" s="4" t="s">
        <v>2720</v>
      </c>
      <c r="C255" s="8" t="s">
        <v>983</v>
      </c>
      <c r="D255" s="56" t="s">
        <v>984</v>
      </c>
      <c r="E255" s="56" t="s">
        <v>985</v>
      </c>
      <c r="F255" s="56" t="s">
        <v>986</v>
      </c>
      <c r="G255" s="4" t="s">
        <v>2712</v>
      </c>
      <c r="H255" s="4">
        <v>0</v>
      </c>
      <c r="I255" s="54">
        <v>590000000</v>
      </c>
      <c r="J255" s="8" t="s">
        <v>2714</v>
      </c>
      <c r="K255" s="4" t="s">
        <v>799</v>
      </c>
      <c r="L255" s="4" t="s">
        <v>773</v>
      </c>
      <c r="M255" s="4" t="s">
        <v>3398</v>
      </c>
      <c r="N255" s="4" t="s">
        <v>2427</v>
      </c>
      <c r="O255" s="24" t="s">
        <v>3473</v>
      </c>
      <c r="P255" s="4">
        <v>796</v>
      </c>
      <c r="Q255" s="4" t="s">
        <v>2728</v>
      </c>
      <c r="R255" s="155">
        <v>16</v>
      </c>
      <c r="S255" s="155">
        <v>31000</v>
      </c>
      <c r="T255" s="95">
        <f t="shared" si="9"/>
        <v>496000</v>
      </c>
      <c r="U255" s="89">
        <f t="shared" si="8"/>
        <v>555520</v>
      </c>
      <c r="V255" s="2"/>
      <c r="W255" s="4">
        <v>2017</v>
      </c>
      <c r="X255" s="72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91" s="132" customFormat="1" ht="50.1" customHeight="1">
      <c r="A256" s="4" t="s">
        <v>3873</v>
      </c>
      <c r="B256" s="4" t="s">
        <v>2720</v>
      </c>
      <c r="C256" s="8" t="s">
        <v>983</v>
      </c>
      <c r="D256" s="56" t="s">
        <v>984</v>
      </c>
      <c r="E256" s="56" t="s">
        <v>985</v>
      </c>
      <c r="F256" s="56" t="s">
        <v>987</v>
      </c>
      <c r="G256" s="4" t="s">
        <v>2712</v>
      </c>
      <c r="H256" s="4">
        <v>0</v>
      </c>
      <c r="I256" s="54">
        <v>590000000</v>
      </c>
      <c r="J256" s="8" t="s">
        <v>2714</v>
      </c>
      <c r="K256" s="4" t="s">
        <v>988</v>
      </c>
      <c r="L256" s="4" t="s">
        <v>773</v>
      </c>
      <c r="M256" s="4" t="s">
        <v>3398</v>
      </c>
      <c r="N256" s="4" t="s">
        <v>2427</v>
      </c>
      <c r="O256" s="24" t="s">
        <v>3473</v>
      </c>
      <c r="P256" s="4">
        <v>796</v>
      </c>
      <c r="Q256" s="4" t="s">
        <v>2728</v>
      </c>
      <c r="R256" s="155">
        <v>16</v>
      </c>
      <c r="S256" s="155">
        <v>31000</v>
      </c>
      <c r="T256" s="95">
        <f t="shared" si="9"/>
        <v>496000</v>
      </c>
      <c r="U256" s="89">
        <f t="shared" si="8"/>
        <v>555520</v>
      </c>
      <c r="V256" s="4"/>
      <c r="W256" s="4">
        <v>2017</v>
      </c>
      <c r="X256" s="72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</row>
    <row r="257" spans="1:91" s="67" customFormat="1" ht="50.1" customHeight="1">
      <c r="A257" s="4" t="s">
        <v>3874</v>
      </c>
      <c r="B257" s="4" t="s">
        <v>2720</v>
      </c>
      <c r="C257" s="8" t="s">
        <v>2332</v>
      </c>
      <c r="D257" s="8" t="s">
        <v>2854</v>
      </c>
      <c r="E257" s="8" t="s">
        <v>2333</v>
      </c>
      <c r="F257" s="56" t="s">
        <v>2334</v>
      </c>
      <c r="G257" s="4" t="s">
        <v>2712</v>
      </c>
      <c r="H257" s="4">
        <v>0</v>
      </c>
      <c r="I257" s="4">
        <v>590000000</v>
      </c>
      <c r="J257" s="8" t="s">
        <v>2571</v>
      </c>
      <c r="K257" s="8" t="s">
        <v>2274</v>
      </c>
      <c r="L257" s="36" t="s">
        <v>2714</v>
      </c>
      <c r="M257" s="4" t="s">
        <v>2726</v>
      </c>
      <c r="N257" s="8" t="s">
        <v>2128</v>
      </c>
      <c r="O257" s="4" t="s">
        <v>1415</v>
      </c>
      <c r="P257" s="4">
        <v>778</v>
      </c>
      <c r="Q257" s="4" t="s">
        <v>2856</v>
      </c>
      <c r="R257" s="155">
        <v>50</v>
      </c>
      <c r="S257" s="35">
        <v>1550</v>
      </c>
      <c r="T257" s="35">
        <f t="shared" si="9"/>
        <v>77500</v>
      </c>
      <c r="U257" s="88">
        <f t="shared" si="8"/>
        <v>86800.000000000015</v>
      </c>
      <c r="V257" s="2"/>
      <c r="W257" s="4">
        <v>2017</v>
      </c>
      <c r="X257" s="8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91" s="132" customFormat="1" ht="50.1" customHeight="1">
      <c r="A258" s="4" t="s">
        <v>3875</v>
      </c>
      <c r="B258" s="4" t="s">
        <v>2720</v>
      </c>
      <c r="C258" s="8" t="s">
        <v>2329</v>
      </c>
      <c r="D258" s="8" t="s">
        <v>2854</v>
      </c>
      <c r="E258" s="8" t="s">
        <v>2330</v>
      </c>
      <c r="F258" s="56" t="s">
        <v>2331</v>
      </c>
      <c r="G258" s="4" t="s">
        <v>2712</v>
      </c>
      <c r="H258" s="4">
        <v>0</v>
      </c>
      <c r="I258" s="4">
        <v>590000000</v>
      </c>
      <c r="J258" s="8" t="s">
        <v>2571</v>
      </c>
      <c r="K258" s="8" t="s">
        <v>2274</v>
      </c>
      <c r="L258" s="36" t="s">
        <v>2714</v>
      </c>
      <c r="M258" s="4" t="s">
        <v>2726</v>
      </c>
      <c r="N258" s="8" t="s">
        <v>2128</v>
      </c>
      <c r="O258" s="4" t="s">
        <v>1415</v>
      </c>
      <c r="P258" s="4" t="s">
        <v>3327</v>
      </c>
      <c r="Q258" s="4" t="s">
        <v>2856</v>
      </c>
      <c r="R258" s="155">
        <v>100</v>
      </c>
      <c r="S258" s="35">
        <v>1610</v>
      </c>
      <c r="T258" s="35">
        <f t="shared" si="9"/>
        <v>161000</v>
      </c>
      <c r="U258" s="88">
        <f t="shared" si="8"/>
        <v>180320.00000000003</v>
      </c>
      <c r="V258" s="4" t="s">
        <v>2706</v>
      </c>
      <c r="W258" s="4">
        <v>2017</v>
      </c>
      <c r="X258" s="8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</row>
    <row r="259" spans="1:91" s="67" customFormat="1" ht="50.1" customHeight="1">
      <c r="A259" s="4" t="s">
        <v>3876</v>
      </c>
      <c r="B259" s="4" t="s">
        <v>2720</v>
      </c>
      <c r="C259" s="8" t="s">
        <v>2853</v>
      </c>
      <c r="D259" s="7" t="s">
        <v>2854</v>
      </c>
      <c r="E259" s="8" t="s">
        <v>2855</v>
      </c>
      <c r="F259" s="56"/>
      <c r="G259" s="4" t="s">
        <v>2712</v>
      </c>
      <c r="H259" s="4">
        <v>0</v>
      </c>
      <c r="I259" s="4">
        <v>590000000</v>
      </c>
      <c r="J259" s="8" t="s">
        <v>2571</v>
      </c>
      <c r="K259" s="8" t="s">
        <v>2751</v>
      </c>
      <c r="L259" s="8" t="s">
        <v>2725</v>
      </c>
      <c r="M259" s="4" t="s">
        <v>2726</v>
      </c>
      <c r="N259" s="8" t="s">
        <v>2727</v>
      </c>
      <c r="O259" s="4" t="s">
        <v>1463</v>
      </c>
      <c r="P259" s="4">
        <v>778</v>
      </c>
      <c r="Q259" s="4" t="s">
        <v>2856</v>
      </c>
      <c r="R259" s="155">
        <v>50</v>
      </c>
      <c r="S259" s="35">
        <v>1140</v>
      </c>
      <c r="T259" s="35">
        <f t="shared" si="9"/>
        <v>57000</v>
      </c>
      <c r="U259" s="88">
        <f t="shared" si="8"/>
        <v>63840.000000000007</v>
      </c>
      <c r="V259" s="2"/>
      <c r="W259" s="4">
        <v>2017</v>
      </c>
      <c r="X259" s="8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91" s="132" customFormat="1" ht="50.1" customHeight="1">
      <c r="A260" s="4" t="s">
        <v>3877</v>
      </c>
      <c r="B260" s="4" t="s">
        <v>2720</v>
      </c>
      <c r="C260" s="8" t="s">
        <v>2853</v>
      </c>
      <c r="D260" s="8" t="s">
        <v>2854</v>
      </c>
      <c r="E260" s="8" t="s">
        <v>2855</v>
      </c>
      <c r="F260" s="56" t="s">
        <v>2328</v>
      </c>
      <c r="G260" s="4" t="s">
        <v>2712</v>
      </c>
      <c r="H260" s="4">
        <v>0</v>
      </c>
      <c r="I260" s="4">
        <v>590000000</v>
      </c>
      <c r="J260" s="8" t="s">
        <v>2571</v>
      </c>
      <c r="K260" s="8" t="s">
        <v>2274</v>
      </c>
      <c r="L260" s="36" t="s">
        <v>2714</v>
      </c>
      <c r="M260" s="4" t="s">
        <v>2726</v>
      </c>
      <c r="N260" s="8" t="s">
        <v>2128</v>
      </c>
      <c r="O260" s="22" t="s">
        <v>2718</v>
      </c>
      <c r="P260" s="4">
        <v>778</v>
      </c>
      <c r="Q260" s="4" t="s">
        <v>2856</v>
      </c>
      <c r="R260" s="155">
        <v>50</v>
      </c>
      <c r="S260" s="35">
        <v>800</v>
      </c>
      <c r="T260" s="35">
        <f t="shared" si="9"/>
        <v>40000</v>
      </c>
      <c r="U260" s="88">
        <f t="shared" si="8"/>
        <v>44800.000000000007</v>
      </c>
      <c r="V260" s="4"/>
      <c r="W260" s="4">
        <v>2017</v>
      </c>
      <c r="X260" s="8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</row>
    <row r="261" spans="1:91" s="67" customFormat="1" ht="50.1" customHeight="1">
      <c r="A261" s="4" t="s">
        <v>3878</v>
      </c>
      <c r="B261" s="4" t="s">
        <v>2720</v>
      </c>
      <c r="C261" s="8" t="s">
        <v>2335</v>
      </c>
      <c r="D261" s="8" t="s">
        <v>2854</v>
      </c>
      <c r="E261" s="8" t="s">
        <v>2336</v>
      </c>
      <c r="F261" s="56" t="s">
        <v>2337</v>
      </c>
      <c r="G261" s="4" t="s">
        <v>2712</v>
      </c>
      <c r="H261" s="4">
        <v>0</v>
      </c>
      <c r="I261" s="4">
        <v>590000000</v>
      </c>
      <c r="J261" s="8" t="s">
        <v>2571</v>
      </c>
      <c r="K261" s="8" t="s">
        <v>2274</v>
      </c>
      <c r="L261" s="36" t="s">
        <v>2714</v>
      </c>
      <c r="M261" s="4" t="s">
        <v>2726</v>
      </c>
      <c r="N261" s="8" t="s">
        <v>2265</v>
      </c>
      <c r="O261" s="4" t="s">
        <v>1415</v>
      </c>
      <c r="P261" s="4">
        <v>778</v>
      </c>
      <c r="Q261" s="4" t="s">
        <v>2856</v>
      </c>
      <c r="R261" s="155">
        <v>5</v>
      </c>
      <c r="S261" s="35">
        <v>1500</v>
      </c>
      <c r="T261" s="35">
        <f t="shared" si="9"/>
        <v>7500</v>
      </c>
      <c r="U261" s="88">
        <f t="shared" si="8"/>
        <v>8400</v>
      </c>
      <c r="V261" s="2"/>
      <c r="W261" s="4">
        <v>2017</v>
      </c>
      <c r="X261" s="8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91" s="132" customFormat="1" ht="50.1" customHeight="1">
      <c r="A262" s="4" t="s">
        <v>3879</v>
      </c>
      <c r="B262" s="4" t="s">
        <v>2720</v>
      </c>
      <c r="C262" s="8" t="s">
        <v>1000</v>
      </c>
      <c r="D262" s="56" t="s">
        <v>997</v>
      </c>
      <c r="E262" s="56" t="s">
        <v>1001</v>
      </c>
      <c r="F262" s="56" t="s">
        <v>1002</v>
      </c>
      <c r="G262" s="4" t="s">
        <v>2712</v>
      </c>
      <c r="H262" s="4">
        <v>0</v>
      </c>
      <c r="I262" s="54">
        <v>590000000</v>
      </c>
      <c r="J262" s="8" t="s">
        <v>2714</v>
      </c>
      <c r="K262" s="4" t="s">
        <v>876</v>
      </c>
      <c r="L262" s="4" t="s">
        <v>773</v>
      </c>
      <c r="M262" s="4" t="s">
        <v>3398</v>
      </c>
      <c r="N262" s="4" t="s">
        <v>2265</v>
      </c>
      <c r="O262" s="8" t="s">
        <v>404</v>
      </c>
      <c r="P262" s="4">
        <v>796</v>
      </c>
      <c r="Q262" s="4" t="s">
        <v>2728</v>
      </c>
      <c r="R262" s="155">
        <v>4</v>
      </c>
      <c r="S262" s="167">
        <f>1150/1.12/4</f>
        <v>256.69642857142856</v>
      </c>
      <c r="T262" s="95">
        <f t="shared" si="9"/>
        <v>1026.7857142857142</v>
      </c>
      <c r="U262" s="89">
        <f t="shared" si="8"/>
        <v>1150</v>
      </c>
      <c r="V262" s="4"/>
      <c r="W262" s="4">
        <v>2017</v>
      </c>
      <c r="X262" s="72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</row>
    <row r="263" spans="1:91" s="67" customFormat="1" ht="50.1" customHeight="1">
      <c r="A263" s="4" t="s">
        <v>3880</v>
      </c>
      <c r="B263" s="4" t="s">
        <v>2720</v>
      </c>
      <c r="C263" s="8" t="s">
        <v>1000</v>
      </c>
      <c r="D263" s="56" t="s">
        <v>997</v>
      </c>
      <c r="E263" s="56" t="s">
        <v>1001</v>
      </c>
      <c r="F263" s="56" t="s">
        <v>1003</v>
      </c>
      <c r="G263" s="4" t="s">
        <v>2712</v>
      </c>
      <c r="H263" s="4">
        <v>0</v>
      </c>
      <c r="I263" s="54">
        <v>590000000</v>
      </c>
      <c r="J263" s="8" t="s">
        <v>2714</v>
      </c>
      <c r="K263" s="4" t="s">
        <v>876</v>
      </c>
      <c r="L263" s="4" t="s">
        <v>773</v>
      </c>
      <c r="M263" s="4" t="s">
        <v>3398</v>
      </c>
      <c r="N263" s="4" t="s">
        <v>2427</v>
      </c>
      <c r="O263" s="24" t="s">
        <v>3473</v>
      </c>
      <c r="P263" s="4">
        <v>796</v>
      </c>
      <c r="Q263" s="4" t="s">
        <v>2728</v>
      </c>
      <c r="R263" s="155">
        <v>4</v>
      </c>
      <c r="S263" s="155">
        <v>2500</v>
      </c>
      <c r="T263" s="95">
        <f t="shared" si="9"/>
        <v>10000</v>
      </c>
      <c r="U263" s="89">
        <f t="shared" si="8"/>
        <v>11200.000000000002</v>
      </c>
      <c r="V263" s="2"/>
      <c r="W263" s="4">
        <v>2017</v>
      </c>
      <c r="X263" s="72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91" s="132" customFormat="1" ht="50.1" customHeight="1">
      <c r="A264" s="4" t="s">
        <v>3881</v>
      </c>
      <c r="B264" s="4" t="s">
        <v>2720</v>
      </c>
      <c r="C264" s="8" t="s">
        <v>1000</v>
      </c>
      <c r="D264" s="56" t="s">
        <v>997</v>
      </c>
      <c r="E264" s="56" t="s">
        <v>1001</v>
      </c>
      <c r="F264" s="56" t="s">
        <v>1004</v>
      </c>
      <c r="G264" s="4" t="s">
        <v>2712</v>
      </c>
      <c r="H264" s="4">
        <v>0</v>
      </c>
      <c r="I264" s="54">
        <v>590000000</v>
      </c>
      <c r="J264" s="8" t="s">
        <v>2714</v>
      </c>
      <c r="K264" s="4" t="s">
        <v>876</v>
      </c>
      <c r="L264" s="4" t="s">
        <v>773</v>
      </c>
      <c r="M264" s="4" t="s">
        <v>3398</v>
      </c>
      <c r="N264" s="4" t="s">
        <v>2265</v>
      </c>
      <c r="O264" s="8" t="s">
        <v>404</v>
      </c>
      <c r="P264" s="4">
        <v>796</v>
      </c>
      <c r="Q264" s="4" t="s">
        <v>2728</v>
      </c>
      <c r="R264" s="155">
        <v>4</v>
      </c>
      <c r="S264" s="155">
        <v>2700</v>
      </c>
      <c r="T264" s="95">
        <f t="shared" si="9"/>
        <v>10800</v>
      </c>
      <c r="U264" s="89">
        <f t="shared" si="8"/>
        <v>12096.000000000002</v>
      </c>
      <c r="V264" s="4"/>
      <c r="W264" s="4">
        <v>2017</v>
      </c>
      <c r="X264" s="72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</row>
    <row r="265" spans="1:91" s="67" customFormat="1" ht="50.1" customHeight="1">
      <c r="A265" s="4" t="s">
        <v>3882</v>
      </c>
      <c r="B265" s="4" t="s">
        <v>2720</v>
      </c>
      <c r="C265" s="8" t="s">
        <v>1000</v>
      </c>
      <c r="D265" s="56" t="s">
        <v>997</v>
      </c>
      <c r="E265" s="56" t="s">
        <v>1001</v>
      </c>
      <c r="F265" s="56" t="s">
        <v>1005</v>
      </c>
      <c r="G265" s="4" t="s">
        <v>2712</v>
      </c>
      <c r="H265" s="4">
        <v>0</v>
      </c>
      <c r="I265" s="54">
        <v>590000000</v>
      </c>
      <c r="J265" s="8" t="s">
        <v>2714</v>
      </c>
      <c r="K265" s="4" t="s">
        <v>876</v>
      </c>
      <c r="L265" s="4" t="s">
        <v>773</v>
      </c>
      <c r="M265" s="4" t="s">
        <v>3398</v>
      </c>
      <c r="N265" s="4" t="s">
        <v>2265</v>
      </c>
      <c r="O265" s="8" t="s">
        <v>404</v>
      </c>
      <c r="P265" s="4">
        <v>796</v>
      </c>
      <c r="Q265" s="4" t="s">
        <v>2728</v>
      </c>
      <c r="R265" s="155">
        <v>4</v>
      </c>
      <c r="S265" s="155">
        <v>3000</v>
      </c>
      <c r="T265" s="95">
        <f t="shared" si="9"/>
        <v>12000</v>
      </c>
      <c r="U265" s="89">
        <f t="shared" si="8"/>
        <v>13440.000000000002</v>
      </c>
      <c r="V265" s="2"/>
      <c r="W265" s="4">
        <v>2017</v>
      </c>
      <c r="X265" s="72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91" s="132" customFormat="1" ht="50.1" customHeight="1">
      <c r="A266" s="4" t="s">
        <v>3883</v>
      </c>
      <c r="B266" s="4" t="s">
        <v>2720</v>
      </c>
      <c r="C266" s="8" t="s">
        <v>1000</v>
      </c>
      <c r="D266" s="56" t="s">
        <v>997</v>
      </c>
      <c r="E266" s="56" t="s">
        <v>1001</v>
      </c>
      <c r="F266" s="56" t="s">
        <v>1006</v>
      </c>
      <c r="G266" s="4" t="s">
        <v>2712</v>
      </c>
      <c r="H266" s="4">
        <v>0</v>
      </c>
      <c r="I266" s="54">
        <v>590000000</v>
      </c>
      <c r="J266" s="8" t="s">
        <v>2714</v>
      </c>
      <c r="K266" s="4" t="s">
        <v>876</v>
      </c>
      <c r="L266" s="4" t="s">
        <v>773</v>
      </c>
      <c r="M266" s="4" t="s">
        <v>3398</v>
      </c>
      <c r="N266" s="4" t="s">
        <v>2265</v>
      </c>
      <c r="O266" s="8" t="s">
        <v>404</v>
      </c>
      <c r="P266" s="4">
        <v>796</v>
      </c>
      <c r="Q266" s="4" t="s">
        <v>2728</v>
      </c>
      <c r="R266" s="155">
        <v>4</v>
      </c>
      <c r="S266" s="155">
        <v>3500</v>
      </c>
      <c r="T266" s="95">
        <f t="shared" si="9"/>
        <v>14000</v>
      </c>
      <c r="U266" s="89">
        <f t="shared" si="8"/>
        <v>15680.000000000002</v>
      </c>
      <c r="V266" s="4"/>
      <c r="W266" s="4">
        <v>2017</v>
      </c>
      <c r="X266" s="72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</row>
    <row r="267" spans="1:91" s="67" customFormat="1" ht="50.1" customHeight="1">
      <c r="A267" s="4" t="s">
        <v>3884</v>
      </c>
      <c r="B267" s="50" t="s">
        <v>2720</v>
      </c>
      <c r="C267" s="5" t="s">
        <v>1066</v>
      </c>
      <c r="D267" s="23" t="s">
        <v>997</v>
      </c>
      <c r="E267" s="23" t="s">
        <v>1067</v>
      </c>
      <c r="F267" s="23" t="s">
        <v>1068</v>
      </c>
      <c r="G267" s="53" t="s">
        <v>2712</v>
      </c>
      <c r="H267" s="53">
        <v>0</v>
      </c>
      <c r="I267" s="54">
        <v>590000000</v>
      </c>
      <c r="J267" s="8" t="s">
        <v>2714</v>
      </c>
      <c r="K267" s="5" t="s">
        <v>876</v>
      </c>
      <c r="L267" s="92" t="s">
        <v>773</v>
      </c>
      <c r="M267" s="4" t="s">
        <v>3398</v>
      </c>
      <c r="N267" s="76" t="s">
        <v>2427</v>
      </c>
      <c r="O267" s="24" t="s">
        <v>3473</v>
      </c>
      <c r="P267" s="4">
        <v>796</v>
      </c>
      <c r="Q267" s="4" t="s">
        <v>2728</v>
      </c>
      <c r="R267" s="155">
        <v>4</v>
      </c>
      <c r="S267" s="167">
        <v>250</v>
      </c>
      <c r="T267" s="95">
        <f t="shared" si="9"/>
        <v>1000</v>
      </c>
      <c r="U267" s="89">
        <f t="shared" si="8"/>
        <v>1120</v>
      </c>
      <c r="V267" s="2"/>
      <c r="W267" s="4">
        <v>2017</v>
      </c>
      <c r="X267" s="72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91" s="132" customFormat="1" ht="50.1" customHeight="1">
      <c r="A268" s="4" t="s">
        <v>3885</v>
      </c>
      <c r="B268" s="4" t="s">
        <v>2720</v>
      </c>
      <c r="C268" s="8" t="s">
        <v>1014</v>
      </c>
      <c r="D268" s="56" t="s">
        <v>997</v>
      </c>
      <c r="E268" s="56" t="s">
        <v>1015</v>
      </c>
      <c r="F268" s="56" t="s">
        <v>1016</v>
      </c>
      <c r="G268" s="4" t="s">
        <v>2712</v>
      </c>
      <c r="H268" s="4">
        <v>0</v>
      </c>
      <c r="I268" s="54">
        <v>590000000</v>
      </c>
      <c r="J268" s="8" t="s">
        <v>2714</v>
      </c>
      <c r="K268" s="4" t="s">
        <v>876</v>
      </c>
      <c r="L268" s="4" t="s">
        <v>773</v>
      </c>
      <c r="M268" s="4" t="s">
        <v>3398</v>
      </c>
      <c r="N268" s="4" t="s">
        <v>2427</v>
      </c>
      <c r="O268" s="24" t="s">
        <v>3473</v>
      </c>
      <c r="P268" s="4">
        <v>796</v>
      </c>
      <c r="Q268" s="4" t="s">
        <v>2728</v>
      </c>
      <c r="R268" s="155">
        <v>4</v>
      </c>
      <c r="S268" s="167">
        <f>2500/1.12/4</f>
        <v>558.03571428571422</v>
      </c>
      <c r="T268" s="95">
        <f t="shared" si="9"/>
        <v>2232.1428571428569</v>
      </c>
      <c r="U268" s="89">
        <f t="shared" si="8"/>
        <v>2500</v>
      </c>
      <c r="V268" s="4"/>
      <c r="W268" s="4">
        <v>2017</v>
      </c>
      <c r="X268" s="72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</row>
    <row r="269" spans="1:91" s="67" customFormat="1" ht="50.1" customHeight="1">
      <c r="A269" s="4" t="s">
        <v>3886</v>
      </c>
      <c r="B269" s="4" t="s">
        <v>2720</v>
      </c>
      <c r="C269" s="8" t="s">
        <v>1023</v>
      </c>
      <c r="D269" s="56" t="s">
        <v>997</v>
      </c>
      <c r="E269" s="56" t="s">
        <v>1024</v>
      </c>
      <c r="F269" s="56" t="s">
        <v>1025</v>
      </c>
      <c r="G269" s="4" t="s">
        <v>2712</v>
      </c>
      <c r="H269" s="4">
        <v>0</v>
      </c>
      <c r="I269" s="54">
        <v>590000000</v>
      </c>
      <c r="J269" s="8" t="s">
        <v>2714</v>
      </c>
      <c r="K269" s="4" t="s">
        <v>876</v>
      </c>
      <c r="L269" s="4" t="s">
        <v>773</v>
      </c>
      <c r="M269" s="4" t="s">
        <v>3398</v>
      </c>
      <c r="N269" s="4" t="s">
        <v>2427</v>
      </c>
      <c r="O269" s="24" t="s">
        <v>3473</v>
      </c>
      <c r="P269" s="4">
        <v>796</v>
      </c>
      <c r="Q269" s="4" t="s">
        <v>2728</v>
      </c>
      <c r="R269" s="155">
        <v>4</v>
      </c>
      <c r="S269" s="155">
        <v>550</v>
      </c>
      <c r="T269" s="95">
        <f t="shared" si="9"/>
        <v>2200</v>
      </c>
      <c r="U269" s="89">
        <f t="shared" si="8"/>
        <v>2464.0000000000005</v>
      </c>
      <c r="V269" s="2"/>
      <c r="W269" s="4">
        <v>2017</v>
      </c>
      <c r="X269" s="72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91" s="132" customFormat="1" ht="50.1" customHeight="1">
      <c r="A270" s="4" t="s">
        <v>3887</v>
      </c>
      <c r="B270" s="4" t="s">
        <v>2720</v>
      </c>
      <c r="C270" s="8" t="s">
        <v>1026</v>
      </c>
      <c r="D270" s="56" t="s">
        <v>997</v>
      </c>
      <c r="E270" s="56" t="s">
        <v>1027</v>
      </c>
      <c r="F270" s="56" t="s">
        <v>1028</v>
      </c>
      <c r="G270" s="4" t="s">
        <v>2712</v>
      </c>
      <c r="H270" s="4">
        <v>0</v>
      </c>
      <c r="I270" s="54">
        <v>590000000</v>
      </c>
      <c r="J270" s="8" t="s">
        <v>2714</v>
      </c>
      <c r="K270" s="4" t="s">
        <v>876</v>
      </c>
      <c r="L270" s="4" t="s">
        <v>773</v>
      </c>
      <c r="M270" s="4" t="s">
        <v>3398</v>
      </c>
      <c r="N270" s="4" t="s">
        <v>2427</v>
      </c>
      <c r="O270" s="24" t="s">
        <v>3473</v>
      </c>
      <c r="P270" s="4">
        <v>796</v>
      </c>
      <c r="Q270" s="4" t="s">
        <v>2728</v>
      </c>
      <c r="R270" s="155">
        <v>4</v>
      </c>
      <c r="S270" s="167">
        <v>655</v>
      </c>
      <c r="T270" s="95">
        <f t="shared" si="9"/>
        <v>2620</v>
      </c>
      <c r="U270" s="89">
        <f t="shared" si="8"/>
        <v>2934.4</v>
      </c>
      <c r="V270" s="4"/>
      <c r="W270" s="4">
        <v>2017</v>
      </c>
      <c r="X270" s="72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</row>
    <row r="271" spans="1:91" s="67" customFormat="1" ht="50.1" customHeight="1">
      <c r="A271" s="4" t="s">
        <v>3888</v>
      </c>
      <c r="B271" s="4" t="s">
        <v>2720</v>
      </c>
      <c r="C271" s="8" t="s">
        <v>1032</v>
      </c>
      <c r="D271" s="56" t="s">
        <v>997</v>
      </c>
      <c r="E271" s="56" t="s">
        <v>1033</v>
      </c>
      <c r="F271" s="56" t="s">
        <v>1034</v>
      </c>
      <c r="G271" s="4" t="s">
        <v>2712</v>
      </c>
      <c r="H271" s="4">
        <v>0</v>
      </c>
      <c r="I271" s="54">
        <v>590000000</v>
      </c>
      <c r="J271" s="8" t="s">
        <v>2714</v>
      </c>
      <c r="K271" s="4" t="s">
        <v>876</v>
      </c>
      <c r="L271" s="4" t="s">
        <v>773</v>
      </c>
      <c r="M271" s="4" t="s">
        <v>3398</v>
      </c>
      <c r="N271" s="4" t="s">
        <v>2427</v>
      </c>
      <c r="O271" s="24" t="s">
        <v>3473</v>
      </c>
      <c r="P271" s="4">
        <v>796</v>
      </c>
      <c r="Q271" s="4" t="s">
        <v>2728</v>
      </c>
      <c r="R271" s="155">
        <v>4</v>
      </c>
      <c r="S271" s="155">
        <v>1250</v>
      </c>
      <c r="T271" s="95">
        <f t="shared" si="9"/>
        <v>5000</v>
      </c>
      <c r="U271" s="89">
        <f t="shared" si="8"/>
        <v>5600.0000000000009</v>
      </c>
      <c r="V271" s="2"/>
      <c r="W271" s="4">
        <v>2017</v>
      </c>
      <c r="X271" s="72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91" s="132" customFormat="1" ht="50.1" customHeight="1">
      <c r="A272" s="4" t="s">
        <v>3889</v>
      </c>
      <c r="B272" s="4" t="s">
        <v>2720</v>
      </c>
      <c r="C272" s="8" t="s">
        <v>1044</v>
      </c>
      <c r="D272" s="56" t="s">
        <v>997</v>
      </c>
      <c r="E272" s="56" t="s">
        <v>1045</v>
      </c>
      <c r="F272" s="56" t="s">
        <v>1046</v>
      </c>
      <c r="G272" s="4" t="s">
        <v>2712</v>
      </c>
      <c r="H272" s="4">
        <v>0</v>
      </c>
      <c r="I272" s="54">
        <v>590000000</v>
      </c>
      <c r="J272" s="8" t="s">
        <v>2714</v>
      </c>
      <c r="K272" s="4" t="s">
        <v>876</v>
      </c>
      <c r="L272" s="4" t="s">
        <v>773</v>
      </c>
      <c r="M272" s="4" t="s">
        <v>3398</v>
      </c>
      <c r="N272" s="4" t="s">
        <v>2427</v>
      </c>
      <c r="O272" s="24" t="s">
        <v>3473</v>
      </c>
      <c r="P272" s="4">
        <v>796</v>
      </c>
      <c r="Q272" s="4" t="s">
        <v>2728</v>
      </c>
      <c r="R272" s="155">
        <v>4</v>
      </c>
      <c r="S272" s="155">
        <v>1700</v>
      </c>
      <c r="T272" s="95">
        <f t="shared" si="9"/>
        <v>6800</v>
      </c>
      <c r="U272" s="89">
        <f t="shared" si="8"/>
        <v>7616.0000000000009</v>
      </c>
      <c r="V272" s="4"/>
      <c r="W272" s="4">
        <v>2017</v>
      </c>
      <c r="X272" s="72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</row>
    <row r="273" spans="1:91" s="67" customFormat="1" ht="50.1" customHeight="1">
      <c r="A273" s="4" t="s">
        <v>3890</v>
      </c>
      <c r="B273" s="4" t="s">
        <v>2720</v>
      </c>
      <c r="C273" s="8" t="s">
        <v>1053</v>
      </c>
      <c r="D273" s="56" t="s">
        <v>997</v>
      </c>
      <c r="E273" s="56" t="s">
        <v>1054</v>
      </c>
      <c r="F273" s="56" t="s">
        <v>1055</v>
      </c>
      <c r="G273" s="4" t="s">
        <v>2712</v>
      </c>
      <c r="H273" s="74">
        <v>0</v>
      </c>
      <c r="I273" s="54">
        <v>590000000</v>
      </c>
      <c r="J273" s="8" t="s">
        <v>2714</v>
      </c>
      <c r="K273" s="4" t="s">
        <v>876</v>
      </c>
      <c r="L273" s="4" t="s">
        <v>773</v>
      </c>
      <c r="M273" s="4" t="s">
        <v>3398</v>
      </c>
      <c r="N273" s="4" t="s">
        <v>2427</v>
      </c>
      <c r="O273" s="24" t="s">
        <v>3473</v>
      </c>
      <c r="P273" s="4">
        <v>796</v>
      </c>
      <c r="Q273" s="4" t="s">
        <v>2728</v>
      </c>
      <c r="R273" s="155">
        <v>4</v>
      </c>
      <c r="S273" s="155">
        <v>2600</v>
      </c>
      <c r="T273" s="95">
        <f t="shared" si="9"/>
        <v>10400</v>
      </c>
      <c r="U273" s="89">
        <f t="shared" ref="U273:U336" si="10">T273*1.12</f>
        <v>11648.000000000002</v>
      </c>
      <c r="V273" s="2"/>
      <c r="W273" s="4">
        <v>2017</v>
      </c>
      <c r="X273" s="72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91" s="132" customFormat="1" ht="50.1" customHeight="1">
      <c r="A274" s="4" t="s">
        <v>3891</v>
      </c>
      <c r="B274" s="4" t="s">
        <v>2720</v>
      </c>
      <c r="C274" s="8" t="s">
        <v>996</v>
      </c>
      <c r="D274" s="56" t="s">
        <v>997</v>
      </c>
      <c r="E274" s="56" t="s">
        <v>998</v>
      </c>
      <c r="F274" s="56" t="s">
        <v>999</v>
      </c>
      <c r="G274" s="4" t="s">
        <v>2712</v>
      </c>
      <c r="H274" s="4">
        <v>0</v>
      </c>
      <c r="I274" s="54">
        <v>590000000</v>
      </c>
      <c r="J274" s="8" t="s">
        <v>2714</v>
      </c>
      <c r="K274" s="4" t="s">
        <v>876</v>
      </c>
      <c r="L274" s="4" t="s">
        <v>773</v>
      </c>
      <c r="M274" s="4" t="s">
        <v>3398</v>
      </c>
      <c r="N274" s="4" t="s">
        <v>2427</v>
      </c>
      <c r="O274" s="24" t="s">
        <v>3473</v>
      </c>
      <c r="P274" s="4">
        <v>796</v>
      </c>
      <c r="Q274" s="4" t="s">
        <v>2728</v>
      </c>
      <c r="R274" s="155">
        <v>4</v>
      </c>
      <c r="S274" s="155">
        <v>3700</v>
      </c>
      <c r="T274" s="95">
        <f t="shared" si="9"/>
        <v>14800</v>
      </c>
      <c r="U274" s="89">
        <f t="shared" si="10"/>
        <v>16576</v>
      </c>
      <c r="V274" s="4"/>
      <c r="W274" s="4">
        <v>2017</v>
      </c>
      <c r="X274" s="72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</row>
    <row r="275" spans="1:91" s="67" customFormat="1" ht="50.1" customHeight="1">
      <c r="A275" s="4" t="s">
        <v>3892</v>
      </c>
      <c r="B275" s="50" t="s">
        <v>2720</v>
      </c>
      <c r="C275" s="5" t="s">
        <v>996</v>
      </c>
      <c r="D275" s="23" t="s">
        <v>997</v>
      </c>
      <c r="E275" s="23" t="s">
        <v>998</v>
      </c>
      <c r="F275" s="23" t="s">
        <v>1059</v>
      </c>
      <c r="G275" s="53" t="s">
        <v>2712</v>
      </c>
      <c r="H275" s="53">
        <v>0</v>
      </c>
      <c r="I275" s="54">
        <v>590000000</v>
      </c>
      <c r="J275" s="8" t="s">
        <v>2714</v>
      </c>
      <c r="K275" s="5" t="s">
        <v>876</v>
      </c>
      <c r="L275" s="92" t="s">
        <v>773</v>
      </c>
      <c r="M275" s="4" t="s">
        <v>3398</v>
      </c>
      <c r="N275" s="76" t="s">
        <v>2427</v>
      </c>
      <c r="O275" s="24" t="s">
        <v>3473</v>
      </c>
      <c r="P275" s="4">
        <v>796</v>
      </c>
      <c r="Q275" s="4" t="s">
        <v>2728</v>
      </c>
      <c r="R275" s="155">
        <v>4</v>
      </c>
      <c r="S275" s="155">
        <v>3700</v>
      </c>
      <c r="T275" s="95">
        <f t="shared" si="9"/>
        <v>14800</v>
      </c>
      <c r="U275" s="89">
        <f t="shared" si="10"/>
        <v>16576</v>
      </c>
      <c r="V275" s="2"/>
      <c r="W275" s="4">
        <v>2017</v>
      </c>
      <c r="X275" s="72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91" s="132" customFormat="1" ht="50.1" customHeight="1">
      <c r="A276" s="4" t="s">
        <v>3893</v>
      </c>
      <c r="B276" s="4" t="s">
        <v>2720</v>
      </c>
      <c r="C276" s="8" t="s">
        <v>1050</v>
      </c>
      <c r="D276" s="56" t="s">
        <v>997</v>
      </c>
      <c r="E276" s="56" t="s">
        <v>1051</v>
      </c>
      <c r="F276" s="56" t="s">
        <v>1052</v>
      </c>
      <c r="G276" s="4" t="s">
        <v>2712</v>
      </c>
      <c r="H276" s="74">
        <v>0</v>
      </c>
      <c r="I276" s="54">
        <v>590000000</v>
      </c>
      <c r="J276" s="8" t="s">
        <v>2714</v>
      </c>
      <c r="K276" s="4" t="s">
        <v>876</v>
      </c>
      <c r="L276" s="4" t="s">
        <v>773</v>
      </c>
      <c r="M276" s="4" t="s">
        <v>3398</v>
      </c>
      <c r="N276" s="4" t="s">
        <v>2427</v>
      </c>
      <c r="O276" s="24" t="s">
        <v>3473</v>
      </c>
      <c r="P276" s="4">
        <v>796</v>
      </c>
      <c r="Q276" s="4" t="s">
        <v>2728</v>
      </c>
      <c r="R276" s="155">
        <v>4</v>
      </c>
      <c r="S276" s="155">
        <v>2000</v>
      </c>
      <c r="T276" s="95">
        <f t="shared" si="9"/>
        <v>8000</v>
      </c>
      <c r="U276" s="89">
        <f t="shared" si="10"/>
        <v>8960</v>
      </c>
      <c r="V276" s="4"/>
      <c r="W276" s="4">
        <v>2017</v>
      </c>
      <c r="X276" s="72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</row>
    <row r="277" spans="1:91" s="67" customFormat="1" ht="50.1" customHeight="1">
      <c r="A277" s="4" t="s">
        <v>3894</v>
      </c>
      <c r="B277" s="50" t="s">
        <v>2720</v>
      </c>
      <c r="C277" s="5" t="s">
        <v>1060</v>
      </c>
      <c r="D277" s="23" t="s">
        <v>997</v>
      </c>
      <c r="E277" s="23" t="s">
        <v>1061</v>
      </c>
      <c r="F277" s="23" t="s">
        <v>1062</v>
      </c>
      <c r="G277" s="53" t="s">
        <v>2712</v>
      </c>
      <c r="H277" s="53">
        <v>0</v>
      </c>
      <c r="I277" s="54">
        <v>590000000</v>
      </c>
      <c r="J277" s="8" t="s">
        <v>2714</v>
      </c>
      <c r="K277" s="5" t="s">
        <v>876</v>
      </c>
      <c r="L277" s="92" t="s">
        <v>773</v>
      </c>
      <c r="M277" s="4" t="s">
        <v>3398</v>
      </c>
      <c r="N277" s="76" t="s">
        <v>2427</v>
      </c>
      <c r="O277" s="24" t="s">
        <v>3473</v>
      </c>
      <c r="P277" s="4">
        <v>796</v>
      </c>
      <c r="Q277" s="4" t="s">
        <v>2728</v>
      </c>
      <c r="R277" s="155">
        <v>4</v>
      </c>
      <c r="S277" s="155">
        <v>4000</v>
      </c>
      <c r="T277" s="95">
        <f t="shared" si="9"/>
        <v>16000</v>
      </c>
      <c r="U277" s="89">
        <f t="shared" si="10"/>
        <v>17920</v>
      </c>
      <c r="V277" s="2"/>
      <c r="W277" s="4">
        <v>2017</v>
      </c>
      <c r="X277" s="72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91" s="132" customFormat="1" ht="50.1" customHeight="1">
      <c r="A278" s="4" t="s">
        <v>3895</v>
      </c>
      <c r="B278" s="4" t="s">
        <v>2720</v>
      </c>
      <c r="C278" s="5" t="s">
        <v>1063</v>
      </c>
      <c r="D278" s="7" t="s">
        <v>997</v>
      </c>
      <c r="E278" s="23" t="s">
        <v>1064</v>
      </c>
      <c r="F278" s="23" t="s">
        <v>1065</v>
      </c>
      <c r="G278" s="53" t="s">
        <v>2712</v>
      </c>
      <c r="H278" s="53">
        <v>0</v>
      </c>
      <c r="I278" s="54">
        <v>590000000</v>
      </c>
      <c r="J278" s="8" t="s">
        <v>2714</v>
      </c>
      <c r="K278" s="8" t="s">
        <v>876</v>
      </c>
      <c r="L278" s="92" t="s">
        <v>773</v>
      </c>
      <c r="M278" s="4" t="s">
        <v>3398</v>
      </c>
      <c r="N278" s="76" t="s">
        <v>2427</v>
      </c>
      <c r="O278" s="24" t="s">
        <v>3473</v>
      </c>
      <c r="P278" s="4">
        <v>796</v>
      </c>
      <c r="Q278" s="4" t="s">
        <v>2728</v>
      </c>
      <c r="R278" s="155">
        <v>4</v>
      </c>
      <c r="S278" s="155">
        <v>125</v>
      </c>
      <c r="T278" s="95">
        <f t="shared" si="9"/>
        <v>500</v>
      </c>
      <c r="U278" s="89">
        <f t="shared" si="10"/>
        <v>560</v>
      </c>
      <c r="V278" s="4"/>
      <c r="W278" s="4">
        <v>2017</v>
      </c>
      <c r="X278" s="72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</row>
    <row r="279" spans="1:91" s="67" customFormat="1" ht="50.1" customHeight="1">
      <c r="A279" s="4" t="s">
        <v>3896</v>
      </c>
      <c r="B279" s="4" t="s">
        <v>2720</v>
      </c>
      <c r="C279" s="8" t="s">
        <v>1011</v>
      </c>
      <c r="D279" s="56" t="s">
        <v>997</v>
      </c>
      <c r="E279" s="56" t="s">
        <v>1012</v>
      </c>
      <c r="F279" s="56" t="s">
        <v>1013</v>
      </c>
      <c r="G279" s="4" t="s">
        <v>2712</v>
      </c>
      <c r="H279" s="4">
        <v>0</v>
      </c>
      <c r="I279" s="54">
        <v>590000000</v>
      </c>
      <c r="J279" s="8" t="s">
        <v>2714</v>
      </c>
      <c r="K279" s="4" t="s">
        <v>876</v>
      </c>
      <c r="L279" s="4" t="s">
        <v>773</v>
      </c>
      <c r="M279" s="4" t="s">
        <v>3398</v>
      </c>
      <c r="N279" s="4" t="s">
        <v>2427</v>
      </c>
      <c r="O279" s="24" t="s">
        <v>3473</v>
      </c>
      <c r="P279" s="4">
        <v>796</v>
      </c>
      <c r="Q279" s="4" t="s">
        <v>2728</v>
      </c>
      <c r="R279" s="155">
        <v>4</v>
      </c>
      <c r="S279" s="155">
        <v>160</v>
      </c>
      <c r="T279" s="95">
        <f t="shared" si="9"/>
        <v>640</v>
      </c>
      <c r="U279" s="89">
        <f t="shared" si="10"/>
        <v>716.80000000000007</v>
      </c>
      <c r="V279" s="2"/>
      <c r="W279" s="4">
        <v>2017</v>
      </c>
      <c r="X279" s="72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91" s="132" customFormat="1" ht="50.1" customHeight="1">
      <c r="A280" s="4" t="s">
        <v>3897</v>
      </c>
      <c r="B280" s="4" t="s">
        <v>2720</v>
      </c>
      <c r="C280" s="8" t="s">
        <v>1017</v>
      </c>
      <c r="D280" s="56" t="s">
        <v>997</v>
      </c>
      <c r="E280" s="56" t="s">
        <v>1018</v>
      </c>
      <c r="F280" s="56" t="s">
        <v>1019</v>
      </c>
      <c r="G280" s="4" t="s">
        <v>2712</v>
      </c>
      <c r="H280" s="4">
        <v>0</v>
      </c>
      <c r="I280" s="54">
        <v>590000000</v>
      </c>
      <c r="J280" s="8" t="s">
        <v>2714</v>
      </c>
      <c r="K280" s="4" t="s">
        <v>876</v>
      </c>
      <c r="L280" s="4" t="s">
        <v>773</v>
      </c>
      <c r="M280" s="4" t="s">
        <v>3398</v>
      </c>
      <c r="N280" s="4" t="s">
        <v>2427</v>
      </c>
      <c r="O280" s="24" t="s">
        <v>3473</v>
      </c>
      <c r="P280" s="4">
        <v>796</v>
      </c>
      <c r="Q280" s="4" t="s">
        <v>2728</v>
      </c>
      <c r="R280" s="155">
        <v>4</v>
      </c>
      <c r="S280" s="155">
        <v>180</v>
      </c>
      <c r="T280" s="95">
        <f t="shared" si="9"/>
        <v>720</v>
      </c>
      <c r="U280" s="89">
        <f t="shared" si="10"/>
        <v>806.40000000000009</v>
      </c>
      <c r="V280" s="4"/>
      <c r="W280" s="4">
        <v>2017</v>
      </c>
      <c r="X280" s="72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</row>
    <row r="281" spans="1:91" s="67" customFormat="1" ht="50.1" customHeight="1">
      <c r="A281" s="4" t="s">
        <v>3898</v>
      </c>
      <c r="B281" s="4" t="s">
        <v>2720</v>
      </c>
      <c r="C281" s="8" t="s">
        <v>1020</v>
      </c>
      <c r="D281" s="56" t="s">
        <v>997</v>
      </c>
      <c r="E281" s="56" t="s">
        <v>1021</v>
      </c>
      <c r="F281" s="56" t="s">
        <v>1022</v>
      </c>
      <c r="G281" s="4" t="s">
        <v>2712</v>
      </c>
      <c r="H281" s="4">
        <v>0</v>
      </c>
      <c r="I281" s="54">
        <v>590000000</v>
      </c>
      <c r="J281" s="8" t="s">
        <v>2714</v>
      </c>
      <c r="K281" s="4" t="s">
        <v>876</v>
      </c>
      <c r="L281" s="4" t="s">
        <v>773</v>
      </c>
      <c r="M281" s="4" t="s">
        <v>3398</v>
      </c>
      <c r="N281" s="4" t="s">
        <v>2427</v>
      </c>
      <c r="O281" s="24" t="s">
        <v>3473</v>
      </c>
      <c r="P281" s="4">
        <v>796</v>
      </c>
      <c r="Q281" s="4" t="s">
        <v>2728</v>
      </c>
      <c r="R281" s="155">
        <v>4</v>
      </c>
      <c r="S281" s="155">
        <v>160</v>
      </c>
      <c r="T281" s="95">
        <f t="shared" si="9"/>
        <v>640</v>
      </c>
      <c r="U281" s="89">
        <f t="shared" si="10"/>
        <v>716.80000000000007</v>
      </c>
      <c r="V281" s="2"/>
      <c r="W281" s="4">
        <v>2017</v>
      </c>
      <c r="X281" s="72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91" s="132" customFormat="1" ht="50.1" customHeight="1">
      <c r="A282" s="4" t="s">
        <v>3899</v>
      </c>
      <c r="B282" s="4" t="s">
        <v>2720</v>
      </c>
      <c r="C282" s="8" t="s">
        <v>1029</v>
      </c>
      <c r="D282" s="56" t="s">
        <v>997</v>
      </c>
      <c r="E282" s="56" t="s">
        <v>1030</v>
      </c>
      <c r="F282" s="56" t="s">
        <v>1031</v>
      </c>
      <c r="G282" s="4" t="s">
        <v>2712</v>
      </c>
      <c r="H282" s="4">
        <v>0</v>
      </c>
      <c r="I282" s="54">
        <v>590000000</v>
      </c>
      <c r="J282" s="8" t="s">
        <v>2714</v>
      </c>
      <c r="K282" s="4" t="s">
        <v>876</v>
      </c>
      <c r="L282" s="4" t="s">
        <v>773</v>
      </c>
      <c r="M282" s="4" t="s">
        <v>3398</v>
      </c>
      <c r="N282" s="4" t="s">
        <v>2427</v>
      </c>
      <c r="O282" s="24" t="s">
        <v>3473</v>
      </c>
      <c r="P282" s="4">
        <v>796</v>
      </c>
      <c r="Q282" s="4" t="s">
        <v>2728</v>
      </c>
      <c r="R282" s="155">
        <v>4</v>
      </c>
      <c r="S282" s="155">
        <v>455</v>
      </c>
      <c r="T282" s="95">
        <f t="shared" si="9"/>
        <v>1820</v>
      </c>
      <c r="U282" s="89">
        <f t="shared" si="10"/>
        <v>2038.4</v>
      </c>
      <c r="V282" s="4"/>
      <c r="W282" s="4">
        <v>2017</v>
      </c>
      <c r="X282" s="72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</row>
    <row r="283" spans="1:91" s="67" customFormat="1" ht="50.1" customHeight="1">
      <c r="A283" s="4" t="s">
        <v>3900</v>
      </c>
      <c r="B283" s="4" t="s">
        <v>2720</v>
      </c>
      <c r="C283" s="8" t="s">
        <v>1035</v>
      </c>
      <c r="D283" s="56" t="s">
        <v>997</v>
      </c>
      <c r="E283" s="56" t="s">
        <v>1036</v>
      </c>
      <c r="F283" s="56" t="s">
        <v>1037</v>
      </c>
      <c r="G283" s="4" t="s">
        <v>2712</v>
      </c>
      <c r="H283" s="4">
        <v>0</v>
      </c>
      <c r="I283" s="54">
        <v>590000000</v>
      </c>
      <c r="J283" s="8" t="s">
        <v>2714</v>
      </c>
      <c r="K283" s="4" t="s">
        <v>876</v>
      </c>
      <c r="L283" s="4" t="s">
        <v>773</v>
      </c>
      <c r="M283" s="4" t="s">
        <v>3398</v>
      </c>
      <c r="N283" s="4" t="s">
        <v>2427</v>
      </c>
      <c r="O283" s="24" t="s">
        <v>3473</v>
      </c>
      <c r="P283" s="4">
        <v>796</v>
      </c>
      <c r="Q283" s="4" t="s">
        <v>2728</v>
      </c>
      <c r="R283" s="155">
        <v>4</v>
      </c>
      <c r="S283" s="155">
        <v>500</v>
      </c>
      <c r="T283" s="95">
        <f t="shared" si="9"/>
        <v>2000</v>
      </c>
      <c r="U283" s="89">
        <f t="shared" si="10"/>
        <v>2240</v>
      </c>
      <c r="V283" s="2"/>
      <c r="W283" s="4">
        <v>2017</v>
      </c>
      <c r="X283" s="72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91" s="132" customFormat="1" ht="50.1" customHeight="1">
      <c r="A284" s="4" t="s">
        <v>3901</v>
      </c>
      <c r="B284" s="4" t="s">
        <v>2720</v>
      </c>
      <c r="C284" s="8" t="s">
        <v>1038</v>
      </c>
      <c r="D284" s="56" t="s">
        <v>997</v>
      </c>
      <c r="E284" s="56" t="s">
        <v>1039</v>
      </c>
      <c r="F284" s="56" t="s">
        <v>1040</v>
      </c>
      <c r="G284" s="4" t="s">
        <v>2712</v>
      </c>
      <c r="H284" s="4">
        <v>0</v>
      </c>
      <c r="I284" s="54">
        <v>590000000</v>
      </c>
      <c r="J284" s="8" t="s">
        <v>2714</v>
      </c>
      <c r="K284" s="4" t="s">
        <v>876</v>
      </c>
      <c r="L284" s="4" t="s">
        <v>773</v>
      </c>
      <c r="M284" s="4" t="s">
        <v>3398</v>
      </c>
      <c r="N284" s="4" t="s">
        <v>2427</v>
      </c>
      <c r="O284" s="24" t="s">
        <v>3473</v>
      </c>
      <c r="P284" s="4">
        <v>796</v>
      </c>
      <c r="Q284" s="4" t="s">
        <v>2728</v>
      </c>
      <c r="R284" s="155">
        <v>4</v>
      </c>
      <c r="S284" s="155">
        <v>660</v>
      </c>
      <c r="T284" s="95">
        <f t="shared" ref="T284:T347" si="11">R284*S284</f>
        <v>2640</v>
      </c>
      <c r="U284" s="89">
        <f t="shared" si="10"/>
        <v>2956.8</v>
      </c>
      <c r="V284" s="4"/>
      <c r="W284" s="4">
        <v>2017</v>
      </c>
      <c r="X284" s="72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</row>
    <row r="285" spans="1:91" s="67" customFormat="1" ht="50.1" customHeight="1">
      <c r="A285" s="4" t="s">
        <v>3902</v>
      </c>
      <c r="B285" s="4" t="s">
        <v>2720</v>
      </c>
      <c r="C285" s="8" t="s">
        <v>1041</v>
      </c>
      <c r="D285" s="56" t="s">
        <v>997</v>
      </c>
      <c r="E285" s="56" t="s">
        <v>1042</v>
      </c>
      <c r="F285" s="56" t="s">
        <v>1043</v>
      </c>
      <c r="G285" s="4" t="s">
        <v>2712</v>
      </c>
      <c r="H285" s="4">
        <v>0</v>
      </c>
      <c r="I285" s="54">
        <v>590000000</v>
      </c>
      <c r="J285" s="8" t="s">
        <v>2714</v>
      </c>
      <c r="K285" s="4" t="s">
        <v>876</v>
      </c>
      <c r="L285" s="4" t="s">
        <v>773</v>
      </c>
      <c r="M285" s="4" t="s">
        <v>3398</v>
      </c>
      <c r="N285" s="4" t="s">
        <v>2427</v>
      </c>
      <c r="O285" s="24" t="s">
        <v>3473</v>
      </c>
      <c r="P285" s="4">
        <v>796</v>
      </c>
      <c r="Q285" s="4" t="s">
        <v>2728</v>
      </c>
      <c r="R285" s="155">
        <v>4</v>
      </c>
      <c r="S285" s="155">
        <v>1500</v>
      </c>
      <c r="T285" s="95">
        <f t="shared" si="11"/>
        <v>6000</v>
      </c>
      <c r="U285" s="89">
        <f t="shared" si="10"/>
        <v>6720.0000000000009</v>
      </c>
      <c r="V285" s="2"/>
      <c r="W285" s="4">
        <v>2017</v>
      </c>
      <c r="X285" s="72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91" s="132" customFormat="1" ht="50.1" customHeight="1">
      <c r="A286" s="4" t="s">
        <v>3903</v>
      </c>
      <c r="B286" s="4" t="s">
        <v>2720</v>
      </c>
      <c r="C286" s="8" t="s">
        <v>1047</v>
      </c>
      <c r="D286" s="56" t="s">
        <v>997</v>
      </c>
      <c r="E286" s="56" t="s">
        <v>1048</v>
      </c>
      <c r="F286" s="56" t="s">
        <v>1049</v>
      </c>
      <c r="G286" s="4" t="s">
        <v>2712</v>
      </c>
      <c r="H286" s="4">
        <v>0</v>
      </c>
      <c r="I286" s="54">
        <v>590000000</v>
      </c>
      <c r="J286" s="8" t="s">
        <v>2714</v>
      </c>
      <c r="K286" s="4" t="s">
        <v>876</v>
      </c>
      <c r="L286" s="4" t="s">
        <v>773</v>
      </c>
      <c r="M286" s="4" t="s">
        <v>3398</v>
      </c>
      <c r="N286" s="4" t="s">
        <v>2427</v>
      </c>
      <c r="O286" s="24" t="s">
        <v>3473</v>
      </c>
      <c r="P286" s="4">
        <v>796</v>
      </c>
      <c r="Q286" s="4" t="s">
        <v>2728</v>
      </c>
      <c r="R286" s="155">
        <v>4</v>
      </c>
      <c r="S286" s="155">
        <v>1300</v>
      </c>
      <c r="T286" s="95">
        <f t="shared" si="11"/>
        <v>5200</v>
      </c>
      <c r="U286" s="89">
        <f t="shared" si="10"/>
        <v>5824.0000000000009</v>
      </c>
      <c r="V286" s="4"/>
      <c r="W286" s="4">
        <v>2017</v>
      </c>
      <c r="X286" s="72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</row>
    <row r="287" spans="1:91" s="67" customFormat="1" ht="50.1" customHeight="1">
      <c r="A287" s="4" t="s">
        <v>3904</v>
      </c>
      <c r="B287" s="4" t="s">
        <v>2720</v>
      </c>
      <c r="C287" s="8" t="s">
        <v>1056</v>
      </c>
      <c r="D287" s="56" t="s">
        <v>997</v>
      </c>
      <c r="E287" s="56" t="s">
        <v>1057</v>
      </c>
      <c r="F287" s="56" t="s">
        <v>1058</v>
      </c>
      <c r="G287" s="4" t="s">
        <v>2712</v>
      </c>
      <c r="H287" s="74">
        <v>0</v>
      </c>
      <c r="I287" s="54">
        <v>590000000</v>
      </c>
      <c r="J287" s="8" t="s">
        <v>2714</v>
      </c>
      <c r="K287" s="4" t="s">
        <v>876</v>
      </c>
      <c r="L287" s="4" t="s">
        <v>773</v>
      </c>
      <c r="M287" s="4" t="s">
        <v>3398</v>
      </c>
      <c r="N287" s="4" t="s">
        <v>2427</v>
      </c>
      <c r="O287" s="24" t="s">
        <v>3473</v>
      </c>
      <c r="P287" s="4">
        <v>796</v>
      </c>
      <c r="Q287" s="4" t="s">
        <v>2728</v>
      </c>
      <c r="R287" s="155">
        <v>4</v>
      </c>
      <c r="S287" s="155">
        <v>2400</v>
      </c>
      <c r="T287" s="95">
        <f t="shared" si="11"/>
        <v>9600</v>
      </c>
      <c r="U287" s="89">
        <f t="shared" si="10"/>
        <v>10752.000000000002</v>
      </c>
      <c r="V287" s="2"/>
      <c r="W287" s="4">
        <v>2017</v>
      </c>
      <c r="X287" s="72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91" s="132" customFormat="1" ht="50.1" customHeight="1">
      <c r="A288" s="4" t="s">
        <v>3905</v>
      </c>
      <c r="B288" s="4" t="s">
        <v>2720</v>
      </c>
      <c r="C288" s="8" t="s">
        <v>1007</v>
      </c>
      <c r="D288" s="56" t="s">
        <v>1008</v>
      </c>
      <c r="E288" s="56" t="s">
        <v>1009</v>
      </c>
      <c r="F288" s="56" t="s">
        <v>1010</v>
      </c>
      <c r="G288" s="4" t="s">
        <v>2820</v>
      </c>
      <c r="H288" s="4">
        <v>0</v>
      </c>
      <c r="I288" s="54">
        <v>590000000</v>
      </c>
      <c r="J288" s="8" t="s">
        <v>2714</v>
      </c>
      <c r="K288" s="4" t="s">
        <v>943</v>
      </c>
      <c r="L288" s="4" t="s">
        <v>773</v>
      </c>
      <c r="M288" s="4" t="s">
        <v>3398</v>
      </c>
      <c r="N288" s="4" t="s">
        <v>2427</v>
      </c>
      <c r="O288" s="24" t="s">
        <v>3473</v>
      </c>
      <c r="P288" s="4">
        <v>796</v>
      </c>
      <c r="Q288" s="4" t="s">
        <v>2728</v>
      </c>
      <c r="R288" s="155">
        <v>12</v>
      </c>
      <c r="S288" s="155">
        <v>1310000</v>
      </c>
      <c r="T288" s="95">
        <f t="shared" si="11"/>
        <v>15720000</v>
      </c>
      <c r="U288" s="89">
        <f t="shared" si="10"/>
        <v>17606400</v>
      </c>
      <c r="V288" s="4"/>
      <c r="W288" s="4">
        <v>2017</v>
      </c>
      <c r="X288" s="72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</row>
    <row r="289" spans="1:91" s="67" customFormat="1" ht="50.1" customHeight="1">
      <c r="A289" s="4" t="s">
        <v>3906</v>
      </c>
      <c r="B289" s="4" t="s">
        <v>2720</v>
      </c>
      <c r="C289" s="8" t="s">
        <v>1069</v>
      </c>
      <c r="D289" s="56" t="s">
        <v>1070</v>
      </c>
      <c r="E289" s="56" t="s">
        <v>1071</v>
      </c>
      <c r="F289" s="56" t="s">
        <v>1072</v>
      </c>
      <c r="G289" s="4" t="s">
        <v>2712</v>
      </c>
      <c r="H289" s="4">
        <v>0</v>
      </c>
      <c r="I289" s="54">
        <v>590000000</v>
      </c>
      <c r="J289" s="8" t="s">
        <v>2714</v>
      </c>
      <c r="K289" s="4" t="s">
        <v>927</v>
      </c>
      <c r="L289" s="4" t="s">
        <v>773</v>
      </c>
      <c r="M289" s="4" t="s">
        <v>3398</v>
      </c>
      <c r="N289" s="4" t="s">
        <v>2427</v>
      </c>
      <c r="O289" s="24" t="s">
        <v>3473</v>
      </c>
      <c r="P289" s="4">
        <v>796</v>
      </c>
      <c r="Q289" s="4" t="s">
        <v>2728</v>
      </c>
      <c r="R289" s="155">
        <v>3</v>
      </c>
      <c r="S289" s="155">
        <v>880</v>
      </c>
      <c r="T289" s="95">
        <f t="shared" si="11"/>
        <v>2640</v>
      </c>
      <c r="U289" s="89">
        <f t="shared" si="10"/>
        <v>2956.8</v>
      </c>
      <c r="V289" s="2"/>
      <c r="W289" s="4">
        <v>2017</v>
      </c>
      <c r="X289" s="72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91" s="132" customFormat="1" ht="50.1" customHeight="1">
      <c r="A290" s="4" t="s">
        <v>3907</v>
      </c>
      <c r="B290" s="4" t="s">
        <v>2720</v>
      </c>
      <c r="C290" s="8" t="s">
        <v>1069</v>
      </c>
      <c r="D290" s="56" t="s">
        <v>1070</v>
      </c>
      <c r="E290" s="56" t="s">
        <v>1071</v>
      </c>
      <c r="F290" s="56" t="s">
        <v>1073</v>
      </c>
      <c r="G290" s="4" t="s">
        <v>2712</v>
      </c>
      <c r="H290" s="4">
        <v>0</v>
      </c>
      <c r="I290" s="54">
        <v>590000000</v>
      </c>
      <c r="J290" s="8" t="s">
        <v>2714</v>
      </c>
      <c r="K290" s="4" t="s">
        <v>981</v>
      </c>
      <c r="L290" s="4" t="s">
        <v>773</v>
      </c>
      <c r="M290" s="4" t="s">
        <v>3398</v>
      </c>
      <c r="N290" s="4" t="s">
        <v>2427</v>
      </c>
      <c r="O290" s="24" t="s">
        <v>3473</v>
      </c>
      <c r="P290" s="4">
        <v>796</v>
      </c>
      <c r="Q290" s="4" t="s">
        <v>2728</v>
      </c>
      <c r="R290" s="155">
        <v>20</v>
      </c>
      <c r="S290" s="155">
        <v>880</v>
      </c>
      <c r="T290" s="95">
        <f t="shared" si="11"/>
        <v>17600</v>
      </c>
      <c r="U290" s="89">
        <f t="shared" si="10"/>
        <v>19712.000000000004</v>
      </c>
      <c r="V290" s="4"/>
      <c r="W290" s="4">
        <v>2017</v>
      </c>
      <c r="X290" s="72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</row>
    <row r="291" spans="1:91" s="67" customFormat="1" ht="50.1" customHeight="1">
      <c r="A291" s="4" t="s">
        <v>3908</v>
      </c>
      <c r="B291" s="4" t="s">
        <v>2720</v>
      </c>
      <c r="C291" s="8" t="s">
        <v>2338</v>
      </c>
      <c r="D291" s="8" t="s">
        <v>2339</v>
      </c>
      <c r="E291" s="8" t="s">
        <v>2340</v>
      </c>
      <c r="F291" s="56" t="s">
        <v>2341</v>
      </c>
      <c r="G291" s="4" t="s">
        <v>2712</v>
      </c>
      <c r="H291" s="4">
        <v>0</v>
      </c>
      <c r="I291" s="4">
        <v>590000000</v>
      </c>
      <c r="J291" s="8" t="s">
        <v>2571</v>
      </c>
      <c r="K291" s="8" t="s">
        <v>2274</v>
      </c>
      <c r="L291" s="36" t="s">
        <v>2714</v>
      </c>
      <c r="M291" s="4" t="s">
        <v>2726</v>
      </c>
      <c r="N291" s="8" t="s">
        <v>2265</v>
      </c>
      <c r="O291" s="4" t="s">
        <v>1415</v>
      </c>
      <c r="P291" s="4">
        <v>796</v>
      </c>
      <c r="Q291" s="4" t="s">
        <v>2728</v>
      </c>
      <c r="R291" s="155">
        <v>40</v>
      </c>
      <c r="S291" s="35">
        <v>1520</v>
      </c>
      <c r="T291" s="35">
        <f t="shared" si="11"/>
        <v>60800</v>
      </c>
      <c r="U291" s="88">
        <f t="shared" si="10"/>
        <v>68096</v>
      </c>
      <c r="V291" s="2"/>
      <c r="W291" s="4">
        <v>2017</v>
      </c>
      <c r="X291" s="8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91" s="132" customFormat="1" ht="50.1" customHeight="1">
      <c r="A292" s="4" t="s">
        <v>3909</v>
      </c>
      <c r="B292" s="4" t="s">
        <v>2720</v>
      </c>
      <c r="C292" s="8" t="s">
        <v>2342</v>
      </c>
      <c r="D292" s="8" t="s">
        <v>2343</v>
      </c>
      <c r="E292" s="8" t="s">
        <v>2344</v>
      </c>
      <c r="F292" s="56" t="s">
        <v>2345</v>
      </c>
      <c r="G292" s="4" t="s">
        <v>2712</v>
      </c>
      <c r="H292" s="4">
        <v>0</v>
      </c>
      <c r="I292" s="4">
        <v>590000000</v>
      </c>
      <c r="J292" s="8" t="s">
        <v>2571</v>
      </c>
      <c r="K292" s="8" t="s">
        <v>2274</v>
      </c>
      <c r="L292" s="36" t="s">
        <v>2714</v>
      </c>
      <c r="M292" s="4" t="s">
        <v>3398</v>
      </c>
      <c r="N292" s="8" t="s">
        <v>2346</v>
      </c>
      <c r="O292" s="22" t="s">
        <v>2718</v>
      </c>
      <c r="P292" s="4">
        <v>796</v>
      </c>
      <c r="Q292" s="4" t="s">
        <v>2728</v>
      </c>
      <c r="R292" s="155">
        <v>1700</v>
      </c>
      <c r="S292" s="35">
        <v>1160</v>
      </c>
      <c r="T292" s="35">
        <f t="shared" si="11"/>
        <v>1972000</v>
      </c>
      <c r="U292" s="88">
        <f t="shared" si="10"/>
        <v>2208640</v>
      </c>
      <c r="V292" s="4" t="s">
        <v>2706</v>
      </c>
      <c r="W292" s="4">
        <v>2017</v>
      </c>
      <c r="X292" s="8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</row>
    <row r="293" spans="1:91" s="67" customFormat="1" ht="50.1" customHeight="1">
      <c r="A293" s="4" t="s">
        <v>3910</v>
      </c>
      <c r="B293" s="4" t="s">
        <v>2720</v>
      </c>
      <c r="C293" s="8" t="s">
        <v>1074</v>
      </c>
      <c r="D293" s="56" t="s">
        <v>1075</v>
      </c>
      <c r="E293" s="56" t="s">
        <v>1076</v>
      </c>
      <c r="F293" s="56" t="s">
        <v>1077</v>
      </c>
      <c r="G293" s="4" t="s">
        <v>2712</v>
      </c>
      <c r="H293" s="4">
        <v>0</v>
      </c>
      <c r="I293" s="54">
        <v>590000000</v>
      </c>
      <c r="J293" s="8" t="s">
        <v>2714</v>
      </c>
      <c r="K293" s="4" t="s">
        <v>1078</v>
      </c>
      <c r="L293" s="4" t="s">
        <v>773</v>
      </c>
      <c r="M293" s="4" t="s">
        <v>3398</v>
      </c>
      <c r="N293" s="4" t="s">
        <v>2427</v>
      </c>
      <c r="O293" s="24" t="s">
        <v>3473</v>
      </c>
      <c r="P293" s="4">
        <v>796</v>
      </c>
      <c r="Q293" s="4" t="s">
        <v>2728</v>
      </c>
      <c r="R293" s="155">
        <v>10</v>
      </c>
      <c r="S293" s="155">
        <v>500</v>
      </c>
      <c r="T293" s="95">
        <f t="shared" si="11"/>
        <v>5000</v>
      </c>
      <c r="U293" s="89">
        <f t="shared" si="10"/>
        <v>5600.0000000000009</v>
      </c>
      <c r="V293" s="2"/>
      <c r="W293" s="4">
        <v>2017</v>
      </c>
      <c r="X293" s="72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91" s="132" customFormat="1" ht="50.1" customHeight="1">
      <c r="A294" s="4" t="s">
        <v>3911</v>
      </c>
      <c r="B294" s="4" t="s">
        <v>2720</v>
      </c>
      <c r="C294" s="8" t="s">
        <v>1074</v>
      </c>
      <c r="D294" s="56" t="s">
        <v>1075</v>
      </c>
      <c r="E294" s="56" t="s">
        <v>1076</v>
      </c>
      <c r="F294" s="56" t="s">
        <v>1079</v>
      </c>
      <c r="G294" s="4" t="s">
        <v>2712</v>
      </c>
      <c r="H294" s="4">
        <v>0</v>
      </c>
      <c r="I294" s="54">
        <v>590000000</v>
      </c>
      <c r="J294" s="8" t="s">
        <v>2714</v>
      </c>
      <c r="K294" s="4" t="s">
        <v>1080</v>
      </c>
      <c r="L294" s="4" t="s">
        <v>773</v>
      </c>
      <c r="M294" s="4" t="s">
        <v>3398</v>
      </c>
      <c r="N294" s="4" t="s">
        <v>2427</v>
      </c>
      <c r="O294" s="24" t="s">
        <v>3473</v>
      </c>
      <c r="P294" s="4">
        <v>796</v>
      </c>
      <c r="Q294" s="4" t="s">
        <v>2728</v>
      </c>
      <c r="R294" s="155">
        <v>4</v>
      </c>
      <c r="S294" s="155">
        <v>350</v>
      </c>
      <c r="T294" s="95">
        <f t="shared" si="11"/>
        <v>1400</v>
      </c>
      <c r="U294" s="89">
        <f t="shared" si="10"/>
        <v>1568.0000000000002</v>
      </c>
      <c r="V294" s="4"/>
      <c r="W294" s="4">
        <v>2017</v>
      </c>
      <c r="X294" s="72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</row>
    <row r="295" spans="1:91" s="67" customFormat="1" ht="50.1" customHeight="1">
      <c r="A295" s="4" t="s">
        <v>3912</v>
      </c>
      <c r="B295" s="4" t="s">
        <v>2720</v>
      </c>
      <c r="C295" s="8" t="s">
        <v>1074</v>
      </c>
      <c r="D295" s="56" t="s">
        <v>1075</v>
      </c>
      <c r="E295" s="56" t="s">
        <v>1076</v>
      </c>
      <c r="F295" s="56" t="s">
        <v>1081</v>
      </c>
      <c r="G295" s="4" t="s">
        <v>2712</v>
      </c>
      <c r="H295" s="4">
        <v>0</v>
      </c>
      <c r="I295" s="54">
        <v>590000000</v>
      </c>
      <c r="J295" s="8" t="s">
        <v>2714</v>
      </c>
      <c r="K295" s="4" t="s">
        <v>1078</v>
      </c>
      <c r="L295" s="4" t="s">
        <v>773</v>
      </c>
      <c r="M295" s="4" t="s">
        <v>3398</v>
      </c>
      <c r="N295" s="4" t="s">
        <v>2427</v>
      </c>
      <c r="O295" s="24" t="s">
        <v>3473</v>
      </c>
      <c r="P295" s="4">
        <v>796</v>
      </c>
      <c r="Q295" s="4" t="s">
        <v>2728</v>
      </c>
      <c r="R295" s="155">
        <v>10</v>
      </c>
      <c r="S295" s="155">
        <v>500</v>
      </c>
      <c r="T295" s="95">
        <f t="shared" si="11"/>
        <v>5000</v>
      </c>
      <c r="U295" s="89">
        <f t="shared" si="10"/>
        <v>5600.0000000000009</v>
      </c>
      <c r="V295" s="2"/>
      <c r="W295" s="4">
        <v>2017</v>
      </c>
      <c r="X295" s="72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91" s="132" customFormat="1" ht="50.1" customHeight="1">
      <c r="A296" s="4" t="s">
        <v>3913</v>
      </c>
      <c r="B296" s="4" t="s">
        <v>2720</v>
      </c>
      <c r="C296" s="8" t="s">
        <v>1074</v>
      </c>
      <c r="D296" s="56" t="s">
        <v>1075</v>
      </c>
      <c r="E296" s="56" t="s">
        <v>1076</v>
      </c>
      <c r="F296" s="56" t="s">
        <v>1082</v>
      </c>
      <c r="G296" s="4" t="s">
        <v>2712</v>
      </c>
      <c r="H296" s="4">
        <v>0</v>
      </c>
      <c r="I296" s="54">
        <v>590000000</v>
      </c>
      <c r="J296" s="8" t="s">
        <v>2714</v>
      </c>
      <c r="K296" s="4" t="s">
        <v>1080</v>
      </c>
      <c r="L296" s="4" t="s">
        <v>773</v>
      </c>
      <c r="M296" s="4" t="s">
        <v>3398</v>
      </c>
      <c r="N296" s="4" t="s">
        <v>2427</v>
      </c>
      <c r="O296" s="24" t="s">
        <v>3473</v>
      </c>
      <c r="P296" s="4">
        <v>796</v>
      </c>
      <c r="Q296" s="4" t="s">
        <v>2728</v>
      </c>
      <c r="R296" s="155">
        <v>4</v>
      </c>
      <c r="S296" s="167">
        <f>1550/1.12/4</f>
        <v>345.98214285714283</v>
      </c>
      <c r="T296" s="95">
        <f t="shared" si="11"/>
        <v>1383.9285714285713</v>
      </c>
      <c r="U296" s="89">
        <f t="shared" si="10"/>
        <v>1550</v>
      </c>
      <c r="V296" s="4"/>
      <c r="W296" s="4">
        <v>2017</v>
      </c>
      <c r="X296" s="72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</row>
    <row r="297" spans="1:91" s="67" customFormat="1" ht="50.1" customHeight="1">
      <c r="A297" s="4" t="s">
        <v>3914</v>
      </c>
      <c r="B297" s="4" t="s">
        <v>2720</v>
      </c>
      <c r="C297" s="8" t="s">
        <v>1074</v>
      </c>
      <c r="D297" s="56" t="s">
        <v>1075</v>
      </c>
      <c r="E297" s="56" t="s">
        <v>1076</v>
      </c>
      <c r="F297" s="56" t="s">
        <v>223</v>
      </c>
      <c r="G297" s="4" t="s">
        <v>2712</v>
      </c>
      <c r="H297" s="4">
        <v>0</v>
      </c>
      <c r="I297" s="54">
        <v>590000000</v>
      </c>
      <c r="J297" s="8" t="s">
        <v>2714</v>
      </c>
      <c r="K297" s="4" t="s">
        <v>969</v>
      </c>
      <c r="L297" s="4" t="s">
        <v>773</v>
      </c>
      <c r="M297" s="4" t="s">
        <v>3398</v>
      </c>
      <c r="N297" s="4" t="s">
        <v>2427</v>
      </c>
      <c r="O297" s="24" t="s">
        <v>3473</v>
      </c>
      <c r="P297" s="4">
        <v>796</v>
      </c>
      <c r="Q297" s="4" t="s">
        <v>2728</v>
      </c>
      <c r="R297" s="155">
        <v>24</v>
      </c>
      <c r="S297" s="155">
        <v>800</v>
      </c>
      <c r="T297" s="95">
        <f t="shared" si="11"/>
        <v>19200</v>
      </c>
      <c r="U297" s="89">
        <f t="shared" si="10"/>
        <v>21504.000000000004</v>
      </c>
      <c r="V297" s="2"/>
      <c r="W297" s="4">
        <v>2017</v>
      </c>
      <c r="X297" s="72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91" s="132" customFormat="1" ht="50.1" customHeight="1">
      <c r="A298" s="4" t="s">
        <v>3915</v>
      </c>
      <c r="B298" s="4" t="s">
        <v>2720</v>
      </c>
      <c r="C298" s="8" t="s">
        <v>2857</v>
      </c>
      <c r="D298" s="7" t="s">
        <v>2858</v>
      </c>
      <c r="E298" s="8" t="s">
        <v>2859</v>
      </c>
      <c r="F298" s="56" t="s">
        <v>2860</v>
      </c>
      <c r="G298" s="4" t="s">
        <v>2712</v>
      </c>
      <c r="H298" s="4">
        <v>0</v>
      </c>
      <c r="I298" s="4">
        <v>590000000</v>
      </c>
      <c r="J298" s="8" t="s">
        <v>2571</v>
      </c>
      <c r="K298" s="8" t="s">
        <v>2751</v>
      </c>
      <c r="L298" s="36" t="s">
        <v>2714</v>
      </c>
      <c r="M298" s="4" t="s">
        <v>2716</v>
      </c>
      <c r="N298" s="8" t="s">
        <v>2777</v>
      </c>
      <c r="O298" s="4" t="s">
        <v>1463</v>
      </c>
      <c r="P298" s="4">
        <v>796</v>
      </c>
      <c r="Q298" s="4" t="s">
        <v>2728</v>
      </c>
      <c r="R298" s="155">
        <v>10</v>
      </c>
      <c r="S298" s="35">
        <v>3200</v>
      </c>
      <c r="T298" s="35">
        <f t="shared" si="11"/>
        <v>32000</v>
      </c>
      <c r="U298" s="88">
        <f t="shared" si="10"/>
        <v>35840</v>
      </c>
      <c r="V298" s="4"/>
      <c r="W298" s="4">
        <v>2017</v>
      </c>
      <c r="X298" s="8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</row>
    <row r="299" spans="1:91" s="67" customFormat="1" ht="50.1" customHeight="1">
      <c r="A299" s="4" t="s">
        <v>3916</v>
      </c>
      <c r="B299" s="33" t="s">
        <v>2720</v>
      </c>
      <c r="C299" s="5" t="s">
        <v>2861</v>
      </c>
      <c r="D299" s="23" t="s">
        <v>2862</v>
      </c>
      <c r="E299" s="5" t="s">
        <v>2859</v>
      </c>
      <c r="F299" s="23" t="s">
        <v>2863</v>
      </c>
      <c r="G299" s="24" t="s">
        <v>2712</v>
      </c>
      <c r="H299" s="10">
        <v>0</v>
      </c>
      <c r="I299" s="32">
        <v>590000000</v>
      </c>
      <c r="J299" s="8" t="s">
        <v>2571</v>
      </c>
      <c r="K299" s="33" t="s">
        <v>2751</v>
      </c>
      <c r="L299" s="36" t="s">
        <v>2714</v>
      </c>
      <c r="M299" s="33" t="s">
        <v>2716</v>
      </c>
      <c r="N299" s="5" t="s">
        <v>2777</v>
      </c>
      <c r="O299" s="4" t="s">
        <v>1463</v>
      </c>
      <c r="P299" s="4">
        <v>796</v>
      </c>
      <c r="Q299" s="34" t="s">
        <v>2728</v>
      </c>
      <c r="R299" s="179">
        <v>10</v>
      </c>
      <c r="S299" s="37">
        <v>4330</v>
      </c>
      <c r="T299" s="35">
        <f t="shared" si="11"/>
        <v>43300</v>
      </c>
      <c r="U299" s="88">
        <f t="shared" si="10"/>
        <v>48496.000000000007</v>
      </c>
      <c r="V299" s="94"/>
      <c r="W299" s="75">
        <v>2017</v>
      </c>
      <c r="X299" s="8"/>
      <c r="Y299" s="132"/>
      <c r="Z299" s="132"/>
      <c r="AA299" s="132"/>
      <c r="AB299" s="132"/>
      <c r="AC299" s="132"/>
      <c r="AD299" s="132"/>
      <c r="AE299" s="132"/>
      <c r="AF299" s="132"/>
      <c r="AG299" s="132"/>
      <c r="AH299" s="132"/>
      <c r="AI299" s="132"/>
      <c r="AJ299" s="132"/>
      <c r="AK299" s="132"/>
      <c r="AL299" s="133"/>
      <c r="AM299" s="133"/>
      <c r="AN299" s="133"/>
      <c r="AO299" s="133"/>
      <c r="AP299" s="133"/>
      <c r="AQ299" s="133"/>
      <c r="AR299" s="133"/>
      <c r="AS299" s="133"/>
      <c r="AT299" s="133"/>
      <c r="AU299" s="133"/>
      <c r="AV299" s="133"/>
      <c r="AW299" s="133"/>
      <c r="AX299" s="133"/>
      <c r="AY299" s="133"/>
      <c r="AZ299" s="133"/>
      <c r="BA299" s="133"/>
      <c r="BB299" s="133"/>
      <c r="BC299" s="133"/>
      <c r="BD299" s="133"/>
      <c r="BE299" s="133"/>
      <c r="BF299" s="133"/>
      <c r="BG299" s="133"/>
      <c r="BH299" s="133"/>
      <c r="BI299" s="133"/>
      <c r="BJ299" s="133"/>
      <c r="BK299" s="133"/>
      <c r="BL299" s="133"/>
      <c r="BM299" s="133"/>
      <c r="BN299" s="133"/>
      <c r="BO299" s="133"/>
      <c r="BP299" s="133"/>
      <c r="BQ299" s="133"/>
      <c r="BR299" s="133"/>
      <c r="BS299" s="133"/>
      <c r="BT299" s="133"/>
      <c r="BU299" s="133"/>
      <c r="BV299" s="133"/>
      <c r="BW299" s="133"/>
      <c r="BX299" s="133"/>
      <c r="BY299" s="133"/>
      <c r="BZ299" s="133"/>
      <c r="CA299" s="133"/>
      <c r="CB299" s="133"/>
      <c r="CC299" s="133"/>
      <c r="CD299" s="133"/>
      <c r="CE299" s="133"/>
      <c r="CF299" s="133"/>
      <c r="CG299" s="133"/>
      <c r="CH299" s="133"/>
      <c r="CI299" s="133"/>
      <c r="CJ299" s="133"/>
      <c r="CK299" s="133"/>
      <c r="CL299" s="133"/>
      <c r="CM299" s="133"/>
    </row>
    <row r="300" spans="1:91" s="132" customFormat="1" ht="50.1" customHeight="1">
      <c r="A300" s="4" t="s">
        <v>3917</v>
      </c>
      <c r="B300" s="4" t="s">
        <v>2720</v>
      </c>
      <c r="C300" s="8" t="s">
        <v>2861</v>
      </c>
      <c r="D300" s="7" t="s">
        <v>2862</v>
      </c>
      <c r="E300" s="8" t="s">
        <v>2859</v>
      </c>
      <c r="F300" s="56" t="s">
        <v>2864</v>
      </c>
      <c r="G300" s="4" t="s">
        <v>2712</v>
      </c>
      <c r="H300" s="4">
        <v>0</v>
      </c>
      <c r="I300" s="4">
        <v>590000000</v>
      </c>
      <c r="J300" s="8" t="s">
        <v>2571</v>
      </c>
      <c r="K300" s="8" t="s">
        <v>2751</v>
      </c>
      <c r="L300" s="36" t="s">
        <v>2714</v>
      </c>
      <c r="M300" s="4" t="s">
        <v>2716</v>
      </c>
      <c r="N300" s="8" t="s">
        <v>2777</v>
      </c>
      <c r="O300" s="4" t="s">
        <v>1463</v>
      </c>
      <c r="P300" s="4">
        <v>796</v>
      </c>
      <c r="Q300" s="4" t="s">
        <v>2728</v>
      </c>
      <c r="R300" s="155">
        <v>10</v>
      </c>
      <c r="S300" s="35">
        <v>4330</v>
      </c>
      <c r="T300" s="35">
        <f t="shared" si="11"/>
        <v>43300</v>
      </c>
      <c r="U300" s="88">
        <f t="shared" si="10"/>
        <v>48496.000000000007</v>
      </c>
      <c r="V300" s="4"/>
      <c r="W300" s="4">
        <v>2017</v>
      </c>
      <c r="X300" s="8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</row>
    <row r="301" spans="1:91" s="67" customFormat="1" ht="50.1" customHeight="1">
      <c r="A301" s="4" t="s">
        <v>3918</v>
      </c>
      <c r="B301" s="4" t="s">
        <v>2720</v>
      </c>
      <c r="C301" s="8" t="s">
        <v>25</v>
      </c>
      <c r="D301" s="56" t="s">
        <v>26</v>
      </c>
      <c r="E301" s="56" t="s">
        <v>27</v>
      </c>
      <c r="F301" s="56" t="s">
        <v>28</v>
      </c>
      <c r="G301" s="4" t="s">
        <v>2712</v>
      </c>
      <c r="H301" s="4">
        <v>0</v>
      </c>
      <c r="I301" s="54">
        <v>590000000</v>
      </c>
      <c r="J301" s="8" t="s">
        <v>2714</v>
      </c>
      <c r="K301" s="4" t="s">
        <v>1078</v>
      </c>
      <c r="L301" s="4" t="s">
        <v>773</v>
      </c>
      <c r="M301" s="4" t="s">
        <v>3398</v>
      </c>
      <c r="N301" s="4" t="s">
        <v>2427</v>
      </c>
      <c r="O301" s="24" t="s">
        <v>3473</v>
      </c>
      <c r="P301" s="4">
        <v>796</v>
      </c>
      <c r="Q301" s="4" t="s">
        <v>2728</v>
      </c>
      <c r="R301" s="155">
        <v>20</v>
      </c>
      <c r="S301" s="155">
        <v>1000</v>
      </c>
      <c r="T301" s="95">
        <f t="shared" si="11"/>
        <v>20000</v>
      </c>
      <c r="U301" s="89">
        <f t="shared" si="10"/>
        <v>22400.000000000004</v>
      </c>
      <c r="V301" s="2"/>
      <c r="W301" s="4">
        <v>2017</v>
      </c>
      <c r="X301" s="72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91" s="132" customFormat="1" ht="50.1" customHeight="1">
      <c r="A302" s="4" t="s">
        <v>3919</v>
      </c>
      <c r="B302" s="24" t="s">
        <v>2720</v>
      </c>
      <c r="C302" s="5" t="s">
        <v>3497</v>
      </c>
      <c r="D302" s="5" t="s">
        <v>3498</v>
      </c>
      <c r="E302" s="53" t="s">
        <v>3499</v>
      </c>
      <c r="F302" s="8" t="s">
        <v>3500</v>
      </c>
      <c r="G302" s="5" t="s">
        <v>2712</v>
      </c>
      <c r="H302" s="84">
        <v>0</v>
      </c>
      <c r="I302" s="54">
        <v>590000000</v>
      </c>
      <c r="J302" s="24" t="s">
        <v>2714</v>
      </c>
      <c r="K302" s="8" t="s">
        <v>3501</v>
      </c>
      <c r="L302" s="24" t="s">
        <v>773</v>
      </c>
      <c r="M302" s="24" t="s">
        <v>3398</v>
      </c>
      <c r="N302" s="24" t="s">
        <v>774</v>
      </c>
      <c r="O302" s="24" t="s">
        <v>193</v>
      </c>
      <c r="P302" s="24">
        <v>839</v>
      </c>
      <c r="Q302" s="24" t="s">
        <v>2719</v>
      </c>
      <c r="R302" s="170">
        <v>127</v>
      </c>
      <c r="S302" s="170">
        <v>7600</v>
      </c>
      <c r="T302" s="35">
        <f t="shared" si="11"/>
        <v>965200</v>
      </c>
      <c r="U302" s="88">
        <f t="shared" si="10"/>
        <v>1081024</v>
      </c>
      <c r="V302" s="8"/>
      <c r="W302" s="8">
        <v>2017</v>
      </c>
      <c r="X302" s="4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  <c r="AV302" s="134"/>
      <c r="AW302" s="134"/>
      <c r="AX302" s="134"/>
      <c r="AY302" s="134"/>
      <c r="AZ302" s="134"/>
      <c r="BA302" s="134"/>
      <c r="BB302" s="134"/>
      <c r="BC302" s="134"/>
      <c r="BD302" s="134"/>
      <c r="BE302" s="134"/>
      <c r="BF302" s="134"/>
      <c r="BG302" s="134"/>
      <c r="BH302" s="134"/>
      <c r="BI302" s="134"/>
      <c r="BJ302" s="134"/>
      <c r="BK302" s="134"/>
      <c r="BL302" s="134"/>
      <c r="BM302" s="134"/>
      <c r="BN302" s="134"/>
      <c r="BO302" s="134"/>
      <c r="BP302" s="134"/>
      <c r="BQ302" s="134"/>
      <c r="BR302" s="134"/>
      <c r="BS302" s="134"/>
      <c r="BT302" s="134"/>
      <c r="BU302" s="134"/>
      <c r="BV302" s="134"/>
      <c r="BW302" s="134"/>
      <c r="BX302" s="134"/>
      <c r="BY302" s="134"/>
      <c r="BZ302" s="134"/>
      <c r="CA302" s="134"/>
      <c r="CB302" s="134"/>
      <c r="CC302" s="134"/>
      <c r="CD302" s="134"/>
      <c r="CE302" s="134"/>
      <c r="CF302" s="134"/>
      <c r="CG302" s="134"/>
      <c r="CH302" s="134"/>
      <c r="CI302" s="134"/>
      <c r="CJ302" s="134"/>
      <c r="CK302" s="134"/>
      <c r="CL302" s="134"/>
      <c r="CM302" s="134"/>
    </row>
    <row r="303" spans="1:91" s="67" customFormat="1" ht="50.1" customHeight="1">
      <c r="A303" s="4" t="s">
        <v>3920</v>
      </c>
      <c r="B303" s="33" t="s">
        <v>2707</v>
      </c>
      <c r="C303" s="97" t="s">
        <v>2708</v>
      </c>
      <c r="D303" s="98" t="s">
        <v>2709</v>
      </c>
      <c r="E303" s="5" t="s">
        <v>2710</v>
      </c>
      <c r="F303" s="23" t="s">
        <v>2711</v>
      </c>
      <c r="G303" s="24" t="s">
        <v>2712</v>
      </c>
      <c r="H303" s="10" t="s">
        <v>2713</v>
      </c>
      <c r="I303" s="32">
        <v>590000000</v>
      </c>
      <c r="J303" s="8" t="s">
        <v>2571</v>
      </c>
      <c r="K303" s="33" t="s">
        <v>2715</v>
      </c>
      <c r="L303" s="36" t="s">
        <v>2714</v>
      </c>
      <c r="M303" s="33" t="s">
        <v>2716</v>
      </c>
      <c r="N303" s="5" t="s">
        <v>2717</v>
      </c>
      <c r="O303" s="22" t="s">
        <v>2718</v>
      </c>
      <c r="P303" s="50">
        <v>839</v>
      </c>
      <c r="Q303" s="50" t="s">
        <v>2719</v>
      </c>
      <c r="R303" s="150">
        <v>2</v>
      </c>
      <c r="S303" s="37">
        <v>50000</v>
      </c>
      <c r="T303" s="35">
        <f t="shared" si="11"/>
        <v>100000</v>
      </c>
      <c r="U303" s="88">
        <f t="shared" si="10"/>
        <v>112000.00000000001</v>
      </c>
      <c r="V303" s="94"/>
      <c r="W303" s="4">
        <v>2017</v>
      </c>
      <c r="X303" s="33"/>
      <c r="Y303" s="132"/>
      <c r="Z303" s="132"/>
      <c r="AA303" s="132"/>
      <c r="AB303" s="132"/>
      <c r="AC303" s="132"/>
      <c r="AD303" s="132"/>
      <c r="AE303" s="132"/>
      <c r="AF303" s="132"/>
      <c r="AG303" s="132"/>
      <c r="AH303" s="132"/>
      <c r="AI303" s="132"/>
      <c r="AJ303" s="132"/>
      <c r="AK303" s="132"/>
      <c r="AL303" s="132"/>
      <c r="AM303" s="132"/>
      <c r="AN303" s="132"/>
      <c r="AO303" s="132"/>
      <c r="AP303" s="132"/>
      <c r="AQ303" s="132"/>
      <c r="AR303" s="132"/>
      <c r="AS303" s="132"/>
      <c r="AT303" s="132"/>
      <c r="AU303" s="132"/>
      <c r="AV303" s="132"/>
      <c r="AW303" s="132"/>
      <c r="AX303" s="132"/>
      <c r="AY303" s="132"/>
      <c r="AZ303" s="132"/>
      <c r="BA303" s="132"/>
      <c r="BB303" s="132"/>
      <c r="BC303" s="132"/>
      <c r="BD303" s="132"/>
      <c r="BE303" s="132"/>
      <c r="BF303" s="132"/>
      <c r="BG303" s="132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</row>
    <row r="304" spans="1:91" s="132" customFormat="1" ht="50.1" customHeight="1">
      <c r="A304" s="4" t="s">
        <v>3921</v>
      </c>
      <c r="B304" s="4" t="s">
        <v>2720</v>
      </c>
      <c r="C304" s="8" t="s">
        <v>2708</v>
      </c>
      <c r="D304" s="7" t="s">
        <v>2709</v>
      </c>
      <c r="E304" s="8" t="s">
        <v>2710</v>
      </c>
      <c r="F304" s="56"/>
      <c r="G304" s="4" t="s">
        <v>2712</v>
      </c>
      <c r="H304" s="4">
        <v>0</v>
      </c>
      <c r="I304" s="4">
        <v>590000000</v>
      </c>
      <c r="J304" s="8" t="s">
        <v>2571</v>
      </c>
      <c r="K304" s="8" t="s">
        <v>2572</v>
      </c>
      <c r="L304" s="36" t="s">
        <v>2714</v>
      </c>
      <c r="M304" s="4" t="s">
        <v>2716</v>
      </c>
      <c r="N304" s="8" t="s">
        <v>2573</v>
      </c>
      <c r="O304" s="8" t="s">
        <v>404</v>
      </c>
      <c r="P304" s="4">
        <v>839</v>
      </c>
      <c r="Q304" s="4" t="s">
        <v>2719</v>
      </c>
      <c r="R304" s="155">
        <v>2</v>
      </c>
      <c r="S304" s="35">
        <v>22400</v>
      </c>
      <c r="T304" s="35">
        <f t="shared" si="11"/>
        <v>44800</v>
      </c>
      <c r="U304" s="88">
        <f t="shared" si="10"/>
        <v>50176.000000000007</v>
      </c>
      <c r="V304" s="4"/>
      <c r="W304" s="4">
        <v>2017</v>
      </c>
      <c r="X304" s="8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</row>
    <row r="305" spans="1:91" s="67" customFormat="1" ht="50.1" customHeight="1">
      <c r="A305" s="4" t="s">
        <v>3922</v>
      </c>
      <c r="B305" s="4" t="s">
        <v>2720</v>
      </c>
      <c r="C305" s="8" t="s">
        <v>1087</v>
      </c>
      <c r="D305" s="56" t="s">
        <v>1088</v>
      </c>
      <c r="E305" s="56" t="s">
        <v>1089</v>
      </c>
      <c r="F305" s="56" t="s">
        <v>1090</v>
      </c>
      <c r="G305" s="4" t="s">
        <v>2712</v>
      </c>
      <c r="H305" s="4">
        <v>0</v>
      </c>
      <c r="I305" s="54">
        <v>590000000</v>
      </c>
      <c r="J305" s="8" t="s">
        <v>2714</v>
      </c>
      <c r="K305" s="4" t="s">
        <v>1091</v>
      </c>
      <c r="L305" s="4" t="s">
        <v>773</v>
      </c>
      <c r="M305" s="4" t="s">
        <v>3398</v>
      </c>
      <c r="N305" s="4" t="s">
        <v>2427</v>
      </c>
      <c r="O305" s="24" t="s">
        <v>3473</v>
      </c>
      <c r="P305" s="4">
        <v>796</v>
      </c>
      <c r="Q305" s="4" t="s">
        <v>2728</v>
      </c>
      <c r="R305" s="155">
        <v>4</v>
      </c>
      <c r="S305" s="155">
        <v>33250</v>
      </c>
      <c r="T305" s="95">
        <f t="shared" si="11"/>
        <v>133000</v>
      </c>
      <c r="U305" s="89">
        <f t="shared" si="10"/>
        <v>148960</v>
      </c>
      <c r="V305" s="2"/>
      <c r="W305" s="4">
        <v>2017</v>
      </c>
      <c r="X305" s="72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91" s="132" customFormat="1" ht="50.1" customHeight="1">
      <c r="A306" s="4" t="s">
        <v>3923</v>
      </c>
      <c r="B306" s="4" t="s">
        <v>2720</v>
      </c>
      <c r="C306" s="8" t="s">
        <v>2498</v>
      </c>
      <c r="D306" s="8" t="s">
        <v>2495</v>
      </c>
      <c r="E306" s="8" t="s">
        <v>2499</v>
      </c>
      <c r="F306" s="56" t="s">
        <v>2500</v>
      </c>
      <c r="G306" s="4" t="s">
        <v>2712</v>
      </c>
      <c r="H306" s="4">
        <v>0</v>
      </c>
      <c r="I306" s="4">
        <v>590000000</v>
      </c>
      <c r="J306" s="8" t="s">
        <v>2571</v>
      </c>
      <c r="K306" s="8" t="s">
        <v>2249</v>
      </c>
      <c r="L306" s="8" t="s">
        <v>2725</v>
      </c>
      <c r="M306" s="4" t="s">
        <v>2726</v>
      </c>
      <c r="N306" s="8" t="s">
        <v>2434</v>
      </c>
      <c r="O306" s="4" t="s">
        <v>1463</v>
      </c>
      <c r="P306" s="4">
        <v>796</v>
      </c>
      <c r="Q306" s="4" t="s">
        <v>2728</v>
      </c>
      <c r="R306" s="155">
        <v>2000</v>
      </c>
      <c r="S306" s="35">
        <v>15</v>
      </c>
      <c r="T306" s="35">
        <f t="shared" si="11"/>
        <v>30000</v>
      </c>
      <c r="U306" s="88">
        <f t="shared" si="10"/>
        <v>33600</v>
      </c>
      <c r="V306" s="4" t="s">
        <v>2706</v>
      </c>
      <c r="W306" s="4">
        <v>2017</v>
      </c>
      <c r="X306" s="8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</row>
    <row r="307" spans="1:91" s="67" customFormat="1" ht="50.1" customHeight="1">
      <c r="A307" s="4" t="s">
        <v>3924</v>
      </c>
      <c r="B307" s="4" t="s">
        <v>2720</v>
      </c>
      <c r="C307" s="8" t="s">
        <v>2494</v>
      </c>
      <c r="D307" s="8" t="s">
        <v>2495</v>
      </c>
      <c r="E307" s="8" t="s">
        <v>2496</v>
      </c>
      <c r="F307" s="56" t="s">
        <v>2497</v>
      </c>
      <c r="G307" s="4" t="s">
        <v>2712</v>
      </c>
      <c r="H307" s="4">
        <v>0</v>
      </c>
      <c r="I307" s="4">
        <v>590000000</v>
      </c>
      <c r="J307" s="8" t="s">
        <v>2571</v>
      </c>
      <c r="K307" s="8" t="s">
        <v>2249</v>
      </c>
      <c r="L307" s="8" t="s">
        <v>2725</v>
      </c>
      <c r="M307" s="4" t="s">
        <v>2726</v>
      </c>
      <c r="N307" s="8" t="s">
        <v>2434</v>
      </c>
      <c r="O307" s="4" t="s">
        <v>1463</v>
      </c>
      <c r="P307" s="4">
        <v>796</v>
      </c>
      <c r="Q307" s="4" t="s">
        <v>2728</v>
      </c>
      <c r="R307" s="155">
        <v>2000</v>
      </c>
      <c r="S307" s="35">
        <v>25</v>
      </c>
      <c r="T307" s="35">
        <f t="shared" si="11"/>
        <v>50000</v>
      </c>
      <c r="U307" s="88">
        <f t="shared" si="10"/>
        <v>56000.000000000007</v>
      </c>
      <c r="V307" s="2" t="s">
        <v>2706</v>
      </c>
      <c r="W307" s="4">
        <v>2017</v>
      </c>
      <c r="X307" s="8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91" s="132" customFormat="1" ht="50.1" customHeight="1">
      <c r="A308" s="4" t="s">
        <v>3925</v>
      </c>
      <c r="B308" s="4" t="s">
        <v>2720</v>
      </c>
      <c r="C308" s="8" t="s">
        <v>2501</v>
      </c>
      <c r="D308" s="8" t="s">
        <v>2502</v>
      </c>
      <c r="E308" s="8" t="s">
        <v>2503</v>
      </c>
      <c r="F308" s="56" t="s">
        <v>2504</v>
      </c>
      <c r="G308" s="4" t="s">
        <v>2712</v>
      </c>
      <c r="H308" s="4">
        <v>0</v>
      </c>
      <c r="I308" s="4">
        <v>590000000</v>
      </c>
      <c r="J308" s="8" t="s">
        <v>2571</v>
      </c>
      <c r="K308" s="8" t="s">
        <v>2249</v>
      </c>
      <c r="L308" s="8" t="s">
        <v>2725</v>
      </c>
      <c r="M308" s="4" t="s">
        <v>2726</v>
      </c>
      <c r="N308" s="8" t="s">
        <v>2434</v>
      </c>
      <c r="O308" s="4" t="s">
        <v>1463</v>
      </c>
      <c r="P308" s="4">
        <v>796</v>
      </c>
      <c r="Q308" s="4" t="s">
        <v>2728</v>
      </c>
      <c r="R308" s="155">
        <v>500</v>
      </c>
      <c r="S308" s="35">
        <v>13</v>
      </c>
      <c r="T308" s="35">
        <f t="shared" si="11"/>
        <v>6500</v>
      </c>
      <c r="U308" s="88">
        <f t="shared" si="10"/>
        <v>7280.0000000000009</v>
      </c>
      <c r="V308" s="4" t="s">
        <v>2706</v>
      </c>
      <c r="W308" s="4">
        <v>2017</v>
      </c>
      <c r="X308" s="8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</row>
    <row r="309" spans="1:91" s="67" customFormat="1" ht="50.1" customHeight="1">
      <c r="A309" s="4" t="s">
        <v>3926</v>
      </c>
      <c r="B309" s="4" t="s">
        <v>2720</v>
      </c>
      <c r="C309" s="8" t="s">
        <v>1092</v>
      </c>
      <c r="D309" s="56" t="s">
        <v>1093</v>
      </c>
      <c r="E309" s="56" t="s">
        <v>1094</v>
      </c>
      <c r="F309" s="56" t="s">
        <v>1095</v>
      </c>
      <c r="G309" s="4" t="s">
        <v>2712</v>
      </c>
      <c r="H309" s="4">
        <v>0</v>
      </c>
      <c r="I309" s="54">
        <v>590000000</v>
      </c>
      <c r="J309" s="8" t="s">
        <v>2714</v>
      </c>
      <c r="K309" s="4" t="s">
        <v>1096</v>
      </c>
      <c r="L309" s="4" t="s">
        <v>773</v>
      </c>
      <c r="M309" s="4" t="s">
        <v>3398</v>
      </c>
      <c r="N309" s="4" t="s">
        <v>2427</v>
      </c>
      <c r="O309" s="24" t="s">
        <v>3473</v>
      </c>
      <c r="P309" s="4">
        <v>796</v>
      </c>
      <c r="Q309" s="4" t="s">
        <v>2728</v>
      </c>
      <c r="R309" s="155">
        <v>12</v>
      </c>
      <c r="S309" s="155">
        <v>910</v>
      </c>
      <c r="T309" s="95">
        <f t="shared" si="11"/>
        <v>10920</v>
      </c>
      <c r="U309" s="89">
        <f t="shared" si="10"/>
        <v>12230.400000000001</v>
      </c>
      <c r="V309" s="2"/>
      <c r="W309" s="4">
        <v>2017</v>
      </c>
      <c r="X309" s="72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91" s="132" customFormat="1" ht="50.1" customHeight="1">
      <c r="A310" s="4" t="s">
        <v>3927</v>
      </c>
      <c r="B310" s="4" t="s">
        <v>2720</v>
      </c>
      <c r="C310" s="8" t="s">
        <v>299</v>
      </c>
      <c r="D310" s="56" t="s">
        <v>2866</v>
      </c>
      <c r="E310" s="56" t="s">
        <v>300</v>
      </c>
      <c r="F310" s="56" t="s">
        <v>301</v>
      </c>
      <c r="G310" s="4" t="s">
        <v>2712</v>
      </c>
      <c r="H310" s="4">
        <v>0</v>
      </c>
      <c r="I310" s="54">
        <v>590000000</v>
      </c>
      <c r="J310" s="8" t="s">
        <v>2714</v>
      </c>
      <c r="K310" s="4" t="s">
        <v>291</v>
      </c>
      <c r="L310" s="4" t="s">
        <v>773</v>
      </c>
      <c r="M310" s="4" t="s">
        <v>3398</v>
      </c>
      <c r="N310" s="4" t="s">
        <v>2427</v>
      </c>
      <c r="O310" s="24" t="s">
        <v>3473</v>
      </c>
      <c r="P310" s="4">
        <v>796</v>
      </c>
      <c r="Q310" s="4" t="s">
        <v>2728</v>
      </c>
      <c r="R310" s="155">
        <v>38</v>
      </c>
      <c r="S310" s="155">
        <v>40</v>
      </c>
      <c r="T310" s="95">
        <f t="shared" si="11"/>
        <v>1520</v>
      </c>
      <c r="U310" s="89">
        <f t="shared" si="10"/>
        <v>1702.4</v>
      </c>
      <c r="V310" s="4"/>
      <c r="W310" s="4">
        <v>2017</v>
      </c>
      <c r="X310" s="72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</row>
    <row r="311" spans="1:91" s="67" customFormat="1" ht="50.1" customHeight="1">
      <c r="A311" s="4" t="s">
        <v>3928</v>
      </c>
      <c r="B311" s="4" t="s">
        <v>2720</v>
      </c>
      <c r="C311" s="8" t="s">
        <v>299</v>
      </c>
      <c r="D311" s="56" t="s">
        <v>2866</v>
      </c>
      <c r="E311" s="56" t="s">
        <v>300</v>
      </c>
      <c r="F311" s="56" t="s">
        <v>302</v>
      </c>
      <c r="G311" s="4" t="s">
        <v>2712</v>
      </c>
      <c r="H311" s="4">
        <v>0</v>
      </c>
      <c r="I311" s="54">
        <v>590000000</v>
      </c>
      <c r="J311" s="8" t="s">
        <v>2714</v>
      </c>
      <c r="K311" s="4" t="s">
        <v>1100</v>
      </c>
      <c r="L311" s="4" t="s">
        <v>773</v>
      </c>
      <c r="M311" s="4" t="s">
        <v>3398</v>
      </c>
      <c r="N311" s="4" t="s">
        <v>2427</v>
      </c>
      <c r="O311" s="24" t="s">
        <v>3473</v>
      </c>
      <c r="P311" s="4">
        <v>796</v>
      </c>
      <c r="Q311" s="4" t="s">
        <v>2728</v>
      </c>
      <c r="R311" s="155">
        <v>8</v>
      </c>
      <c r="S311" s="155">
        <v>40</v>
      </c>
      <c r="T311" s="95">
        <f t="shared" si="11"/>
        <v>320</v>
      </c>
      <c r="U311" s="89">
        <f t="shared" si="10"/>
        <v>358.40000000000003</v>
      </c>
      <c r="V311" s="2"/>
      <c r="W311" s="4">
        <v>2017</v>
      </c>
      <c r="X311" s="72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91" s="132" customFormat="1" ht="50.1" customHeight="1">
      <c r="A312" s="4" t="s">
        <v>3929</v>
      </c>
      <c r="B312" s="4" t="s">
        <v>2720</v>
      </c>
      <c r="C312" s="8" t="s">
        <v>299</v>
      </c>
      <c r="D312" s="56" t="s">
        <v>2866</v>
      </c>
      <c r="E312" s="56" t="s">
        <v>300</v>
      </c>
      <c r="F312" s="56" t="s">
        <v>303</v>
      </c>
      <c r="G312" s="4" t="s">
        <v>2712</v>
      </c>
      <c r="H312" s="4">
        <v>0</v>
      </c>
      <c r="I312" s="54">
        <v>590000000</v>
      </c>
      <c r="J312" s="8" t="s">
        <v>2714</v>
      </c>
      <c r="K312" s="4" t="s">
        <v>2457</v>
      </c>
      <c r="L312" s="4" t="s">
        <v>773</v>
      </c>
      <c r="M312" s="4" t="s">
        <v>3398</v>
      </c>
      <c r="N312" s="4" t="s">
        <v>2427</v>
      </c>
      <c r="O312" s="24" t="s">
        <v>3473</v>
      </c>
      <c r="P312" s="4">
        <v>796</v>
      </c>
      <c r="Q312" s="4" t="s">
        <v>2728</v>
      </c>
      <c r="R312" s="155">
        <v>8</v>
      </c>
      <c r="S312" s="155">
        <v>40</v>
      </c>
      <c r="T312" s="95">
        <f t="shared" si="11"/>
        <v>320</v>
      </c>
      <c r="U312" s="89">
        <f t="shared" si="10"/>
        <v>358.40000000000003</v>
      </c>
      <c r="V312" s="4"/>
      <c r="W312" s="4">
        <v>2017</v>
      </c>
      <c r="X312" s="72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</row>
    <row r="313" spans="1:91" s="67" customFormat="1" ht="50.1" customHeight="1">
      <c r="A313" s="4" t="s">
        <v>3930</v>
      </c>
      <c r="B313" s="33" t="s">
        <v>2720</v>
      </c>
      <c r="C313" s="97" t="s">
        <v>2865</v>
      </c>
      <c r="D313" s="99" t="s">
        <v>2866</v>
      </c>
      <c r="E313" s="5" t="s">
        <v>2867</v>
      </c>
      <c r="F313" s="23" t="s">
        <v>2868</v>
      </c>
      <c r="G313" s="24" t="s">
        <v>2712</v>
      </c>
      <c r="H313" s="10">
        <v>0</v>
      </c>
      <c r="I313" s="32">
        <v>590000000</v>
      </c>
      <c r="J313" s="8" t="s">
        <v>2571</v>
      </c>
      <c r="K313" s="33" t="s">
        <v>2744</v>
      </c>
      <c r="L313" s="36" t="s">
        <v>2714</v>
      </c>
      <c r="M313" s="33" t="s">
        <v>2716</v>
      </c>
      <c r="N313" s="5" t="s">
        <v>2785</v>
      </c>
      <c r="O313" s="4" t="s">
        <v>1463</v>
      </c>
      <c r="P313" s="4">
        <v>796</v>
      </c>
      <c r="Q313" s="50" t="s">
        <v>2728</v>
      </c>
      <c r="R313" s="150">
        <v>7</v>
      </c>
      <c r="S313" s="37">
        <v>3030</v>
      </c>
      <c r="T313" s="35">
        <f t="shared" si="11"/>
        <v>21210</v>
      </c>
      <c r="U313" s="88">
        <f t="shared" si="10"/>
        <v>23755.200000000001</v>
      </c>
      <c r="V313" s="94"/>
      <c r="W313" s="75">
        <v>2017</v>
      </c>
      <c r="X313" s="8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3"/>
      <c r="BA313" s="133"/>
      <c r="BB313" s="133"/>
      <c r="BC313" s="133"/>
      <c r="BD313" s="133"/>
      <c r="BE313" s="133"/>
      <c r="BF313" s="133"/>
      <c r="BG313" s="133"/>
      <c r="BH313" s="133"/>
      <c r="BI313" s="133"/>
      <c r="BJ313" s="133"/>
      <c r="BK313" s="133"/>
      <c r="BL313" s="133"/>
      <c r="BM313" s="133"/>
      <c r="BN313" s="133"/>
      <c r="BO313" s="133"/>
      <c r="BP313" s="133"/>
      <c r="BQ313" s="133"/>
      <c r="BR313" s="133"/>
      <c r="BS313" s="133"/>
      <c r="BT313" s="133"/>
      <c r="BU313" s="133"/>
      <c r="BV313" s="133"/>
      <c r="BW313" s="133"/>
      <c r="BX313" s="133"/>
      <c r="BY313" s="133"/>
      <c r="BZ313" s="133"/>
      <c r="CA313" s="133"/>
      <c r="CB313" s="133"/>
      <c r="CC313" s="133"/>
      <c r="CD313" s="133"/>
      <c r="CE313" s="133"/>
      <c r="CF313" s="133"/>
      <c r="CG313" s="133"/>
      <c r="CH313" s="133"/>
      <c r="CI313" s="133"/>
      <c r="CJ313" s="133"/>
      <c r="CK313" s="133"/>
      <c r="CL313" s="133"/>
      <c r="CM313" s="133"/>
    </row>
    <row r="314" spans="1:91" s="132" customFormat="1" ht="50.1" customHeight="1">
      <c r="A314" s="4" t="s">
        <v>3931</v>
      </c>
      <c r="B314" s="33" t="s">
        <v>2720</v>
      </c>
      <c r="C314" s="97" t="s">
        <v>2869</v>
      </c>
      <c r="D314" s="99" t="s">
        <v>2870</v>
      </c>
      <c r="E314" s="5" t="s">
        <v>2871</v>
      </c>
      <c r="F314" s="23" t="s">
        <v>2872</v>
      </c>
      <c r="G314" s="24" t="s">
        <v>2712</v>
      </c>
      <c r="H314" s="10">
        <v>0</v>
      </c>
      <c r="I314" s="32">
        <v>590000000</v>
      </c>
      <c r="J314" s="8" t="s">
        <v>2571</v>
      </c>
      <c r="K314" s="33" t="s">
        <v>2751</v>
      </c>
      <c r="L314" s="8" t="s">
        <v>2725</v>
      </c>
      <c r="M314" s="33" t="s">
        <v>2726</v>
      </c>
      <c r="N314" s="5" t="s">
        <v>2785</v>
      </c>
      <c r="O314" s="4" t="s">
        <v>1463</v>
      </c>
      <c r="P314" s="4">
        <v>796</v>
      </c>
      <c r="Q314" s="50" t="s">
        <v>2728</v>
      </c>
      <c r="R314" s="150">
        <v>24</v>
      </c>
      <c r="S314" s="37">
        <v>150</v>
      </c>
      <c r="T314" s="35">
        <f t="shared" si="11"/>
        <v>3600</v>
      </c>
      <c r="U314" s="88">
        <f t="shared" si="10"/>
        <v>4032.0000000000005</v>
      </c>
      <c r="V314" s="33"/>
      <c r="W314" s="75">
        <v>2017</v>
      </c>
      <c r="X314" s="8"/>
    </row>
    <row r="315" spans="1:91" s="67" customFormat="1" ht="50.1" customHeight="1">
      <c r="A315" s="4" t="s">
        <v>3932</v>
      </c>
      <c r="B315" s="4" t="s">
        <v>2720</v>
      </c>
      <c r="C315" s="8" t="s">
        <v>2869</v>
      </c>
      <c r="D315" s="7" t="s">
        <v>2870</v>
      </c>
      <c r="E315" s="8" t="s">
        <v>2871</v>
      </c>
      <c r="F315" s="56" t="s">
        <v>2873</v>
      </c>
      <c r="G315" s="4" t="s">
        <v>2712</v>
      </c>
      <c r="H315" s="4">
        <v>0</v>
      </c>
      <c r="I315" s="4">
        <v>590000000</v>
      </c>
      <c r="J315" s="8" t="s">
        <v>2571</v>
      </c>
      <c r="K315" s="8" t="s">
        <v>2751</v>
      </c>
      <c r="L315" s="8" t="s">
        <v>2725</v>
      </c>
      <c r="M315" s="4" t="s">
        <v>2726</v>
      </c>
      <c r="N315" s="5" t="s">
        <v>2785</v>
      </c>
      <c r="O315" s="4" t="s">
        <v>1463</v>
      </c>
      <c r="P315" s="4">
        <v>796</v>
      </c>
      <c r="Q315" s="4" t="s">
        <v>2728</v>
      </c>
      <c r="R315" s="155">
        <v>24</v>
      </c>
      <c r="S315" s="35">
        <v>95</v>
      </c>
      <c r="T315" s="35">
        <f t="shared" si="11"/>
        <v>2280</v>
      </c>
      <c r="U315" s="88">
        <f t="shared" si="10"/>
        <v>2553.6000000000004</v>
      </c>
      <c r="V315" s="2"/>
      <c r="W315" s="4">
        <v>2017</v>
      </c>
      <c r="X315" s="8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91" s="132" customFormat="1" ht="50.1" customHeight="1">
      <c r="A316" s="4" t="s">
        <v>3933</v>
      </c>
      <c r="B316" s="33" t="s">
        <v>2720</v>
      </c>
      <c r="C316" s="97" t="s">
        <v>2869</v>
      </c>
      <c r="D316" s="99" t="s">
        <v>2870</v>
      </c>
      <c r="E316" s="5" t="s">
        <v>2871</v>
      </c>
      <c r="F316" s="23" t="s">
        <v>2874</v>
      </c>
      <c r="G316" s="24" t="s">
        <v>2712</v>
      </c>
      <c r="H316" s="10">
        <v>0</v>
      </c>
      <c r="I316" s="32">
        <v>590000000</v>
      </c>
      <c r="J316" s="8" t="s">
        <v>2571</v>
      </c>
      <c r="K316" s="33" t="s">
        <v>2751</v>
      </c>
      <c r="L316" s="8" t="s">
        <v>2725</v>
      </c>
      <c r="M316" s="33" t="s">
        <v>2726</v>
      </c>
      <c r="N316" s="5" t="s">
        <v>2785</v>
      </c>
      <c r="O316" s="4" t="s">
        <v>1463</v>
      </c>
      <c r="P316" s="4">
        <v>796</v>
      </c>
      <c r="Q316" s="50" t="s">
        <v>2728</v>
      </c>
      <c r="R316" s="150">
        <v>24</v>
      </c>
      <c r="S316" s="37">
        <v>75</v>
      </c>
      <c r="T316" s="35">
        <f t="shared" si="11"/>
        <v>1800</v>
      </c>
      <c r="U316" s="88">
        <f t="shared" si="10"/>
        <v>2016.0000000000002</v>
      </c>
      <c r="V316" s="33"/>
      <c r="W316" s="75">
        <v>2017</v>
      </c>
      <c r="X316" s="8"/>
    </row>
    <row r="317" spans="1:91" s="67" customFormat="1" ht="50.1" customHeight="1">
      <c r="A317" s="4" t="s">
        <v>3934</v>
      </c>
      <c r="B317" s="4" t="s">
        <v>2720</v>
      </c>
      <c r="C317" s="8" t="s">
        <v>2869</v>
      </c>
      <c r="D317" s="7" t="s">
        <v>2870</v>
      </c>
      <c r="E317" s="8" t="s">
        <v>2871</v>
      </c>
      <c r="F317" s="56" t="s">
        <v>2875</v>
      </c>
      <c r="G317" s="4" t="s">
        <v>2712</v>
      </c>
      <c r="H317" s="4">
        <v>0</v>
      </c>
      <c r="I317" s="4">
        <v>590000000</v>
      </c>
      <c r="J317" s="8" t="s">
        <v>2571</v>
      </c>
      <c r="K317" s="8" t="s">
        <v>2751</v>
      </c>
      <c r="L317" s="8" t="s">
        <v>2725</v>
      </c>
      <c r="M317" s="4" t="s">
        <v>2726</v>
      </c>
      <c r="N317" s="5" t="s">
        <v>2785</v>
      </c>
      <c r="O317" s="4" t="s">
        <v>1463</v>
      </c>
      <c r="P317" s="4">
        <v>796</v>
      </c>
      <c r="Q317" s="4" t="s">
        <v>2728</v>
      </c>
      <c r="R317" s="155">
        <v>24</v>
      </c>
      <c r="S317" s="35">
        <v>75</v>
      </c>
      <c r="T317" s="35">
        <f t="shared" si="11"/>
        <v>1800</v>
      </c>
      <c r="U317" s="88">
        <f t="shared" si="10"/>
        <v>2016.0000000000002</v>
      </c>
      <c r="V317" s="2"/>
      <c r="W317" s="4">
        <v>2017</v>
      </c>
      <c r="X317" s="8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91" s="132" customFormat="1" ht="50.1" customHeight="1">
      <c r="A318" s="4" t="s">
        <v>3935</v>
      </c>
      <c r="B318" s="33" t="s">
        <v>2720</v>
      </c>
      <c r="C318" s="97" t="s">
        <v>2876</v>
      </c>
      <c r="D318" s="99" t="s">
        <v>2877</v>
      </c>
      <c r="E318" s="5" t="s">
        <v>2878</v>
      </c>
      <c r="F318" s="23"/>
      <c r="G318" s="24" t="s">
        <v>2712</v>
      </c>
      <c r="H318" s="10">
        <v>0</v>
      </c>
      <c r="I318" s="32">
        <v>590000000</v>
      </c>
      <c r="J318" s="8" t="s">
        <v>2571</v>
      </c>
      <c r="K318" s="33" t="s">
        <v>2733</v>
      </c>
      <c r="L318" s="8" t="s">
        <v>2725</v>
      </c>
      <c r="M318" s="33" t="s">
        <v>2726</v>
      </c>
      <c r="N318" s="5" t="s">
        <v>2754</v>
      </c>
      <c r="O318" s="4" t="s">
        <v>1463</v>
      </c>
      <c r="P318" s="4">
        <v>796</v>
      </c>
      <c r="Q318" s="50" t="s">
        <v>2728</v>
      </c>
      <c r="R318" s="150">
        <v>14</v>
      </c>
      <c r="S318" s="37">
        <v>200</v>
      </c>
      <c r="T318" s="35">
        <f t="shared" si="11"/>
        <v>2800</v>
      </c>
      <c r="U318" s="88">
        <f t="shared" si="10"/>
        <v>3136.0000000000005</v>
      </c>
      <c r="V318" s="33"/>
      <c r="W318" s="75">
        <v>2017</v>
      </c>
      <c r="X318" s="8"/>
    </row>
    <row r="319" spans="1:91" s="67" customFormat="1" ht="50.1" customHeight="1">
      <c r="A319" s="4" t="s">
        <v>3936</v>
      </c>
      <c r="B319" s="4" t="s">
        <v>2720</v>
      </c>
      <c r="C319" s="8" t="s">
        <v>1097</v>
      </c>
      <c r="D319" s="56" t="s">
        <v>2877</v>
      </c>
      <c r="E319" s="56" t="s">
        <v>1098</v>
      </c>
      <c r="F319" s="56" t="s">
        <v>1099</v>
      </c>
      <c r="G319" s="4" t="s">
        <v>2712</v>
      </c>
      <c r="H319" s="4">
        <v>0</v>
      </c>
      <c r="I319" s="54">
        <v>590000000</v>
      </c>
      <c r="J319" s="8" t="s">
        <v>2714</v>
      </c>
      <c r="K319" s="4" t="s">
        <v>1100</v>
      </c>
      <c r="L319" s="4" t="s">
        <v>773</v>
      </c>
      <c r="M319" s="4" t="s">
        <v>3398</v>
      </c>
      <c r="N319" s="4" t="s">
        <v>2427</v>
      </c>
      <c r="O319" s="24" t="s">
        <v>3473</v>
      </c>
      <c r="P319" s="4">
        <v>796</v>
      </c>
      <c r="Q319" s="4" t="s">
        <v>2728</v>
      </c>
      <c r="R319" s="155">
        <v>12</v>
      </c>
      <c r="S319" s="155">
        <v>12000</v>
      </c>
      <c r="T319" s="95">
        <f t="shared" si="11"/>
        <v>144000</v>
      </c>
      <c r="U319" s="89">
        <f t="shared" si="10"/>
        <v>161280.00000000003</v>
      </c>
      <c r="V319" s="2"/>
      <c r="W319" s="4">
        <v>2017</v>
      </c>
      <c r="X319" s="72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91" s="132" customFormat="1" ht="50.1" customHeight="1">
      <c r="A320" s="4" t="s">
        <v>3937</v>
      </c>
      <c r="B320" s="4" t="s">
        <v>2720</v>
      </c>
      <c r="C320" s="8" t="s">
        <v>1097</v>
      </c>
      <c r="D320" s="56" t="s">
        <v>2877</v>
      </c>
      <c r="E320" s="56" t="s">
        <v>1098</v>
      </c>
      <c r="F320" s="56" t="s">
        <v>1101</v>
      </c>
      <c r="G320" s="4" t="s">
        <v>2712</v>
      </c>
      <c r="H320" s="4">
        <v>0</v>
      </c>
      <c r="I320" s="54">
        <v>590000000</v>
      </c>
      <c r="J320" s="8" t="s">
        <v>2714</v>
      </c>
      <c r="K320" s="4" t="s">
        <v>2457</v>
      </c>
      <c r="L320" s="4" t="s">
        <v>773</v>
      </c>
      <c r="M320" s="4" t="s">
        <v>3398</v>
      </c>
      <c r="N320" s="4" t="s">
        <v>2427</v>
      </c>
      <c r="O320" s="24" t="s">
        <v>3473</v>
      </c>
      <c r="P320" s="4">
        <v>796</v>
      </c>
      <c r="Q320" s="4" t="s">
        <v>2728</v>
      </c>
      <c r="R320" s="155">
        <v>16</v>
      </c>
      <c r="S320" s="155">
        <v>12000</v>
      </c>
      <c r="T320" s="95">
        <f t="shared" si="11"/>
        <v>192000</v>
      </c>
      <c r="U320" s="89">
        <f t="shared" si="10"/>
        <v>215040.00000000003</v>
      </c>
      <c r="V320" s="4"/>
      <c r="W320" s="4">
        <v>2017</v>
      </c>
      <c r="X320" s="72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</row>
    <row r="321" spans="1:91" s="67" customFormat="1" ht="50.1" customHeight="1">
      <c r="A321" s="4" t="s">
        <v>3938</v>
      </c>
      <c r="B321" s="4" t="s">
        <v>2720</v>
      </c>
      <c r="C321" s="8" t="s">
        <v>1097</v>
      </c>
      <c r="D321" s="56" t="s">
        <v>2877</v>
      </c>
      <c r="E321" s="56" t="s">
        <v>1098</v>
      </c>
      <c r="F321" s="56" t="s">
        <v>1102</v>
      </c>
      <c r="G321" s="4" t="s">
        <v>2712</v>
      </c>
      <c r="H321" s="4">
        <v>0</v>
      </c>
      <c r="I321" s="54">
        <v>590000000</v>
      </c>
      <c r="J321" s="8" t="s">
        <v>2714</v>
      </c>
      <c r="K321" s="4" t="s">
        <v>1078</v>
      </c>
      <c r="L321" s="4" t="s">
        <v>773</v>
      </c>
      <c r="M321" s="4" t="s">
        <v>3398</v>
      </c>
      <c r="N321" s="4" t="s">
        <v>2427</v>
      </c>
      <c r="O321" s="24" t="s">
        <v>3473</v>
      </c>
      <c r="P321" s="4">
        <v>796</v>
      </c>
      <c r="Q321" s="4" t="s">
        <v>2728</v>
      </c>
      <c r="R321" s="155">
        <v>28</v>
      </c>
      <c r="S321" s="155">
        <v>12000</v>
      </c>
      <c r="T321" s="95">
        <f t="shared" si="11"/>
        <v>336000</v>
      </c>
      <c r="U321" s="89">
        <f t="shared" si="10"/>
        <v>376320.00000000006</v>
      </c>
      <c r="V321" s="2"/>
      <c r="W321" s="4">
        <v>2017</v>
      </c>
      <c r="X321" s="72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91" s="67" customFormat="1" ht="50.1" customHeight="1">
      <c r="A322" s="4" t="s">
        <v>3939</v>
      </c>
      <c r="B322" s="4" t="s">
        <v>2720</v>
      </c>
      <c r="C322" s="8" t="s">
        <v>1097</v>
      </c>
      <c r="D322" s="56" t="s">
        <v>2877</v>
      </c>
      <c r="E322" s="56" t="s">
        <v>1098</v>
      </c>
      <c r="F322" s="56" t="s">
        <v>1103</v>
      </c>
      <c r="G322" s="4" t="s">
        <v>2712</v>
      </c>
      <c r="H322" s="4">
        <v>0</v>
      </c>
      <c r="I322" s="54">
        <v>590000000</v>
      </c>
      <c r="J322" s="8" t="s">
        <v>2714</v>
      </c>
      <c r="K322" s="4" t="s">
        <v>2457</v>
      </c>
      <c r="L322" s="4" t="s">
        <v>773</v>
      </c>
      <c r="M322" s="4" t="s">
        <v>3398</v>
      </c>
      <c r="N322" s="4" t="s">
        <v>2427</v>
      </c>
      <c r="O322" s="24" t="s">
        <v>3473</v>
      </c>
      <c r="P322" s="4">
        <v>796</v>
      </c>
      <c r="Q322" s="4" t="s">
        <v>2728</v>
      </c>
      <c r="R322" s="155">
        <v>24</v>
      </c>
      <c r="S322" s="155">
        <v>12000</v>
      </c>
      <c r="T322" s="95">
        <f t="shared" si="11"/>
        <v>288000</v>
      </c>
      <c r="U322" s="89">
        <f t="shared" si="10"/>
        <v>322560.00000000006</v>
      </c>
      <c r="V322" s="2"/>
      <c r="W322" s="4">
        <v>2017</v>
      </c>
      <c r="X322" s="72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91" s="132" customFormat="1" ht="50.1" customHeight="1">
      <c r="A323" s="4" t="s">
        <v>3940</v>
      </c>
      <c r="B323" s="4" t="s">
        <v>2720</v>
      </c>
      <c r="C323" s="8" t="s">
        <v>1097</v>
      </c>
      <c r="D323" s="56" t="s">
        <v>2877</v>
      </c>
      <c r="E323" s="56" t="s">
        <v>1098</v>
      </c>
      <c r="F323" s="56" t="s">
        <v>1104</v>
      </c>
      <c r="G323" s="4" t="s">
        <v>2712</v>
      </c>
      <c r="H323" s="4">
        <v>0</v>
      </c>
      <c r="I323" s="54">
        <v>590000000</v>
      </c>
      <c r="J323" s="8" t="s">
        <v>2714</v>
      </c>
      <c r="K323" s="4" t="s">
        <v>1100</v>
      </c>
      <c r="L323" s="4" t="s">
        <v>773</v>
      </c>
      <c r="M323" s="4" t="s">
        <v>3398</v>
      </c>
      <c r="N323" s="4" t="s">
        <v>2427</v>
      </c>
      <c r="O323" s="24" t="s">
        <v>3473</v>
      </c>
      <c r="P323" s="4">
        <v>796</v>
      </c>
      <c r="Q323" s="4" t="s">
        <v>2728</v>
      </c>
      <c r="R323" s="155">
        <v>4</v>
      </c>
      <c r="S323" s="155">
        <v>12000</v>
      </c>
      <c r="T323" s="95">
        <f t="shared" si="11"/>
        <v>48000</v>
      </c>
      <c r="U323" s="89">
        <f t="shared" si="10"/>
        <v>53760.000000000007</v>
      </c>
      <c r="V323" s="4"/>
      <c r="W323" s="4">
        <v>2017</v>
      </c>
      <c r="X323" s="72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</row>
    <row r="324" spans="1:91" s="67" customFormat="1" ht="50.1" customHeight="1">
      <c r="A324" s="4" t="s">
        <v>3941</v>
      </c>
      <c r="B324" s="4" t="s">
        <v>2720</v>
      </c>
      <c r="C324" s="8" t="s">
        <v>1097</v>
      </c>
      <c r="D324" s="56" t="s">
        <v>2877</v>
      </c>
      <c r="E324" s="56" t="s">
        <v>1098</v>
      </c>
      <c r="F324" s="56" t="s">
        <v>1105</v>
      </c>
      <c r="G324" s="4" t="s">
        <v>2712</v>
      </c>
      <c r="H324" s="4">
        <v>0</v>
      </c>
      <c r="I324" s="54">
        <v>590000000</v>
      </c>
      <c r="J324" s="8" t="s">
        <v>2714</v>
      </c>
      <c r="K324" s="4" t="s">
        <v>2457</v>
      </c>
      <c r="L324" s="4" t="s">
        <v>773</v>
      </c>
      <c r="M324" s="4" t="s">
        <v>3398</v>
      </c>
      <c r="N324" s="4" t="s">
        <v>2427</v>
      </c>
      <c r="O324" s="24" t="s">
        <v>3473</v>
      </c>
      <c r="P324" s="4">
        <v>796</v>
      </c>
      <c r="Q324" s="4" t="s">
        <v>2728</v>
      </c>
      <c r="R324" s="155">
        <v>8</v>
      </c>
      <c r="S324" s="155">
        <v>12000</v>
      </c>
      <c r="T324" s="95">
        <f t="shared" si="11"/>
        <v>96000</v>
      </c>
      <c r="U324" s="89">
        <f t="shared" si="10"/>
        <v>107520.00000000001</v>
      </c>
      <c r="V324" s="2"/>
      <c r="W324" s="4">
        <v>2017</v>
      </c>
      <c r="X324" s="72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91" s="27" customFormat="1" ht="50.1" customHeight="1">
      <c r="A325" s="4" t="s">
        <v>3942</v>
      </c>
      <c r="B325" s="4" t="s">
        <v>2720</v>
      </c>
      <c r="C325" s="8" t="s">
        <v>359</v>
      </c>
      <c r="D325" s="56" t="s">
        <v>2877</v>
      </c>
      <c r="E325" s="56" t="s">
        <v>360</v>
      </c>
      <c r="F325" s="56" t="s">
        <v>361</v>
      </c>
      <c r="G325" s="4" t="s">
        <v>2712</v>
      </c>
      <c r="H325" s="4">
        <v>0</v>
      </c>
      <c r="I325" s="54">
        <v>590000000</v>
      </c>
      <c r="J325" s="8" t="s">
        <v>2714</v>
      </c>
      <c r="K325" s="4" t="s">
        <v>571</v>
      </c>
      <c r="L325" s="4" t="s">
        <v>773</v>
      </c>
      <c r="M325" s="4" t="s">
        <v>3398</v>
      </c>
      <c r="N325" s="4" t="s">
        <v>2427</v>
      </c>
      <c r="O325" s="24" t="s">
        <v>3473</v>
      </c>
      <c r="P325" s="4">
        <v>796</v>
      </c>
      <c r="Q325" s="4" t="s">
        <v>2728</v>
      </c>
      <c r="R325" s="155">
        <v>1</v>
      </c>
      <c r="S325" s="155">
        <v>500</v>
      </c>
      <c r="T325" s="95">
        <f t="shared" si="11"/>
        <v>500</v>
      </c>
      <c r="U325" s="89">
        <f t="shared" si="10"/>
        <v>560</v>
      </c>
      <c r="V325" s="4"/>
      <c r="W325" s="4">
        <v>2017</v>
      </c>
      <c r="X325" s="72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</row>
    <row r="326" spans="1:91" s="27" customFormat="1" ht="50.1" customHeight="1">
      <c r="A326" s="4" t="s">
        <v>3943</v>
      </c>
      <c r="B326" s="62" t="s">
        <v>2720</v>
      </c>
      <c r="C326" s="8" t="s">
        <v>1106</v>
      </c>
      <c r="D326" s="56" t="s">
        <v>1107</v>
      </c>
      <c r="E326" s="56" t="s">
        <v>1108</v>
      </c>
      <c r="F326" s="56" t="s">
        <v>1109</v>
      </c>
      <c r="G326" s="62" t="s">
        <v>3174</v>
      </c>
      <c r="H326" s="62">
        <v>0</v>
      </c>
      <c r="I326" s="104">
        <v>590000000</v>
      </c>
      <c r="J326" s="8" t="s">
        <v>2714</v>
      </c>
      <c r="K326" s="62" t="s">
        <v>1110</v>
      </c>
      <c r="L326" s="4" t="s">
        <v>773</v>
      </c>
      <c r="M326" s="62" t="s">
        <v>3398</v>
      </c>
      <c r="N326" s="4" t="s">
        <v>2427</v>
      </c>
      <c r="O326" s="24" t="s">
        <v>3473</v>
      </c>
      <c r="P326" s="4">
        <v>796</v>
      </c>
      <c r="Q326" s="4" t="s">
        <v>2728</v>
      </c>
      <c r="R326" s="155">
        <v>4</v>
      </c>
      <c r="S326" s="155">
        <v>1250000</v>
      </c>
      <c r="T326" s="95">
        <f t="shared" si="11"/>
        <v>5000000</v>
      </c>
      <c r="U326" s="89">
        <f t="shared" si="10"/>
        <v>5600000.0000000009</v>
      </c>
      <c r="V326" s="4"/>
      <c r="W326" s="4">
        <v>2017</v>
      </c>
      <c r="X326" s="72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</row>
    <row r="327" spans="1:91" s="132" customFormat="1" ht="50.1" customHeight="1">
      <c r="A327" s="4" t="s">
        <v>3944</v>
      </c>
      <c r="B327" s="5" t="s">
        <v>2720</v>
      </c>
      <c r="C327" s="64" t="s">
        <v>508</v>
      </c>
      <c r="D327" s="5" t="s">
        <v>509</v>
      </c>
      <c r="E327" s="5" t="s">
        <v>510</v>
      </c>
      <c r="F327" s="5" t="s">
        <v>511</v>
      </c>
      <c r="G327" s="5" t="s">
        <v>2712</v>
      </c>
      <c r="H327" s="5">
        <v>0</v>
      </c>
      <c r="I327" s="10">
        <v>590000000</v>
      </c>
      <c r="J327" s="8" t="s">
        <v>2571</v>
      </c>
      <c r="K327" s="5" t="s">
        <v>571</v>
      </c>
      <c r="L327" s="5" t="s">
        <v>773</v>
      </c>
      <c r="M327" s="5" t="s">
        <v>3398</v>
      </c>
      <c r="N327" s="5" t="s">
        <v>456</v>
      </c>
      <c r="O327" s="5" t="s">
        <v>471</v>
      </c>
      <c r="P327" s="5">
        <v>796</v>
      </c>
      <c r="Q327" s="5" t="s">
        <v>2728</v>
      </c>
      <c r="R327" s="182">
        <v>1</v>
      </c>
      <c r="S327" s="166">
        <v>2100</v>
      </c>
      <c r="T327" s="35">
        <f t="shared" si="11"/>
        <v>2100</v>
      </c>
      <c r="U327" s="88">
        <f t="shared" si="10"/>
        <v>2352</v>
      </c>
      <c r="V327" s="50"/>
      <c r="W327" s="5">
        <v>2017</v>
      </c>
      <c r="X327" s="5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</row>
    <row r="328" spans="1:91" s="132" customFormat="1" ht="50.1" customHeight="1">
      <c r="A328" s="4" t="s">
        <v>3945</v>
      </c>
      <c r="B328" s="4" t="s">
        <v>2720</v>
      </c>
      <c r="C328" s="8" t="s">
        <v>2080</v>
      </c>
      <c r="D328" s="8" t="s">
        <v>2081</v>
      </c>
      <c r="E328" s="8" t="s">
        <v>2082</v>
      </c>
      <c r="F328" s="56" t="s">
        <v>2083</v>
      </c>
      <c r="G328" s="4" t="s">
        <v>3174</v>
      </c>
      <c r="H328" s="4">
        <v>87.5</v>
      </c>
      <c r="I328" s="4">
        <v>590000000</v>
      </c>
      <c r="J328" s="8" t="s">
        <v>2571</v>
      </c>
      <c r="K328" s="8" t="s">
        <v>3472</v>
      </c>
      <c r="L328" s="8" t="s">
        <v>2725</v>
      </c>
      <c r="M328" s="4" t="s">
        <v>2716</v>
      </c>
      <c r="N328" s="8" t="s">
        <v>1833</v>
      </c>
      <c r="O328" s="4" t="s">
        <v>1415</v>
      </c>
      <c r="P328" s="4">
        <v>839</v>
      </c>
      <c r="Q328" s="4" t="s">
        <v>2719</v>
      </c>
      <c r="R328" s="180">
        <v>713</v>
      </c>
      <c r="S328" s="35">
        <v>4100</v>
      </c>
      <c r="T328" s="35">
        <f t="shared" si="11"/>
        <v>2923300</v>
      </c>
      <c r="U328" s="88">
        <f t="shared" si="10"/>
        <v>3274096.0000000005</v>
      </c>
      <c r="V328" s="4"/>
      <c r="W328" s="4">
        <v>2017</v>
      </c>
      <c r="X328" s="258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</row>
    <row r="329" spans="1:91" s="67" customFormat="1" ht="50.1" customHeight="1">
      <c r="A329" s="4" t="s">
        <v>3946</v>
      </c>
      <c r="B329" s="4" t="s">
        <v>2720</v>
      </c>
      <c r="C329" s="8" t="s">
        <v>2094</v>
      </c>
      <c r="D329" s="8" t="s">
        <v>2081</v>
      </c>
      <c r="E329" s="8" t="s">
        <v>2095</v>
      </c>
      <c r="F329" s="56" t="s">
        <v>2096</v>
      </c>
      <c r="G329" s="4" t="s">
        <v>3174</v>
      </c>
      <c r="H329" s="4">
        <v>90.5</v>
      </c>
      <c r="I329" s="4">
        <v>590000000</v>
      </c>
      <c r="J329" s="8" t="s">
        <v>2571</v>
      </c>
      <c r="K329" s="8" t="s">
        <v>3472</v>
      </c>
      <c r="L329" s="8" t="s">
        <v>2725</v>
      </c>
      <c r="M329" s="4" t="s">
        <v>2716</v>
      </c>
      <c r="N329" s="8" t="s">
        <v>1833</v>
      </c>
      <c r="O329" s="4" t="s">
        <v>1415</v>
      </c>
      <c r="P329" s="4">
        <v>839</v>
      </c>
      <c r="Q329" s="4" t="s">
        <v>2719</v>
      </c>
      <c r="R329" s="155">
        <v>12</v>
      </c>
      <c r="S329" s="35">
        <v>6500</v>
      </c>
      <c r="T329" s="35">
        <f t="shared" si="11"/>
        <v>78000</v>
      </c>
      <c r="U329" s="88">
        <f t="shared" si="10"/>
        <v>87360.000000000015</v>
      </c>
      <c r="V329" s="2"/>
      <c r="W329" s="4">
        <v>2017</v>
      </c>
      <c r="X329" s="258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91" s="27" customFormat="1" ht="50.1" customHeight="1">
      <c r="A330" s="4" t="s">
        <v>3947</v>
      </c>
      <c r="B330" s="33" t="s">
        <v>2720</v>
      </c>
      <c r="C330" s="97" t="s">
        <v>2104</v>
      </c>
      <c r="D330" s="98" t="s">
        <v>2081</v>
      </c>
      <c r="E330" s="5" t="s">
        <v>2105</v>
      </c>
      <c r="F330" s="23" t="s">
        <v>2106</v>
      </c>
      <c r="G330" s="24" t="s">
        <v>3174</v>
      </c>
      <c r="H330" s="10">
        <v>45</v>
      </c>
      <c r="I330" s="32">
        <v>590000000</v>
      </c>
      <c r="J330" s="8" t="s">
        <v>2571</v>
      </c>
      <c r="K330" s="33" t="s">
        <v>3472</v>
      </c>
      <c r="L330" s="8" t="s">
        <v>2725</v>
      </c>
      <c r="M330" s="33" t="s">
        <v>2716</v>
      </c>
      <c r="N330" s="5" t="s">
        <v>1833</v>
      </c>
      <c r="O330" s="4" t="s">
        <v>1415</v>
      </c>
      <c r="P330" s="50">
        <v>839</v>
      </c>
      <c r="Q330" s="50" t="s">
        <v>2719</v>
      </c>
      <c r="R330" s="150">
        <v>76</v>
      </c>
      <c r="S330" s="37">
        <v>7450</v>
      </c>
      <c r="T330" s="35">
        <f t="shared" si="11"/>
        <v>566200</v>
      </c>
      <c r="U330" s="88">
        <f t="shared" si="10"/>
        <v>634144.00000000012</v>
      </c>
      <c r="V330" s="33"/>
      <c r="W330" s="75">
        <v>2017</v>
      </c>
      <c r="X330" s="258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  <c r="BJ330" s="132"/>
      <c r="BK330" s="132"/>
      <c r="BL330" s="132"/>
      <c r="BM330" s="132"/>
      <c r="BN330" s="132"/>
      <c r="BO330" s="132"/>
      <c r="BP330" s="132"/>
      <c r="BQ330" s="132"/>
      <c r="BR330" s="132"/>
      <c r="BS330" s="132"/>
      <c r="BT330" s="132"/>
      <c r="BU330" s="132"/>
      <c r="BV330" s="132"/>
      <c r="BW330" s="132"/>
      <c r="BX330" s="132"/>
      <c r="BY330" s="132"/>
      <c r="BZ330" s="132"/>
      <c r="CA330" s="132"/>
      <c r="CB330" s="132"/>
      <c r="CC330" s="132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</row>
    <row r="331" spans="1:91" s="27" customFormat="1" ht="50.1" customHeight="1">
      <c r="A331" s="4" t="s">
        <v>3948</v>
      </c>
      <c r="B331" s="62" t="s">
        <v>2720</v>
      </c>
      <c r="C331" s="8" t="s">
        <v>1111</v>
      </c>
      <c r="D331" s="56" t="s">
        <v>1112</v>
      </c>
      <c r="E331" s="56" t="s">
        <v>1113</v>
      </c>
      <c r="F331" s="56" t="s">
        <v>1114</v>
      </c>
      <c r="G331" s="62" t="s">
        <v>2712</v>
      </c>
      <c r="H331" s="62">
        <v>0</v>
      </c>
      <c r="I331" s="104">
        <v>590000000</v>
      </c>
      <c r="J331" s="8" t="s">
        <v>2714</v>
      </c>
      <c r="K331" s="62" t="s">
        <v>1115</v>
      </c>
      <c r="L331" s="4" t="s">
        <v>773</v>
      </c>
      <c r="M331" s="62" t="s">
        <v>3398</v>
      </c>
      <c r="N331" s="4" t="s">
        <v>2427</v>
      </c>
      <c r="O331" s="24" t="s">
        <v>3473</v>
      </c>
      <c r="P331" s="4">
        <v>796</v>
      </c>
      <c r="Q331" s="4" t="s">
        <v>2728</v>
      </c>
      <c r="R331" s="155">
        <v>56</v>
      </c>
      <c r="S331" s="155">
        <v>360</v>
      </c>
      <c r="T331" s="95">
        <f t="shared" si="11"/>
        <v>20160</v>
      </c>
      <c r="U331" s="89">
        <f t="shared" si="10"/>
        <v>22579.200000000001</v>
      </c>
      <c r="V331" s="4"/>
      <c r="W331" s="4">
        <v>2017</v>
      </c>
      <c r="X331" s="72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</row>
    <row r="332" spans="1:91" s="132" customFormat="1" ht="50.1" customHeight="1">
      <c r="A332" s="4" t="s">
        <v>3949</v>
      </c>
      <c r="B332" s="4" t="s">
        <v>2720</v>
      </c>
      <c r="C332" s="61" t="s">
        <v>1116</v>
      </c>
      <c r="D332" s="56" t="s">
        <v>1112</v>
      </c>
      <c r="E332" s="56" t="s">
        <v>1117</v>
      </c>
      <c r="F332" s="56" t="s">
        <v>1118</v>
      </c>
      <c r="G332" s="4" t="s">
        <v>2712</v>
      </c>
      <c r="H332" s="4">
        <v>0</v>
      </c>
      <c r="I332" s="54">
        <v>590000000</v>
      </c>
      <c r="J332" s="8" t="s">
        <v>2714</v>
      </c>
      <c r="K332" s="4" t="s">
        <v>1115</v>
      </c>
      <c r="L332" s="4" t="s">
        <v>773</v>
      </c>
      <c r="M332" s="4" t="s">
        <v>3398</v>
      </c>
      <c r="N332" s="4" t="s">
        <v>2427</v>
      </c>
      <c r="O332" s="24" t="s">
        <v>3473</v>
      </c>
      <c r="P332" s="4">
        <v>796</v>
      </c>
      <c r="Q332" s="4" t="s">
        <v>2728</v>
      </c>
      <c r="R332" s="180">
        <v>204</v>
      </c>
      <c r="S332" s="155">
        <v>550</v>
      </c>
      <c r="T332" s="95">
        <f t="shared" si="11"/>
        <v>112200</v>
      </c>
      <c r="U332" s="89">
        <f t="shared" si="10"/>
        <v>125664.00000000001</v>
      </c>
      <c r="V332" s="4"/>
      <c r="W332" s="4">
        <v>2017</v>
      </c>
      <c r="X332" s="72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</row>
    <row r="333" spans="1:91" s="132" customFormat="1" ht="50.1" customHeight="1">
      <c r="A333" s="4" t="s">
        <v>3950</v>
      </c>
      <c r="B333" s="4" t="s">
        <v>2720</v>
      </c>
      <c r="C333" s="8" t="s">
        <v>975</v>
      </c>
      <c r="D333" s="56" t="s">
        <v>2880</v>
      </c>
      <c r="E333" s="56" t="s">
        <v>976</v>
      </c>
      <c r="F333" s="56" t="s">
        <v>977</v>
      </c>
      <c r="G333" s="4" t="s">
        <v>2712</v>
      </c>
      <c r="H333" s="4">
        <v>0</v>
      </c>
      <c r="I333" s="54">
        <v>590000000</v>
      </c>
      <c r="J333" s="8" t="s">
        <v>2714</v>
      </c>
      <c r="K333" s="4" t="s">
        <v>799</v>
      </c>
      <c r="L333" s="4" t="s">
        <v>773</v>
      </c>
      <c r="M333" s="4" t="s">
        <v>3398</v>
      </c>
      <c r="N333" s="4" t="s">
        <v>2427</v>
      </c>
      <c r="O333" s="24" t="s">
        <v>3473</v>
      </c>
      <c r="P333" s="4">
        <v>796</v>
      </c>
      <c r="Q333" s="4" t="s">
        <v>2728</v>
      </c>
      <c r="R333" s="180">
        <v>9</v>
      </c>
      <c r="S333" s="155">
        <v>7100</v>
      </c>
      <c r="T333" s="95">
        <f t="shared" si="11"/>
        <v>63900</v>
      </c>
      <c r="U333" s="89">
        <f t="shared" si="10"/>
        <v>71568</v>
      </c>
      <c r="V333" s="4"/>
      <c r="W333" s="4">
        <v>2017</v>
      </c>
      <c r="X333" s="72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</row>
    <row r="334" spans="1:91" s="67" customFormat="1" ht="50.1" customHeight="1">
      <c r="A334" s="4" t="s">
        <v>3951</v>
      </c>
      <c r="B334" s="4" t="s">
        <v>2720</v>
      </c>
      <c r="C334" s="8" t="s">
        <v>975</v>
      </c>
      <c r="D334" s="56" t="s">
        <v>2880</v>
      </c>
      <c r="E334" s="56" t="s">
        <v>976</v>
      </c>
      <c r="F334" s="56" t="s">
        <v>978</v>
      </c>
      <c r="G334" s="4" t="s">
        <v>2712</v>
      </c>
      <c r="H334" s="4">
        <v>0</v>
      </c>
      <c r="I334" s="54">
        <v>590000000</v>
      </c>
      <c r="J334" s="8" t="s">
        <v>2714</v>
      </c>
      <c r="K334" s="4" t="s">
        <v>979</v>
      </c>
      <c r="L334" s="4" t="s">
        <v>773</v>
      </c>
      <c r="M334" s="4" t="s">
        <v>3398</v>
      </c>
      <c r="N334" s="4" t="s">
        <v>2427</v>
      </c>
      <c r="O334" s="24" t="s">
        <v>3473</v>
      </c>
      <c r="P334" s="4">
        <v>796</v>
      </c>
      <c r="Q334" s="4" t="s">
        <v>2728</v>
      </c>
      <c r="R334" s="155">
        <v>8</v>
      </c>
      <c r="S334" s="155">
        <v>14200</v>
      </c>
      <c r="T334" s="95">
        <f t="shared" si="11"/>
        <v>113600</v>
      </c>
      <c r="U334" s="89">
        <f t="shared" si="10"/>
        <v>127232.00000000001</v>
      </c>
      <c r="V334" s="2"/>
      <c r="W334" s="4">
        <v>2017</v>
      </c>
      <c r="X334" s="72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91" s="27" customFormat="1" ht="50.1" customHeight="1">
      <c r="A335" s="4" t="s">
        <v>3952</v>
      </c>
      <c r="B335" s="4" t="s">
        <v>2720</v>
      </c>
      <c r="C335" s="8" t="s">
        <v>2887</v>
      </c>
      <c r="D335" s="7" t="s">
        <v>2880</v>
      </c>
      <c r="E335" s="8" t="s">
        <v>2888</v>
      </c>
      <c r="F335" s="56"/>
      <c r="G335" s="4" t="s">
        <v>2712</v>
      </c>
      <c r="H335" s="4">
        <v>0</v>
      </c>
      <c r="I335" s="4">
        <v>590000000</v>
      </c>
      <c r="J335" s="8" t="s">
        <v>2571</v>
      </c>
      <c r="K335" s="8" t="s">
        <v>2733</v>
      </c>
      <c r="L335" s="8" t="s">
        <v>2725</v>
      </c>
      <c r="M335" s="4" t="s">
        <v>2726</v>
      </c>
      <c r="N335" s="5" t="s">
        <v>2785</v>
      </c>
      <c r="O335" s="4" t="s">
        <v>1463</v>
      </c>
      <c r="P335" s="4">
        <v>796</v>
      </c>
      <c r="Q335" s="4" t="s">
        <v>2728</v>
      </c>
      <c r="R335" s="155">
        <v>7</v>
      </c>
      <c r="S335" s="35">
        <v>700</v>
      </c>
      <c r="T335" s="35">
        <f t="shared" si="11"/>
        <v>4900</v>
      </c>
      <c r="U335" s="88">
        <f t="shared" si="10"/>
        <v>5488.0000000000009</v>
      </c>
      <c r="V335" s="4"/>
      <c r="W335" s="4">
        <v>2017</v>
      </c>
      <c r="X335" s="8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</row>
    <row r="336" spans="1:91" s="27" customFormat="1" ht="50.1" customHeight="1">
      <c r="A336" s="4" t="s">
        <v>3953</v>
      </c>
      <c r="B336" s="62" t="s">
        <v>2720</v>
      </c>
      <c r="C336" s="8" t="s">
        <v>920</v>
      </c>
      <c r="D336" s="56" t="s">
        <v>2880</v>
      </c>
      <c r="E336" s="56" t="s">
        <v>921</v>
      </c>
      <c r="F336" s="56" t="s">
        <v>922</v>
      </c>
      <c r="G336" s="62" t="s">
        <v>2712</v>
      </c>
      <c r="H336" s="62">
        <v>0</v>
      </c>
      <c r="I336" s="104">
        <v>590000000</v>
      </c>
      <c r="J336" s="8" t="s">
        <v>2714</v>
      </c>
      <c r="K336" s="62" t="s">
        <v>799</v>
      </c>
      <c r="L336" s="4" t="s">
        <v>773</v>
      </c>
      <c r="M336" s="62" t="s">
        <v>3398</v>
      </c>
      <c r="N336" s="4" t="s">
        <v>2427</v>
      </c>
      <c r="O336" s="24" t="s">
        <v>3473</v>
      </c>
      <c r="P336" s="4">
        <v>796</v>
      </c>
      <c r="Q336" s="4" t="s">
        <v>2728</v>
      </c>
      <c r="R336" s="155">
        <v>4</v>
      </c>
      <c r="S336" s="155">
        <v>23000</v>
      </c>
      <c r="T336" s="95">
        <f t="shared" si="11"/>
        <v>92000</v>
      </c>
      <c r="U336" s="89">
        <f t="shared" si="10"/>
        <v>103040.00000000001</v>
      </c>
      <c r="V336" s="4"/>
      <c r="W336" s="4">
        <v>2017</v>
      </c>
      <c r="X336" s="72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</row>
    <row r="337" spans="1:91" s="132" customFormat="1" ht="50.1" customHeight="1">
      <c r="A337" s="4" t="s">
        <v>3954</v>
      </c>
      <c r="B337" s="4" t="s">
        <v>2720</v>
      </c>
      <c r="C337" s="61" t="s">
        <v>362</v>
      </c>
      <c r="D337" s="56" t="s">
        <v>2880</v>
      </c>
      <c r="E337" s="56" t="s">
        <v>363</v>
      </c>
      <c r="F337" s="56" t="s">
        <v>364</v>
      </c>
      <c r="G337" s="4" t="s">
        <v>2712</v>
      </c>
      <c r="H337" s="4">
        <v>0</v>
      </c>
      <c r="I337" s="54">
        <v>590000000</v>
      </c>
      <c r="J337" s="8" t="s">
        <v>2714</v>
      </c>
      <c r="K337" s="4" t="s">
        <v>571</v>
      </c>
      <c r="L337" s="4" t="s">
        <v>773</v>
      </c>
      <c r="M337" s="4" t="s">
        <v>3398</v>
      </c>
      <c r="N337" s="4" t="s">
        <v>2427</v>
      </c>
      <c r="O337" s="24" t="s">
        <v>3473</v>
      </c>
      <c r="P337" s="4">
        <v>796</v>
      </c>
      <c r="Q337" s="4" t="s">
        <v>2728</v>
      </c>
      <c r="R337" s="180">
        <v>1</v>
      </c>
      <c r="S337" s="155">
        <v>1000</v>
      </c>
      <c r="T337" s="95">
        <f t="shared" si="11"/>
        <v>1000</v>
      </c>
      <c r="U337" s="89">
        <f t="shared" ref="U337:U400" si="12">T337*1.12</f>
        <v>1120</v>
      </c>
      <c r="V337" s="4"/>
      <c r="W337" s="4">
        <v>2017</v>
      </c>
      <c r="X337" s="72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</row>
    <row r="338" spans="1:91" s="132" customFormat="1" ht="50.1" customHeight="1">
      <c r="A338" s="4" t="s">
        <v>3955</v>
      </c>
      <c r="B338" s="33" t="s">
        <v>2720</v>
      </c>
      <c r="C338" s="97" t="s">
        <v>2879</v>
      </c>
      <c r="D338" s="99" t="s">
        <v>2880</v>
      </c>
      <c r="E338" s="5" t="s">
        <v>2881</v>
      </c>
      <c r="F338" s="23" t="s">
        <v>2882</v>
      </c>
      <c r="G338" s="24" t="s">
        <v>2712</v>
      </c>
      <c r="H338" s="10">
        <v>0</v>
      </c>
      <c r="I338" s="32">
        <v>590000000</v>
      </c>
      <c r="J338" s="8" t="s">
        <v>2571</v>
      </c>
      <c r="K338" s="33" t="s">
        <v>2751</v>
      </c>
      <c r="L338" s="8" t="s">
        <v>2725</v>
      </c>
      <c r="M338" s="33" t="s">
        <v>2716</v>
      </c>
      <c r="N338" s="5" t="s">
        <v>2883</v>
      </c>
      <c r="O338" s="4" t="s">
        <v>1463</v>
      </c>
      <c r="P338" s="4">
        <v>796</v>
      </c>
      <c r="Q338" s="50" t="s">
        <v>2728</v>
      </c>
      <c r="R338" s="181">
        <v>40</v>
      </c>
      <c r="S338" s="37">
        <v>715</v>
      </c>
      <c r="T338" s="35">
        <f t="shared" si="11"/>
        <v>28600</v>
      </c>
      <c r="U338" s="88">
        <f t="shared" si="12"/>
        <v>32032.000000000004</v>
      </c>
      <c r="V338" s="33"/>
      <c r="W338" s="75">
        <v>2017</v>
      </c>
      <c r="X338" s="8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</row>
    <row r="339" spans="1:91" s="67" customFormat="1" ht="50.1" customHeight="1">
      <c r="A339" s="4" t="s">
        <v>3956</v>
      </c>
      <c r="B339" s="4" t="s">
        <v>2720</v>
      </c>
      <c r="C339" s="8" t="s">
        <v>2879</v>
      </c>
      <c r="D339" s="7" t="s">
        <v>2880</v>
      </c>
      <c r="E339" s="8" t="s">
        <v>2881</v>
      </c>
      <c r="F339" s="56" t="s">
        <v>2884</v>
      </c>
      <c r="G339" s="4" t="s">
        <v>2712</v>
      </c>
      <c r="H339" s="4">
        <v>0</v>
      </c>
      <c r="I339" s="4">
        <v>590000000</v>
      </c>
      <c r="J339" s="8" t="s">
        <v>2571</v>
      </c>
      <c r="K339" s="8" t="s">
        <v>2751</v>
      </c>
      <c r="L339" s="8" t="s">
        <v>2725</v>
      </c>
      <c r="M339" s="4" t="s">
        <v>2716</v>
      </c>
      <c r="N339" s="8" t="s">
        <v>2883</v>
      </c>
      <c r="O339" s="4" t="s">
        <v>1463</v>
      </c>
      <c r="P339" s="4">
        <v>796</v>
      </c>
      <c r="Q339" s="4" t="s">
        <v>2728</v>
      </c>
      <c r="R339" s="155">
        <v>15</v>
      </c>
      <c r="S339" s="35">
        <v>1165</v>
      </c>
      <c r="T339" s="35">
        <f t="shared" si="11"/>
        <v>17475</v>
      </c>
      <c r="U339" s="88">
        <f t="shared" si="12"/>
        <v>19572.000000000004</v>
      </c>
      <c r="V339" s="2"/>
      <c r="W339" s="4">
        <v>2017</v>
      </c>
      <c r="X339" s="8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</row>
    <row r="340" spans="1:91" s="27" customFormat="1" ht="50.1" customHeight="1">
      <c r="A340" s="4" t="s">
        <v>3957</v>
      </c>
      <c r="B340" s="33" t="s">
        <v>2720</v>
      </c>
      <c r="C340" s="97" t="s">
        <v>2879</v>
      </c>
      <c r="D340" s="99" t="s">
        <v>2880</v>
      </c>
      <c r="E340" s="5" t="s">
        <v>2881</v>
      </c>
      <c r="F340" s="23" t="s">
        <v>2885</v>
      </c>
      <c r="G340" s="24" t="s">
        <v>2712</v>
      </c>
      <c r="H340" s="10">
        <v>0</v>
      </c>
      <c r="I340" s="32">
        <v>590000000</v>
      </c>
      <c r="J340" s="8" t="s">
        <v>2571</v>
      </c>
      <c r="K340" s="33" t="s">
        <v>2751</v>
      </c>
      <c r="L340" s="8" t="s">
        <v>2725</v>
      </c>
      <c r="M340" s="33" t="s">
        <v>2716</v>
      </c>
      <c r="N340" s="5" t="s">
        <v>2883</v>
      </c>
      <c r="O340" s="4" t="s">
        <v>1463</v>
      </c>
      <c r="P340" s="4">
        <v>796</v>
      </c>
      <c r="Q340" s="50" t="s">
        <v>2728</v>
      </c>
      <c r="R340" s="150">
        <v>32</v>
      </c>
      <c r="S340" s="37">
        <v>2180</v>
      </c>
      <c r="T340" s="35">
        <f t="shared" si="11"/>
        <v>69760</v>
      </c>
      <c r="U340" s="88">
        <f t="shared" si="12"/>
        <v>78131.200000000012</v>
      </c>
      <c r="V340" s="33"/>
      <c r="W340" s="75">
        <v>2017</v>
      </c>
      <c r="X340" s="8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  <c r="BD340" s="133"/>
      <c r="BE340" s="133"/>
      <c r="BF340" s="133"/>
      <c r="BG340" s="133"/>
      <c r="BH340" s="133"/>
      <c r="BI340" s="133"/>
      <c r="BJ340" s="133"/>
      <c r="BK340" s="133"/>
      <c r="BL340" s="133"/>
      <c r="BM340" s="133"/>
      <c r="BN340" s="133"/>
      <c r="BO340" s="133"/>
      <c r="BP340" s="133"/>
      <c r="BQ340" s="133"/>
      <c r="BR340" s="133"/>
      <c r="BS340" s="133"/>
      <c r="BT340" s="133"/>
      <c r="BU340" s="133"/>
      <c r="BV340" s="133"/>
      <c r="BW340" s="133"/>
      <c r="BX340" s="133"/>
      <c r="BY340" s="133"/>
      <c r="BZ340" s="133"/>
      <c r="CA340" s="133"/>
      <c r="CB340" s="133"/>
      <c r="CC340" s="133"/>
      <c r="CD340" s="133"/>
      <c r="CE340" s="133"/>
      <c r="CF340" s="133"/>
      <c r="CG340" s="133"/>
      <c r="CH340" s="133"/>
      <c r="CI340" s="133"/>
      <c r="CJ340" s="133"/>
      <c r="CK340" s="133"/>
      <c r="CL340" s="133"/>
      <c r="CM340" s="133"/>
    </row>
    <row r="341" spans="1:91" s="27" customFormat="1" ht="50.1" customHeight="1">
      <c r="A341" s="4" t="s">
        <v>3958</v>
      </c>
      <c r="B341" s="62" t="s">
        <v>2720</v>
      </c>
      <c r="C341" s="8" t="s">
        <v>2879</v>
      </c>
      <c r="D341" s="7" t="s">
        <v>2880</v>
      </c>
      <c r="E341" s="8" t="s">
        <v>2881</v>
      </c>
      <c r="F341" s="56" t="s">
        <v>2886</v>
      </c>
      <c r="G341" s="62" t="s">
        <v>2712</v>
      </c>
      <c r="H341" s="62">
        <v>0</v>
      </c>
      <c r="I341" s="62">
        <v>590000000</v>
      </c>
      <c r="J341" s="8" t="s">
        <v>2571</v>
      </c>
      <c r="K341" s="63" t="s">
        <v>2751</v>
      </c>
      <c r="L341" s="8" t="s">
        <v>2725</v>
      </c>
      <c r="M341" s="62" t="s">
        <v>2716</v>
      </c>
      <c r="N341" s="8" t="s">
        <v>2883</v>
      </c>
      <c r="O341" s="4" t="s">
        <v>1463</v>
      </c>
      <c r="P341" s="4">
        <v>796</v>
      </c>
      <c r="Q341" s="4" t="s">
        <v>2728</v>
      </c>
      <c r="R341" s="155">
        <v>8</v>
      </c>
      <c r="S341" s="35">
        <v>5675</v>
      </c>
      <c r="T341" s="35">
        <f t="shared" si="11"/>
        <v>45400</v>
      </c>
      <c r="U341" s="88">
        <f t="shared" si="12"/>
        <v>50848.000000000007</v>
      </c>
      <c r="V341" s="4"/>
      <c r="W341" s="4">
        <v>2017</v>
      </c>
      <c r="X341" s="8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</row>
    <row r="342" spans="1:91" s="132" customFormat="1" ht="50.1" customHeight="1">
      <c r="A342" s="4" t="s">
        <v>3959</v>
      </c>
      <c r="B342" s="33" t="s">
        <v>2720</v>
      </c>
      <c r="C342" s="103" t="s">
        <v>2879</v>
      </c>
      <c r="D342" s="99" t="s">
        <v>2880</v>
      </c>
      <c r="E342" s="5" t="s">
        <v>2881</v>
      </c>
      <c r="F342" s="23"/>
      <c r="G342" s="24" t="s">
        <v>2712</v>
      </c>
      <c r="H342" s="10">
        <v>0</v>
      </c>
      <c r="I342" s="32">
        <v>590000000</v>
      </c>
      <c r="J342" s="8" t="s">
        <v>2571</v>
      </c>
      <c r="K342" s="33" t="s">
        <v>2733</v>
      </c>
      <c r="L342" s="8" t="s">
        <v>2725</v>
      </c>
      <c r="M342" s="33" t="s">
        <v>2726</v>
      </c>
      <c r="N342" s="5" t="s">
        <v>2785</v>
      </c>
      <c r="O342" s="4" t="s">
        <v>1463</v>
      </c>
      <c r="P342" s="4">
        <v>796</v>
      </c>
      <c r="Q342" s="50" t="s">
        <v>2728</v>
      </c>
      <c r="R342" s="181">
        <v>5</v>
      </c>
      <c r="S342" s="37">
        <v>715</v>
      </c>
      <c r="T342" s="35">
        <f t="shared" si="11"/>
        <v>3575</v>
      </c>
      <c r="U342" s="88">
        <f t="shared" si="12"/>
        <v>4004.0000000000005</v>
      </c>
      <c r="V342" s="33"/>
      <c r="W342" s="75">
        <v>2017</v>
      </c>
      <c r="X342" s="8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</row>
    <row r="343" spans="1:91" s="132" customFormat="1" ht="50.1" customHeight="1">
      <c r="A343" s="4" t="s">
        <v>3960</v>
      </c>
      <c r="B343" s="4" t="s">
        <v>2720</v>
      </c>
      <c r="C343" s="8" t="s">
        <v>1137</v>
      </c>
      <c r="D343" s="56" t="s">
        <v>2880</v>
      </c>
      <c r="E343" s="56" t="s">
        <v>1138</v>
      </c>
      <c r="F343" s="56" t="s">
        <v>2882</v>
      </c>
      <c r="G343" s="4" t="s">
        <v>2712</v>
      </c>
      <c r="H343" s="4">
        <v>0</v>
      </c>
      <c r="I343" s="54">
        <v>590000000</v>
      </c>
      <c r="J343" s="8" t="s">
        <v>2714</v>
      </c>
      <c r="K343" s="4" t="s">
        <v>981</v>
      </c>
      <c r="L343" s="4" t="s">
        <v>773</v>
      </c>
      <c r="M343" s="4" t="s">
        <v>3398</v>
      </c>
      <c r="N343" s="4" t="s">
        <v>2427</v>
      </c>
      <c r="O343" s="24" t="s">
        <v>3473</v>
      </c>
      <c r="P343" s="4">
        <v>796</v>
      </c>
      <c r="Q343" s="4" t="s">
        <v>2728</v>
      </c>
      <c r="R343" s="180">
        <v>50</v>
      </c>
      <c r="S343" s="155">
        <v>900</v>
      </c>
      <c r="T343" s="95">
        <f t="shared" si="11"/>
        <v>45000</v>
      </c>
      <c r="U343" s="89">
        <f t="shared" si="12"/>
        <v>50400.000000000007</v>
      </c>
      <c r="V343" s="4"/>
      <c r="W343" s="4">
        <v>2017</v>
      </c>
      <c r="X343" s="72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</row>
    <row r="344" spans="1:91" s="67" customFormat="1" ht="50.1" customHeight="1">
      <c r="A344" s="4" t="s">
        <v>3961</v>
      </c>
      <c r="B344" s="4" t="s">
        <v>2720</v>
      </c>
      <c r="C344" s="8" t="s">
        <v>1137</v>
      </c>
      <c r="D344" s="56" t="s">
        <v>2880</v>
      </c>
      <c r="E344" s="56" t="s">
        <v>1138</v>
      </c>
      <c r="F344" s="56" t="s">
        <v>1139</v>
      </c>
      <c r="G344" s="4" t="s">
        <v>2712</v>
      </c>
      <c r="H344" s="4">
        <v>0</v>
      </c>
      <c r="I344" s="54">
        <v>590000000</v>
      </c>
      <c r="J344" s="8" t="s">
        <v>2714</v>
      </c>
      <c r="K344" s="4" t="s">
        <v>981</v>
      </c>
      <c r="L344" s="4" t="s">
        <v>773</v>
      </c>
      <c r="M344" s="4" t="s">
        <v>3398</v>
      </c>
      <c r="N344" s="4" t="s">
        <v>2427</v>
      </c>
      <c r="O344" s="24" t="s">
        <v>3473</v>
      </c>
      <c r="P344" s="4">
        <v>796</v>
      </c>
      <c r="Q344" s="4" t="s">
        <v>2728</v>
      </c>
      <c r="R344" s="155">
        <v>10</v>
      </c>
      <c r="S344" s="155">
        <v>5000</v>
      </c>
      <c r="T344" s="95">
        <f t="shared" si="11"/>
        <v>50000</v>
      </c>
      <c r="U344" s="89">
        <f t="shared" si="12"/>
        <v>56000.000000000007</v>
      </c>
      <c r="V344" s="2"/>
      <c r="W344" s="4">
        <v>2017</v>
      </c>
      <c r="X344" s="72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91" s="27" customFormat="1" ht="50.1" customHeight="1">
      <c r="A345" s="4" t="s">
        <v>3962</v>
      </c>
      <c r="B345" s="4" t="s">
        <v>2720</v>
      </c>
      <c r="C345" s="8" t="s">
        <v>1137</v>
      </c>
      <c r="D345" s="56" t="s">
        <v>2880</v>
      </c>
      <c r="E345" s="56" t="s">
        <v>1138</v>
      </c>
      <c r="F345" s="56" t="s">
        <v>1146</v>
      </c>
      <c r="G345" s="4" t="s">
        <v>2712</v>
      </c>
      <c r="H345" s="4">
        <v>0</v>
      </c>
      <c r="I345" s="54">
        <v>590000000</v>
      </c>
      <c r="J345" s="8" t="s">
        <v>2714</v>
      </c>
      <c r="K345" s="4" t="s">
        <v>981</v>
      </c>
      <c r="L345" s="4" t="s">
        <v>773</v>
      </c>
      <c r="M345" s="4" t="s">
        <v>3398</v>
      </c>
      <c r="N345" s="4" t="s">
        <v>2427</v>
      </c>
      <c r="O345" s="24" t="s">
        <v>3473</v>
      </c>
      <c r="P345" s="4">
        <v>796</v>
      </c>
      <c r="Q345" s="4" t="s">
        <v>2728</v>
      </c>
      <c r="R345" s="155">
        <v>10</v>
      </c>
      <c r="S345" s="155">
        <v>7000</v>
      </c>
      <c r="T345" s="95">
        <f t="shared" si="11"/>
        <v>70000</v>
      </c>
      <c r="U345" s="89">
        <f t="shared" si="12"/>
        <v>78400.000000000015</v>
      </c>
      <c r="V345" s="4"/>
      <c r="W345" s="4">
        <v>2017</v>
      </c>
      <c r="X345" s="72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</row>
    <row r="346" spans="1:91" s="27" customFormat="1" ht="50.1" customHeight="1">
      <c r="A346" s="4" t="s">
        <v>3963</v>
      </c>
      <c r="B346" s="62" t="s">
        <v>2720</v>
      </c>
      <c r="C346" s="8" t="s">
        <v>1137</v>
      </c>
      <c r="D346" s="56" t="s">
        <v>2880</v>
      </c>
      <c r="E346" s="56" t="s">
        <v>1138</v>
      </c>
      <c r="F346" s="56" t="s">
        <v>1147</v>
      </c>
      <c r="G346" s="62" t="s">
        <v>2712</v>
      </c>
      <c r="H346" s="62">
        <v>0</v>
      </c>
      <c r="I346" s="104">
        <v>590000000</v>
      </c>
      <c r="J346" s="8" t="s">
        <v>2714</v>
      </c>
      <c r="K346" s="62" t="s">
        <v>1148</v>
      </c>
      <c r="L346" s="4" t="s">
        <v>773</v>
      </c>
      <c r="M346" s="62" t="s">
        <v>3398</v>
      </c>
      <c r="N346" s="4" t="s">
        <v>2427</v>
      </c>
      <c r="O346" s="24" t="s">
        <v>3473</v>
      </c>
      <c r="P346" s="4">
        <v>796</v>
      </c>
      <c r="Q346" s="4" t="s">
        <v>2728</v>
      </c>
      <c r="R346" s="155">
        <v>8</v>
      </c>
      <c r="S346" s="155">
        <v>1000</v>
      </c>
      <c r="T346" s="95">
        <f t="shared" si="11"/>
        <v>8000</v>
      </c>
      <c r="U346" s="89">
        <f t="shared" si="12"/>
        <v>8960</v>
      </c>
      <c r="V346" s="4"/>
      <c r="W346" s="4">
        <v>2017</v>
      </c>
      <c r="X346" s="72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</row>
    <row r="347" spans="1:91" s="132" customFormat="1" ht="50.1" customHeight="1">
      <c r="A347" s="4" t="s">
        <v>3964</v>
      </c>
      <c r="B347" s="4" t="s">
        <v>2720</v>
      </c>
      <c r="C347" s="61" t="s">
        <v>1143</v>
      </c>
      <c r="D347" s="56" t="s">
        <v>2880</v>
      </c>
      <c r="E347" s="56" t="s">
        <v>1144</v>
      </c>
      <c r="F347" s="56" t="s">
        <v>1145</v>
      </c>
      <c r="G347" s="4" t="s">
        <v>2712</v>
      </c>
      <c r="H347" s="4">
        <v>0</v>
      </c>
      <c r="I347" s="54">
        <v>590000000</v>
      </c>
      <c r="J347" s="8" t="s">
        <v>2714</v>
      </c>
      <c r="K347" s="4" t="s">
        <v>876</v>
      </c>
      <c r="L347" s="4" t="s">
        <v>773</v>
      </c>
      <c r="M347" s="4" t="s">
        <v>3398</v>
      </c>
      <c r="N347" s="4" t="s">
        <v>2427</v>
      </c>
      <c r="O347" s="24" t="s">
        <v>3473</v>
      </c>
      <c r="P347" s="4">
        <v>796</v>
      </c>
      <c r="Q347" s="4" t="s">
        <v>2728</v>
      </c>
      <c r="R347" s="180">
        <v>3</v>
      </c>
      <c r="S347" s="155">
        <v>65000</v>
      </c>
      <c r="T347" s="95">
        <f t="shared" si="11"/>
        <v>195000</v>
      </c>
      <c r="U347" s="89">
        <f t="shared" si="12"/>
        <v>218400.00000000003</v>
      </c>
      <c r="V347" s="4"/>
      <c r="W347" s="4">
        <v>2017</v>
      </c>
      <c r="X347" s="72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</row>
    <row r="348" spans="1:91" s="132" customFormat="1" ht="50.1" customHeight="1">
      <c r="A348" s="4" t="s">
        <v>3965</v>
      </c>
      <c r="B348" s="4" t="s">
        <v>2720</v>
      </c>
      <c r="C348" s="8" t="s">
        <v>1140</v>
      </c>
      <c r="D348" s="56" t="s">
        <v>2880</v>
      </c>
      <c r="E348" s="56" t="s">
        <v>1141</v>
      </c>
      <c r="F348" s="56" t="s">
        <v>1142</v>
      </c>
      <c r="G348" s="4" t="s">
        <v>2712</v>
      </c>
      <c r="H348" s="4">
        <v>0</v>
      </c>
      <c r="I348" s="54">
        <v>590000000</v>
      </c>
      <c r="J348" s="8" t="s">
        <v>2714</v>
      </c>
      <c r="K348" s="4" t="s">
        <v>876</v>
      </c>
      <c r="L348" s="4" t="s">
        <v>773</v>
      </c>
      <c r="M348" s="4" t="s">
        <v>3398</v>
      </c>
      <c r="N348" s="4" t="s">
        <v>2427</v>
      </c>
      <c r="O348" s="24" t="s">
        <v>3473</v>
      </c>
      <c r="P348" s="4">
        <v>796</v>
      </c>
      <c r="Q348" s="4" t="s">
        <v>2728</v>
      </c>
      <c r="R348" s="180">
        <v>3</v>
      </c>
      <c r="S348" s="155">
        <v>60000</v>
      </c>
      <c r="T348" s="95">
        <f t="shared" ref="T348:T411" si="13">R348*S348</f>
        <v>180000</v>
      </c>
      <c r="U348" s="89">
        <f t="shared" si="12"/>
        <v>201600.00000000003</v>
      </c>
      <c r="V348" s="4"/>
      <c r="W348" s="4">
        <v>2017</v>
      </c>
      <c r="X348" s="72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</row>
    <row r="349" spans="1:91" s="67" customFormat="1" ht="50.1" customHeight="1">
      <c r="A349" s="4" t="s">
        <v>3966</v>
      </c>
      <c r="B349" s="4" t="s">
        <v>2720</v>
      </c>
      <c r="C349" s="8" t="s">
        <v>1130</v>
      </c>
      <c r="D349" s="56" t="s">
        <v>2880</v>
      </c>
      <c r="E349" s="56" t="s">
        <v>1131</v>
      </c>
      <c r="F349" s="56" t="s">
        <v>1132</v>
      </c>
      <c r="G349" s="4" t="s">
        <v>2712</v>
      </c>
      <c r="H349" s="4">
        <v>0</v>
      </c>
      <c r="I349" s="54">
        <v>590000000</v>
      </c>
      <c r="J349" s="8" t="s">
        <v>2714</v>
      </c>
      <c r="K349" s="4" t="s">
        <v>1096</v>
      </c>
      <c r="L349" s="4" t="s">
        <v>773</v>
      </c>
      <c r="M349" s="4" t="s">
        <v>3398</v>
      </c>
      <c r="N349" s="4" t="s">
        <v>2427</v>
      </c>
      <c r="O349" s="24" t="s">
        <v>3473</v>
      </c>
      <c r="P349" s="4">
        <v>796</v>
      </c>
      <c r="Q349" s="4" t="s">
        <v>2728</v>
      </c>
      <c r="R349" s="155">
        <v>8</v>
      </c>
      <c r="S349" s="155">
        <v>2650</v>
      </c>
      <c r="T349" s="95">
        <f t="shared" si="13"/>
        <v>21200</v>
      </c>
      <c r="U349" s="89">
        <f t="shared" si="12"/>
        <v>23744.000000000004</v>
      </c>
      <c r="V349" s="2"/>
      <c r="W349" s="4">
        <v>2017</v>
      </c>
      <c r="X349" s="72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91" s="27" customFormat="1" ht="50.1" customHeight="1">
      <c r="A350" s="4" t="s">
        <v>3967</v>
      </c>
      <c r="B350" s="4" t="s">
        <v>2720</v>
      </c>
      <c r="C350" s="8" t="s">
        <v>1133</v>
      </c>
      <c r="D350" s="56" t="s">
        <v>2880</v>
      </c>
      <c r="E350" s="56" t="s">
        <v>1134</v>
      </c>
      <c r="F350" s="56" t="s">
        <v>1135</v>
      </c>
      <c r="G350" s="4" t="s">
        <v>2712</v>
      </c>
      <c r="H350" s="4">
        <v>0</v>
      </c>
      <c r="I350" s="54">
        <v>590000000</v>
      </c>
      <c r="J350" s="8" t="s">
        <v>2714</v>
      </c>
      <c r="K350" s="4" t="s">
        <v>2457</v>
      </c>
      <c r="L350" s="4" t="s">
        <v>773</v>
      </c>
      <c r="M350" s="4" t="s">
        <v>3398</v>
      </c>
      <c r="N350" s="4" t="s">
        <v>2275</v>
      </c>
      <c r="O350" s="24" t="s">
        <v>3473</v>
      </c>
      <c r="P350" s="4">
        <v>796</v>
      </c>
      <c r="Q350" s="4" t="s">
        <v>2728</v>
      </c>
      <c r="R350" s="155">
        <v>12</v>
      </c>
      <c r="S350" s="155">
        <v>25000</v>
      </c>
      <c r="T350" s="95">
        <f t="shared" si="13"/>
        <v>300000</v>
      </c>
      <c r="U350" s="89">
        <f t="shared" si="12"/>
        <v>336000.00000000006</v>
      </c>
      <c r="V350" s="4"/>
      <c r="W350" s="4">
        <v>2017</v>
      </c>
      <c r="X350" s="72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</row>
    <row r="351" spans="1:91" s="132" customFormat="1" ht="50.1" customHeight="1">
      <c r="A351" s="4" t="s">
        <v>3968</v>
      </c>
      <c r="B351" s="4" t="s">
        <v>2720</v>
      </c>
      <c r="C351" s="61" t="s">
        <v>1133</v>
      </c>
      <c r="D351" s="56" t="s">
        <v>2880</v>
      </c>
      <c r="E351" s="56" t="s">
        <v>1134</v>
      </c>
      <c r="F351" s="56" t="s">
        <v>1136</v>
      </c>
      <c r="G351" s="4" t="s">
        <v>2712</v>
      </c>
      <c r="H351" s="4">
        <v>0</v>
      </c>
      <c r="I351" s="54">
        <v>590000000</v>
      </c>
      <c r="J351" s="8" t="s">
        <v>2714</v>
      </c>
      <c r="K351" s="4" t="s">
        <v>1123</v>
      </c>
      <c r="L351" s="4" t="s">
        <v>773</v>
      </c>
      <c r="M351" s="4" t="s">
        <v>3398</v>
      </c>
      <c r="N351" s="4" t="s">
        <v>2427</v>
      </c>
      <c r="O351" s="24" t="s">
        <v>3473</v>
      </c>
      <c r="P351" s="4">
        <v>796</v>
      </c>
      <c r="Q351" s="4" t="s">
        <v>2728</v>
      </c>
      <c r="R351" s="180">
        <v>8</v>
      </c>
      <c r="S351" s="155">
        <v>21000</v>
      </c>
      <c r="T351" s="95">
        <f t="shared" si="13"/>
        <v>168000</v>
      </c>
      <c r="U351" s="89">
        <f t="shared" si="12"/>
        <v>188160.00000000003</v>
      </c>
      <c r="V351" s="4"/>
      <c r="W351" s="4">
        <v>2017</v>
      </c>
      <c r="X351" s="72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</row>
    <row r="352" spans="1:91" s="132" customFormat="1" ht="50.1" customHeight="1">
      <c r="A352" s="4" t="s">
        <v>3969</v>
      </c>
      <c r="B352" s="4" t="s">
        <v>2720</v>
      </c>
      <c r="C352" s="8" t="s">
        <v>1124</v>
      </c>
      <c r="D352" s="56" t="s">
        <v>2880</v>
      </c>
      <c r="E352" s="56" t="s">
        <v>1125</v>
      </c>
      <c r="F352" s="56" t="s">
        <v>1126</v>
      </c>
      <c r="G352" s="4" t="s">
        <v>2712</v>
      </c>
      <c r="H352" s="4">
        <v>0</v>
      </c>
      <c r="I352" s="54">
        <v>590000000</v>
      </c>
      <c r="J352" s="8" t="s">
        <v>2714</v>
      </c>
      <c r="K352" s="4" t="s">
        <v>1078</v>
      </c>
      <c r="L352" s="4" t="s">
        <v>773</v>
      </c>
      <c r="M352" s="4" t="s">
        <v>3398</v>
      </c>
      <c r="N352" s="4" t="s">
        <v>2427</v>
      </c>
      <c r="O352" s="24" t="s">
        <v>3473</v>
      </c>
      <c r="P352" s="4">
        <v>796</v>
      </c>
      <c r="Q352" s="4" t="s">
        <v>2728</v>
      </c>
      <c r="R352" s="180">
        <v>12</v>
      </c>
      <c r="S352" s="155">
        <v>5000</v>
      </c>
      <c r="T352" s="95">
        <f t="shared" si="13"/>
        <v>60000</v>
      </c>
      <c r="U352" s="89">
        <f t="shared" si="12"/>
        <v>67200</v>
      </c>
      <c r="V352" s="4"/>
      <c r="W352" s="4">
        <v>2017</v>
      </c>
      <c r="X352" s="72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</row>
    <row r="353" spans="1:91" s="67" customFormat="1" ht="50.1" customHeight="1">
      <c r="A353" s="4" t="s">
        <v>3970</v>
      </c>
      <c r="B353" s="4" t="s">
        <v>2720</v>
      </c>
      <c r="C353" s="8" t="s">
        <v>1127</v>
      </c>
      <c r="D353" s="56" t="s">
        <v>2880</v>
      </c>
      <c r="E353" s="56" t="s">
        <v>1128</v>
      </c>
      <c r="F353" s="56" t="s">
        <v>1129</v>
      </c>
      <c r="G353" s="4" t="s">
        <v>2712</v>
      </c>
      <c r="H353" s="4">
        <v>0</v>
      </c>
      <c r="I353" s="54">
        <v>590000000</v>
      </c>
      <c r="J353" s="8" t="s">
        <v>2714</v>
      </c>
      <c r="K353" s="4" t="s">
        <v>1123</v>
      </c>
      <c r="L353" s="4" t="s">
        <v>773</v>
      </c>
      <c r="M353" s="4" t="s">
        <v>3398</v>
      </c>
      <c r="N353" s="4" t="s">
        <v>2275</v>
      </c>
      <c r="O353" s="24" t="s">
        <v>3473</v>
      </c>
      <c r="P353" s="4">
        <v>796</v>
      </c>
      <c r="Q353" s="4" t="s">
        <v>2728</v>
      </c>
      <c r="R353" s="155">
        <v>8</v>
      </c>
      <c r="S353" s="155">
        <v>1000</v>
      </c>
      <c r="T353" s="95">
        <f t="shared" si="13"/>
        <v>8000</v>
      </c>
      <c r="U353" s="89">
        <f t="shared" si="12"/>
        <v>8960</v>
      </c>
      <c r="V353" s="2"/>
      <c r="W353" s="4">
        <v>2017</v>
      </c>
      <c r="X353" s="72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91" s="27" customFormat="1" ht="50.1" customHeight="1">
      <c r="A354" s="4" t="s">
        <v>3971</v>
      </c>
      <c r="B354" s="4" t="s">
        <v>2720</v>
      </c>
      <c r="C354" s="8" t="s">
        <v>1119</v>
      </c>
      <c r="D354" s="56" t="s">
        <v>1120</v>
      </c>
      <c r="E354" s="56" t="s">
        <v>1121</v>
      </c>
      <c r="F354" s="56" t="s">
        <v>1122</v>
      </c>
      <c r="G354" s="4" t="s">
        <v>2712</v>
      </c>
      <c r="H354" s="4">
        <v>0</v>
      </c>
      <c r="I354" s="54">
        <v>590000000</v>
      </c>
      <c r="J354" s="8" t="s">
        <v>2714</v>
      </c>
      <c r="K354" s="4" t="s">
        <v>1123</v>
      </c>
      <c r="L354" s="4" t="s">
        <v>773</v>
      </c>
      <c r="M354" s="4" t="s">
        <v>3398</v>
      </c>
      <c r="N354" s="4" t="s">
        <v>2427</v>
      </c>
      <c r="O354" s="24" t="s">
        <v>3473</v>
      </c>
      <c r="P354" s="4">
        <v>796</v>
      </c>
      <c r="Q354" s="4" t="s">
        <v>2728</v>
      </c>
      <c r="R354" s="155">
        <v>8</v>
      </c>
      <c r="S354" s="155">
        <v>7400</v>
      </c>
      <c r="T354" s="95">
        <f t="shared" si="13"/>
        <v>59200</v>
      </c>
      <c r="U354" s="89">
        <f t="shared" si="12"/>
        <v>66304</v>
      </c>
      <c r="V354" s="4"/>
      <c r="W354" s="4">
        <v>2017</v>
      </c>
      <c r="X354" s="72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</row>
    <row r="355" spans="1:91" s="27" customFormat="1" ht="50.1" customHeight="1">
      <c r="A355" s="4" t="s">
        <v>3972</v>
      </c>
      <c r="B355" s="62" t="s">
        <v>2720</v>
      </c>
      <c r="C355" s="8" t="s">
        <v>2889</v>
      </c>
      <c r="D355" s="7" t="s">
        <v>2890</v>
      </c>
      <c r="E355" s="8" t="s">
        <v>2891</v>
      </c>
      <c r="F355" s="56" t="s">
        <v>2892</v>
      </c>
      <c r="G355" s="62" t="s">
        <v>2712</v>
      </c>
      <c r="H355" s="62">
        <v>0</v>
      </c>
      <c r="I355" s="62">
        <v>590000000</v>
      </c>
      <c r="J355" s="8" t="s">
        <v>2571</v>
      </c>
      <c r="K355" s="63" t="s">
        <v>2751</v>
      </c>
      <c r="L355" s="8" t="s">
        <v>2725</v>
      </c>
      <c r="M355" s="62" t="s">
        <v>2726</v>
      </c>
      <c r="N355" s="5" t="s">
        <v>2785</v>
      </c>
      <c r="O355" s="4" t="s">
        <v>1463</v>
      </c>
      <c r="P355" s="4">
        <v>796</v>
      </c>
      <c r="Q355" s="4" t="s">
        <v>2728</v>
      </c>
      <c r="R355" s="155">
        <v>20</v>
      </c>
      <c r="S355" s="35">
        <v>225</v>
      </c>
      <c r="T355" s="35">
        <f t="shared" si="13"/>
        <v>4500</v>
      </c>
      <c r="U355" s="88">
        <f t="shared" si="12"/>
        <v>5040.0000000000009</v>
      </c>
      <c r="V355" s="4"/>
      <c r="W355" s="4">
        <v>2017</v>
      </c>
      <c r="X355" s="8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</row>
    <row r="356" spans="1:91" s="132" customFormat="1" ht="50.1" customHeight="1">
      <c r="A356" s="4" t="s">
        <v>3973</v>
      </c>
      <c r="B356" s="21" t="s">
        <v>2720</v>
      </c>
      <c r="C356" s="105" t="s">
        <v>2893</v>
      </c>
      <c r="D356" s="23" t="s">
        <v>2894</v>
      </c>
      <c r="E356" s="22" t="s">
        <v>2895</v>
      </c>
      <c r="F356" s="23" t="s">
        <v>2896</v>
      </c>
      <c r="G356" s="24" t="s">
        <v>2758</v>
      </c>
      <c r="H356" s="9">
        <v>0</v>
      </c>
      <c r="I356" s="10">
        <v>590000000</v>
      </c>
      <c r="J356" s="8" t="s">
        <v>2571</v>
      </c>
      <c r="K356" s="24" t="s">
        <v>2897</v>
      </c>
      <c r="L356" s="8" t="s">
        <v>2725</v>
      </c>
      <c r="M356" s="24" t="s">
        <v>2716</v>
      </c>
      <c r="N356" s="24" t="s">
        <v>2754</v>
      </c>
      <c r="O356" s="4" t="s">
        <v>1415</v>
      </c>
      <c r="P356" s="24" t="s">
        <v>2812</v>
      </c>
      <c r="Q356" s="24" t="s">
        <v>2762</v>
      </c>
      <c r="R356" s="183">
        <v>50</v>
      </c>
      <c r="S356" s="25">
        <v>500</v>
      </c>
      <c r="T356" s="35">
        <f t="shared" si="13"/>
        <v>25000</v>
      </c>
      <c r="U356" s="88">
        <f t="shared" si="12"/>
        <v>28000.000000000004</v>
      </c>
      <c r="V356" s="24"/>
      <c r="W356" s="24">
        <v>2017</v>
      </c>
      <c r="X356" s="8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135"/>
      <c r="AM356" s="135"/>
      <c r="AN356" s="135"/>
      <c r="AO356" s="135"/>
      <c r="AP356" s="135"/>
      <c r="AQ356" s="135"/>
      <c r="AR356" s="135"/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5"/>
      <c r="BC356" s="135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5"/>
      <c r="BN356" s="135"/>
      <c r="BO356" s="135"/>
      <c r="BP356" s="135"/>
      <c r="BQ356" s="135"/>
      <c r="BR356" s="135"/>
      <c r="BS356" s="135"/>
      <c r="BT356" s="135"/>
      <c r="BU356" s="135"/>
      <c r="BV356" s="135"/>
      <c r="BW356" s="135"/>
      <c r="BX356" s="135"/>
      <c r="BY356" s="135"/>
      <c r="BZ356" s="135"/>
      <c r="CA356" s="135"/>
      <c r="CB356" s="135"/>
      <c r="CC356" s="135"/>
      <c r="CD356" s="135"/>
      <c r="CE356" s="135"/>
      <c r="CF356" s="135"/>
      <c r="CG356" s="135"/>
      <c r="CH356" s="135"/>
      <c r="CI356" s="135"/>
      <c r="CJ356" s="135"/>
      <c r="CK356" s="135"/>
      <c r="CL356" s="135"/>
      <c r="CM356" s="135"/>
    </row>
    <row r="357" spans="1:91" s="132" customFormat="1" ht="50.1" customHeight="1">
      <c r="A357" s="4" t="s">
        <v>3974</v>
      </c>
      <c r="B357" s="53" t="s">
        <v>2720</v>
      </c>
      <c r="C357" s="22" t="s">
        <v>747</v>
      </c>
      <c r="D357" s="23" t="s">
        <v>2894</v>
      </c>
      <c r="E357" s="23" t="s">
        <v>748</v>
      </c>
      <c r="F357" s="23" t="s">
        <v>749</v>
      </c>
      <c r="G357" s="5" t="s">
        <v>3174</v>
      </c>
      <c r="H357" s="9">
        <v>0</v>
      </c>
      <c r="I357" s="54">
        <v>590000000</v>
      </c>
      <c r="J357" s="8" t="s">
        <v>2714</v>
      </c>
      <c r="K357" s="24" t="s">
        <v>744</v>
      </c>
      <c r="L357" s="24" t="s">
        <v>2725</v>
      </c>
      <c r="M357" s="4" t="s">
        <v>3398</v>
      </c>
      <c r="N357" s="24" t="s">
        <v>1830</v>
      </c>
      <c r="O357" s="24" t="s">
        <v>3473</v>
      </c>
      <c r="P357" s="33" t="s">
        <v>2812</v>
      </c>
      <c r="Q357" s="8" t="s">
        <v>2762</v>
      </c>
      <c r="R357" s="184">
        <v>100</v>
      </c>
      <c r="S357" s="169">
        <v>850</v>
      </c>
      <c r="T357" s="95">
        <f t="shared" si="13"/>
        <v>85000</v>
      </c>
      <c r="U357" s="89">
        <f t="shared" si="12"/>
        <v>95200.000000000015</v>
      </c>
      <c r="V357" s="24"/>
      <c r="W357" s="24">
        <v>2017</v>
      </c>
      <c r="X357" s="3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</row>
    <row r="358" spans="1:91" s="67" customFormat="1" ht="50.1" customHeight="1">
      <c r="A358" s="4" t="s">
        <v>3975</v>
      </c>
      <c r="B358" s="4" t="s">
        <v>2720</v>
      </c>
      <c r="C358" s="8" t="s">
        <v>2505</v>
      </c>
      <c r="D358" s="8" t="s">
        <v>2506</v>
      </c>
      <c r="E358" s="8" t="s">
        <v>2507</v>
      </c>
      <c r="F358" s="56"/>
      <c r="G358" s="4" t="s">
        <v>2712</v>
      </c>
      <c r="H358" s="4">
        <v>0</v>
      </c>
      <c r="I358" s="4">
        <v>590000000</v>
      </c>
      <c r="J358" s="8" t="s">
        <v>2571</v>
      </c>
      <c r="K358" s="8" t="s">
        <v>2249</v>
      </c>
      <c r="L358" s="8" t="s">
        <v>2725</v>
      </c>
      <c r="M358" s="4" t="s">
        <v>2726</v>
      </c>
      <c r="N358" s="8" t="s">
        <v>2434</v>
      </c>
      <c r="O358" s="4" t="s">
        <v>1463</v>
      </c>
      <c r="P358" s="4">
        <v>796</v>
      </c>
      <c r="Q358" s="4" t="s">
        <v>2728</v>
      </c>
      <c r="R358" s="155">
        <v>12</v>
      </c>
      <c r="S358" s="35">
        <v>250</v>
      </c>
      <c r="T358" s="35">
        <f t="shared" si="13"/>
        <v>3000</v>
      </c>
      <c r="U358" s="88">
        <f t="shared" si="12"/>
        <v>3360.0000000000005</v>
      </c>
      <c r="V358" s="2" t="s">
        <v>2706</v>
      </c>
      <c r="W358" s="4">
        <v>2017</v>
      </c>
      <c r="X358" s="8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91" s="132" customFormat="1" ht="50.1" customHeight="1">
      <c r="A359" s="4" t="s">
        <v>3976</v>
      </c>
      <c r="B359" s="4" t="s">
        <v>2720</v>
      </c>
      <c r="C359" s="8" t="s">
        <v>2347</v>
      </c>
      <c r="D359" s="8" t="s">
        <v>2348</v>
      </c>
      <c r="E359" s="8" t="s">
        <v>2349</v>
      </c>
      <c r="F359" s="56" t="s">
        <v>2350</v>
      </c>
      <c r="G359" s="4" t="s">
        <v>2712</v>
      </c>
      <c r="H359" s="4">
        <v>0</v>
      </c>
      <c r="I359" s="4">
        <v>590000000</v>
      </c>
      <c r="J359" s="8" t="s">
        <v>2571</v>
      </c>
      <c r="K359" s="8" t="s">
        <v>2274</v>
      </c>
      <c r="L359" s="36" t="s">
        <v>2714</v>
      </c>
      <c r="M359" s="4" t="s">
        <v>2726</v>
      </c>
      <c r="N359" s="8" t="s">
        <v>2265</v>
      </c>
      <c r="O359" s="22" t="s">
        <v>2718</v>
      </c>
      <c r="P359" s="4">
        <v>778</v>
      </c>
      <c r="Q359" s="4" t="s">
        <v>2856</v>
      </c>
      <c r="R359" s="155">
        <v>100</v>
      </c>
      <c r="S359" s="35">
        <v>135</v>
      </c>
      <c r="T359" s="35">
        <f t="shared" si="13"/>
        <v>13500</v>
      </c>
      <c r="U359" s="88">
        <f t="shared" si="12"/>
        <v>15120.000000000002</v>
      </c>
      <c r="V359" s="4"/>
      <c r="W359" s="4">
        <v>2017</v>
      </c>
      <c r="X359" s="8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</row>
    <row r="360" spans="1:91" s="67" customFormat="1" ht="50.1" customHeight="1">
      <c r="A360" s="4" t="s">
        <v>3977</v>
      </c>
      <c r="B360" s="4" t="s">
        <v>2720</v>
      </c>
      <c r="C360" s="8" t="s">
        <v>2618</v>
      </c>
      <c r="D360" s="7" t="s">
        <v>2575</v>
      </c>
      <c r="E360" s="8" t="s">
        <v>2619</v>
      </c>
      <c r="F360" s="56" t="s">
        <v>2620</v>
      </c>
      <c r="G360" s="4" t="s">
        <v>3174</v>
      </c>
      <c r="H360" s="4" t="s">
        <v>2621</v>
      </c>
      <c r="I360" s="4" t="s">
        <v>2992</v>
      </c>
      <c r="J360" s="8" t="s">
        <v>2571</v>
      </c>
      <c r="K360" s="8" t="s">
        <v>2578</v>
      </c>
      <c r="L360" s="36" t="s">
        <v>2714</v>
      </c>
      <c r="M360" s="4" t="s">
        <v>2716</v>
      </c>
      <c r="N360" s="8" t="s">
        <v>2622</v>
      </c>
      <c r="O360" s="4" t="s">
        <v>1415</v>
      </c>
      <c r="P360" s="4">
        <v>796</v>
      </c>
      <c r="Q360" s="4" t="s">
        <v>2728</v>
      </c>
      <c r="R360" s="155">
        <v>2000</v>
      </c>
      <c r="S360" s="35">
        <v>687</v>
      </c>
      <c r="T360" s="35">
        <f t="shared" si="13"/>
        <v>1374000</v>
      </c>
      <c r="U360" s="88">
        <f t="shared" si="12"/>
        <v>1538880.0000000002</v>
      </c>
      <c r="V360" s="2"/>
      <c r="W360" s="4">
        <v>2017</v>
      </c>
      <c r="X360" s="8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91" s="132" customFormat="1" ht="50.1" customHeight="1">
      <c r="A361" s="4" t="s">
        <v>3978</v>
      </c>
      <c r="B361" s="4" t="s">
        <v>2720</v>
      </c>
      <c r="C361" s="8" t="s">
        <v>2594</v>
      </c>
      <c r="D361" s="7" t="s">
        <v>2575</v>
      </c>
      <c r="E361" s="8" t="s">
        <v>2595</v>
      </c>
      <c r="F361" s="56" t="s">
        <v>2596</v>
      </c>
      <c r="G361" s="4" t="s">
        <v>3174</v>
      </c>
      <c r="H361" s="4">
        <v>0</v>
      </c>
      <c r="I361" s="4" t="s">
        <v>2992</v>
      </c>
      <c r="J361" s="8" t="s">
        <v>2571</v>
      </c>
      <c r="K361" s="8" t="s">
        <v>2597</v>
      </c>
      <c r="L361" s="36" t="s">
        <v>2714</v>
      </c>
      <c r="M361" s="4" t="s">
        <v>2716</v>
      </c>
      <c r="N361" s="8" t="s">
        <v>2598</v>
      </c>
      <c r="O361" s="4" t="s">
        <v>1415</v>
      </c>
      <c r="P361" s="4">
        <v>796</v>
      </c>
      <c r="Q361" s="4" t="s">
        <v>2728</v>
      </c>
      <c r="R361" s="155">
        <v>70</v>
      </c>
      <c r="S361" s="35">
        <v>625</v>
      </c>
      <c r="T361" s="35">
        <f t="shared" si="13"/>
        <v>43750</v>
      </c>
      <c r="U361" s="88">
        <f t="shared" si="12"/>
        <v>49000.000000000007</v>
      </c>
      <c r="V361" s="4"/>
      <c r="W361" s="4">
        <v>2017</v>
      </c>
      <c r="X361" s="8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</row>
    <row r="362" spans="1:91" s="67" customFormat="1" ht="50.1" customHeight="1">
      <c r="A362" s="4" t="s">
        <v>3979</v>
      </c>
      <c r="B362" s="4" t="s">
        <v>2720</v>
      </c>
      <c r="C362" s="8" t="s">
        <v>2594</v>
      </c>
      <c r="D362" s="7" t="s">
        <v>2575</v>
      </c>
      <c r="E362" s="8" t="s">
        <v>2595</v>
      </c>
      <c r="F362" s="56" t="s">
        <v>2599</v>
      </c>
      <c r="G362" s="4" t="s">
        <v>3174</v>
      </c>
      <c r="H362" s="4">
        <v>0</v>
      </c>
      <c r="I362" s="4" t="s">
        <v>2992</v>
      </c>
      <c r="J362" s="8" t="s">
        <v>2571</v>
      </c>
      <c r="K362" s="8" t="s">
        <v>2597</v>
      </c>
      <c r="L362" s="36" t="s">
        <v>2714</v>
      </c>
      <c r="M362" s="4" t="s">
        <v>2716</v>
      </c>
      <c r="N362" s="8" t="s">
        <v>2598</v>
      </c>
      <c r="O362" s="4" t="s">
        <v>1415</v>
      </c>
      <c r="P362" s="4">
        <v>796</v>
      </c>
      <c r="Q362" s="4" t="s">
        <v>2728</v>
      </c>
      <c r="R362" s="155">
        <v>70</v>
      </c>
      <c r="S362" s="35">
        <v>705</v>
      </c>
      <c r="T362" s="35">
        <f t="shared" si="13"/>
        <v>49350</v>
      </c>
      <c r="U362" s="88">
        <f t="shared" si="12"/>
        <v>55272.000000000007</v>
      </c>
      <c r="V362" s="2"/>
      <c r="W362" s="4">
        <v>2017</v>
      </c>
      <c r="X362" s="8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91" s="132" customFormat="1" ht="50.1" customHeight="1">
      <c r="A363" s="4" t="s">
        <v>3980</v>
      </c>
      <c r="B363" s="4" t="s">
        <v>2720</v>
      </c>
      <c r="C363" s="8" t="s">
        <v>2594</v>
      </c>
      <c r="D363" s="7" t="s">
        <v>2575</v>
      </c>
      <c r="E363" s="8" t="s">
        <v>2595</v>
      </c>
      <c r="F363" s="56" t="s">
        <v>2600</v>
      </c>
      <c r="G363" s="4" t="s">
        <v>3174</v>
      </c>
      <c r="H363" s="4">
        <v>0</v>
      </c>
      <c r="I363" s="4" t="s">
        <v>2992</v>
      </c>
      <c r="J363" s="8" t="s">
        <v>2571</v>
      </c>
      <c r="K363" s="8" t="s">
        <v>2597</v>
      </c>
      <c r="L363" s="36" t="s">
        <v>2714</v>
      </c>
      <c r="M363" s="4" t="s">
        <v>2716</v>
      </c>
      <c r="N363" s="8" t="s">
        <v>2598</v>
      </c>
      <c r="O363" s="4" t="s">
        <v>1415</v>
      </c>
      <c r="P363" s="4">
        <v>796</v>
      </c>
      <c r="Q363" s="4" t="s">
        <v>2728</v>
      </c>
      <c r="R363" s="155">
        <v>70</v>
      </c>
      <c r="S363" s="35">
        <v>805</v>
      </c>
      <c r="T363" s="35">
        <f t="shared" si="13"/>
        <v>56350</v>
      </c>
      <c r="U363" s="88">
        <f t="shared" si="12"/>
        <v>63112.000000000007</v>
      </c>
      <c r="V363" s="4"/>
      <c r="W363" s="4">
        <v>2017</v>
      </c>
      <c r="X363" s="8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</row>
    <row r="364" spans="1:91" s="67" customFormat="1" ht="50.1" customHeight="1">
      <c r="A364" s="4" t="s">
        <v>3981</v>
      </c>
      <c r="B364" s="4" t="s">
        <v>2720</v>
      </c>
      <c r="C364" s="8" t="s">
        <v>2594</v>
      </c>
      <c r="D364" s="7" t="s">
        <v>2575</v>
      </c>
      <c r="E364" s="8" t="s">
        <v>2595</v>
      </c>
      <c r="F364" s="56" t="s">
        <v>2601</v>
      </c>
      <c r="G364" s="4" t="s">
        <v>3174</v>
      </c>
      <c r="H364" s="4">
        <v>0</v>
      </c>
      <c r="I364" s="4" t="s">
        <v>2992</v>
      </c>
      <c r="J364" s="8" t="s">
        <v>2571</v>
      </c>
      <c r="K364" s="8" t="s">
        <v>2597</v>
      </c>
      <c r="L364" s="36" t="s">
        <v>2714</v>
      </c>
      <c r="M364" s="4" t="s">
        <v>2716</v>
      </c>
      <c r="N364" s="8" t="s">
        <v>2598</v>
      </c>
      <c r="O364" s="4" t="s">
        <v>1415</v>
      </c>
      <c r="P364" s="4">
        <v>796</v>
      </c>
      <c r="Q364" s="4" t="s">
        <v>2728</v>
      </c>
      <c r="R364" s="155">
        <v>70</v>
      </c>
      <c r="S364" s="35">
        <v>965</v>
      </c>
      <c r="T364" s="35">
        <f t="shared" si="13"/>
        <v>67550</v>
      </c>
      <c r="U364" s="88">
        <f t="shared" si="12"/>
        <v>75656</v>
      </c>
      <c r="V364" s="2"/>
      <c r="W364" s="4">
        <v>2017</v>
      </c>
      <c r="X364" s="8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91" s="132" customFormat="1" ht="50.1" customHeight="1">
      <c r="A365" s="4" t="s">
        <v>3982</v>
      </c>
      <c r="B365" s="4" t="s">
        <v>2720</v>
      </c>
      <c r="C365" s="8" t="s">
        <v>2594</v>
      </c>
      <c r="D365" s="7" t="s">
        <v>2575</v>
      </c>
      <c r="E365" s="8" t="s">
        <v>2595</v>
      </c>
      <c r="F365" s="56" t="s">
        <v>2602</v>
      </c>
      <c r="G365" s="4" t="s">
        <v>3174</v>
      </c>
      <c r="H365" s="4">
        <v>0</v>
      </c>
      <c r="I365" s="4" t="s">
        <v>2992</v>
      </c>
      <c r="J365" s="8" t="s">
        <v>2571</v>
      </c>
      <c r="K365" s="8" t="s">
        <v>2597</v>
      </c>
      <c r="L365" s="36" t="s">
        <v>2714</v>
      </c>
      <c r="M365" s="4" t="s">
        <v>2716</v>
      </c>
      <c r="N365" s="8" t="s">
        <v>2598</v>
      </c>
      <c r="O365" s="4" t="s">
        <v>1415</v>
      </c>
      <c r="P365" s="4">
        <v>796</v>
      </c>
      <c r="Q365" s="4" t="s">
        <v>2728</v>
      </c>
      <c r="R365" s="155">
        <v>30</v>
      </c>
      <c r="S365" s="35">
        <v>4060</v>
      </c>
      <c r="T365" s="35">
        <f t="shared" si="13"/>
        <v>121800</v>
      </c>
      <c r="U365" s="88">
        <f t="shared" si="12"/>
        <v>136416</v>
      </c>
      <c r="V365" s="4"/>
      <c r="W365" s="4">
        <v>2017</v>
      </c>
      <c r="X365" s="8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</row>
    <row r="366" spans="1:91" s="67" customFormat="1" ht="50.1" customHeight="1">
      <c r="A366" s="4" t="s">
        <v>3983</v>
      </c>
      <c r="B366" s="4" t="s">
        <v>2720</v>
      </c>
      <c r="C366" s="8" t="s">
        <v>2594</v>
      </c>
      <c r="D366" s="7" t="s">
        <v>2575</v>
      </c>
      <c r="E366" s="8" t="s">
        <v>2595</v>
      </c>
      <c r="F366" s="56" t="s">
        <v>2604</v>
      </c>
      <c r="G366" s="4" t="s">
        <v>3174</v>
      </c>
      <c r="H366" s="4">
        <v>0</v>
      </c>
      <c r="I366" s="4" t="s">
        <v>2992</v>
      </c>
      <c r="J366" s="8" t="s">
        <v>2571</v>
      </c>
      <c r="K366" s="8" t="s">
        <v>2597</v>
      </c>
      <c r="L366" s="36" t="s">
        <v>2714</v>
      </c>
      <c r="M366" s="4" t="s">
        <v>2716</v>
      </c>
      <c r="N366" s="8" t="s">
        <v>2598</v>
      </c>
      <c r="O366" s="4" t="s">
        <v>1415</v>
      </c>
      <c r="P366" s="4">
        <v>796</v>
      </c>
      <c r="Q366" s="4" t="s">
        <v>2728</v>
      </c>
      <c r="R366" s="155">
        <v>10</v>
      </c>
      <c r="S366" s="35">
        <v>4450</v>
      </c>
      <c r="T366" s="35">
        <f t="shared" si="13"/>
        <v>44500</v>
      </c>
      <c r="U366" s="88">
        <f t="shared" si="12"/>
        <v>49840.000000000007</v>
      </c>
      <c r="V366" s="2"/>
      <c r="W366" s="4">
        <v>2017</v>
      </c>
      <c r="X366" s="8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91" s="132" customFormat="1" ht="50.1" customHeight="1">
      <c r="A367" s="4" t="s">
        <v>3984</v>
      </c>
      <c r="B367" s="4" t="s">
        <v>2720</v>
      </c>
      <c r="C367" s="8" t="s">
        <v>2594</v>
      </c>
      <c r="D367" s="7" t="s">
        <v>2575</v>
      </c>
      <c r="E367" s="8" t="s">
        <v>2595</v>
      </c>
      <c r="F367" s="56" t="s">
        <v>2605</v>
      </c>
      <c r="G367" s="4" t="s">
        <v>3174</v>
      </c>
      <c r="H367" s="4">
        <v>0</v>
      </c>
      <c r="I367" s="4" t="s">
        <v>2992</v>
      </c>
      <c r="J367" s="8" t="s">
        <v>2571</v>
      </c>
      <c r="K367" s="8" t="s">
        <v>2597</v>
      </c>
      <c r="L367" s="36" t="s">
        <v>2714</v>
      </c>
      <c r="M367" s="4" t="s">
        <v>2716</v>
      </c>
      <c r="N367" s="8" t="s">
        <v>2598</v>
      </c>
      <c r="O367" s="4" t="s">
        <v>1415</v>
      </c>
      <c r="P367" s="4">
        <v>796</v>
      </c>
      <c r="Q367" s="4" t="s">
        <v>2728</v>
      </c>
      <c r="R367" s="155">
        <v>15</v>
      </c>
      <c r="S367" s="35">
        <v>5810</v>
      </c>
      <c r="T367" s="35">
        <f t="shared" si="13"/>
        <v>87150</v>
      </c>
      <c r="U367" s="88">
        <f t="shared" si="12"/>
        <v>97608.000000000015</v>
      </c>
      <c r="V367" s="4"/>
      <c r="W367" s="4">
        <v>2017</v>
      </c>
      <c r="X367" s="8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</row>
    <row r="368" spans="1:91" s="67" customFormat="1" ht="50.1" customHeight="1">
      <c r="A368" s="4" t="s">
        <v>3985</v>
      </c>
      <c r="B368" s="4" t="s">
        <v>2720</v>
      </c>
      <c r="C368" s="8" t="s">
        <v>2594</v>
      </c>
      <c r="D368" s="7" t="s">
        <v>2575</v>
      </c>
      <c r="E368" s="8" t="s">
        <v>2595</v>
      </c>
      <c r="F368" s="56" t="s">
        <v>2606</v>
      </c>
      <c r="G368" s="4" t="s">
        <v>3174</v>
      </c>
      <c r="H368" s="4">
        <v>0</v>
      </c>
      <c r="I368" s="4" t="s">
        <v>2992</v>
      </c>
      <c r="J368" s="8" t="s">
        <v>2571</v>
      </c>
      <c r="K368" s="8" t="s">
        <v>2597</v>
      </c>
      <c r="L368" s="36" t="s">
        <v>2714</v>
      </c>
      <c r="M368" s="4" t="s">
        <v>2716</v>
      </c>
      <c r="N368" s="8" t="s">
        <v>2598</v>
      </c>
      <c r="O368" s="4" t="s">
        <v>1415</v>
      </c>
      <c r="P368" s="4">
        <v>796</v>
      </c>
      <c r="Q368" s="4" t="s">
        <v>2728</v>
      </c>
      <c r="R368" s="155">
        <v>15</v>
      </c>
      <c r="S368" s="35">
        <v>6900</v>
      </c>
      <c r="T368" s="35">
        <f t="shared" si="13"/>
        <v>103500</v>
      </c>
      <c r="U368" s="88">
        <f t="shared" si="12"/>
        <v>115920.00000000001</v>
      </c>
      <c r="V368" s="2"/>
      <c r="W368" s="4">
        <v>2017</v>
      </c>
      <c r="X368" s="8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91" s="132" customFormat="1" ht="50.1" customHeight="1">
      <c r="A369" s="4" t="s">
        <v>3986</v>
      </c>
      <c r="B369" s="4" t="s">
        <v>2720</v>
      </c>
      <c r="C369" s="8" t="s">
        <v>2594</v>
      </c>
      <c r="D369" s="7" t="s">
        <v>2575</v>
      </c>
      <c r="E369" s="8" t="s">
        <v>2595</v>
      </c>
      <c r="F369" s="56" t="s">
        <v>2607</v>
      </c>
      <c r="G369" s="4" t="s">
        <v>3174</v>
      </c>
      <c r="H369" s="4">
        <v>0</v>
      </c>
      <c r="I369" s="4" t="s">
        <v>2992</v>
      </c>
      <c r="J369" s="8" t="s">
        <v>2571</v>
      </c>
      <c r="K369" s="8" t="s">
        <v>2597</v>
      </c>
      <c r="L369" s="36" t="s">
        <v>2714</v>
      </c>
      <c r="M369" s="4" t="s">
        <v>2716</v>
      </c>
      <c r="N369" s="8" t="s">
        <v>2598</v>
      </c>
      <c r="O369" s="4" t="s">
        <v>1415</v>
      </c>
      <c r="P369" s="4">
        <v>796</v>
      </c>
      <c r="Q369" s="4" t="s">
        <v>2728</v>
      </c>
      <c r="R369" s="155">
        <v>30</v>
      </c>
      <c r="S369" s="35">
        <v>990</v>
      </c>
      <c r="T369" s="35">
        <f t="shared" si="13"/>
        <v>29700</v>
      </c>
      <c r="U369" s="88">
        <f t="shared" si="12"/>
        <v>33264</v>
      </c>
      <c r="V369" s="4"/>
      <c r="W369" s="4">
        <v>2017</v>
      </c>
      <c r="X369" s="8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</row>
    <row r="370" spans="1:91" s="67" customFormat="1" ht="50.1" customHeight="1">
      <c r="A370" s="4" t="s">
        <v>3987</v>
      </c>
      <c r="B370" s="4" t="s">
        <v>2720</v>
      </c>
      <c r="C370" s="8" t="s">
        <v>2574</v>
      </c>
      <c r="D370" s="7" t="s">
        <v>2575</v>
      </c>
      <c r="E370" s="8" t="s">
        <v>2576</v>
      </c>
      <c r="F370" s="56" t="s">
        <v>2577</v>
      </c>
      <c r="G370" s="4" t="s">
        <v>3174</v>
      </c>
      <c r="H370" s="4">
        <v>50</v>
      </c>
      <c r="I370" s="4">
        <v>590000000</v>
      </c>
      <c r="J370" s="8" t="s">
        <v>2571</v>
      </c>
      <c r="K370" s="8" t="s">
        <v>2578</v>
      </c>
      <c r="L370" s="36" t="s">
        <v>2714</v>
      </c>
      <c r="M370" s="4" t="s">
        <v>2716</v>
      </c>
      <c r="N370" s="8" t="s">
        <v>2579</v>
      </c>
      <c r="O370" s="4" t="s">
        <v>1415</v>
      </c>
      <c r="P370" s="4">
        <v>796</v>
      </c>
      <c r="Q370" s="4" t="s">
        <v>2728</v>
      </c>
      <c r="R370" s="155">
        <v>4000</v>
      </c>
      <c r="S370" s="35">
        <v>230</v>
      </c>
      <c r="T370" s="35">
        <f t="shared" si="13"/>
        <v>920000</v>
      </c>
      <c r="U370" s="88">
        <f t="shared" si="12"/>
        <v>1030400.0000000001</v>
      </c>
      <c r="V370" s="2"/>
      <c r="W370" s="4">
        <v>2017</v>
      </c>
      <c r="X370" s="8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91" s="132" customFormat="1" ht="50.1" customHeight="1">
      <c r="A371" s="4" t="s">
        <v>3988</v>
      </c>
      <c r="B371" s="4" t="s">
        <v>2720</v>
      </c>
      <c r="C371" s="8" t="s">
        <v>2574</v>
      </c>
      <c r="D371" s="7" t="s">
        <v>2575</v>
      </c>
      <c r="E371" s="8" t="s">
        <v>2576</v>
      </c>
      <c r="F371" s="56" t="s">
        <v>2580</v>
      </c>
      <c r="G371" s="4" t="s">
        <v>3174</v>
      </c>
      <c r="H371" s="4">
        <v>54</v>
      </c>
      <c r="I371" s="4">
        <v>590000000</v>
      </c>
      <c r="J371" s="8" t="s">
        <v>2571</v>
      </c>
      <c r="K371" s="8" t="s">
        <v>2578</v>
      </c>
      <c r="L371" s="36" t="s">
        <v>2714</v>
      </c>
      <c r="M371" s="4" t="s">
        <v>2716</v>
      </c>
      <c r="N371" s="8" t="s">
        <v>2579</v>
      </c>
      <c r="O371" s="4" t="s">
        <v>1415</v>
      </c>
      <c r="P371" s="4">
        <v>796</v>
      </c>
      <c r="Q371" s="4" t="s">
        <v>2728</v>
      </c>
      <c r="R371" s="155">
        <v>800</v>
      </c>
      <c r="S371" s="35">
        <v>546</v>
      </c>
      <c r="T371" s="35">
        <f t="shared" si="13"/>
        <v>436800</v>
      </c>
      <c r="U371" s="88">
        <f t="shared" si="12"/>
        <v>489216.00000000006</v>
      </c>
      <c r="V371" s="4"/>
      <c r="W371" s="4">
        <v>2017</v>
      </c>
      <c r="X371" s="8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</row>
    <row r="372" spans="1:91" s="67" customFormat="1" ht="50.1" customHeight="1">
      <c r="A372" s="4" t="s">
        <v>3989</v>
      </c>
      <c r="B372" s="4" t="s">
        <v>2720</v>
      </c>
      <c r="C372" s="8" t="s">
        <v>2574</v>
      </c>
      <c r="D372" s="7" t="s">
        <v>2575</v>
      </c>
      <c r="E372" s="8" t="s">
        <v>2576</v>
      </c>
      <c r="F372" s="56" t="s">
        <v>2581</v>
      </c>
      <c r="G372" s="4" t="s">
        <v>3174</v>
      </c>
      <c r="H372" s="4">
        <v>54</v>
      </c>
      <c r="I372" s="4">
        <v>590000000</v>
      </c>
      <c r="J372" s="8" t="s">
        <v>2571</v>
      </c>
      <c r="K372" s="8" t="s">
        <v>2578</v>
      </c>
      <c r="L372" s="36" t="s">
        <v>2714</v>
      </c>
      <c r="M372" s="4" t="s">
        <v>2716</v>
      </c>
      <c r="N372" s="8" t="s">
        <v>2579</v>
      </c>
      <c r="O372" s="4" t="s">
        <v>1415</v>
      </c>
      <c r="P372" s="4">
        <v>796</v>
      </c>
      <c r="Q372" s="4" t="s">
        <v>2728</v>
      </c>
      <c r="R372" s="155">
        <v>150</v>
      </c>
      <c r="S372" s="35">
        <v>380</v>
      </c>
      <c r="T372" s="35">
        <f t="shared" si="13"/>
        <v>57000</v>
      </c>
      <c r="U372" s="88">
        <f t="shared" si="12"/>
        <v>63840.000000000007</v>
      </c>
      <c r="V372" s="2"/>
      <c r="W372" s="4">
        <v>2017</v>
      </c>
      <c r="X372" s="8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91" s="132" customFormat="1" ht="50.1" customHeight="1">
      <c r="A373" s="4" t="s">
        <v>3990</v>
      </c>
      <c r="B373" s="4" t="s">
        <v>2720</v>
      </c>
      <c r="C373" s="8" t="s">
        <v>2574</v>
      </c>
      <c r="D373" s="7" t="s">
        <v>2575</v>
      </c>
      <c r="E373" s="8" t="s">
        <v>2576</v>
      </c>
      <c r="F373" s="56" t="s">
        <v>2603</v>
      </c>
      <c r="G373" s="4" t="s">
        <v>3174</v>
      </c>
      <c r="H373" s="4">
        <v>0</v>
      </c>
      <c r="I373" s="4" t="s">
        <v>2992</v>
      </c>
      <c r="J373" s="8" t="s">
        <v>2571</v>
      </c>
      <c r="K373" s="8" t="s">
        <v>2597</v>
      </c>
      <c r="L373" s="36" t="s">
        <v>2714</v>
      </c>
      <c r="M373" s="4" t="s">
        <v>2716</v>
      </c>
      <c r="N373" s="8" t="s">
        <v>2598</v>
      </c>
      <c r="O373" s="4" t="s">
        <v>1415</v>
      </c>
      <c r="P373" s="4">
        <v>796</v>
      </c>
      <c r="Q373" s="4" t="s">
        <v>2728</v>
      </c>
      <c r="R373" s="155">
        <v>20</v>
      </c>
      <c r="S373" s="35">
        <v>6000</v>
      </c>
      <c r="T373" s="35">
        <f t="shared" si="13"/>
        <v>120000</v>
      </c>
      <c r="U373" s="88">
        <f t="shared" si="12"/>
        <v>134400</v>
      </c>
      <c r="V373" s="4"/>
      <c r="W373" s="4">
        <v>2017</v>
      </c>
      <c r="X373" s="8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</row>
    <row r="374" spans="1:91" s="67" customFormat="1" ht="50.1" customHeight="1">
      <c r="A374" s="4" t="s">
        <v>3991</v>
      </c>
      <c r="B374" s="4" t="s">
        <v>2720</v>
      </c>
      <c r="C374" s="8" t="s">
        <v>2608</v>
      </c>
      <c r="D374" s="7" t="s">
        <v>2575</v>
      </c>
      <c r="E374" s="8" t="s">
        <v>2609</v>
      </c>
      <c r="F374" s="56" t="s">
        <v>2610</v>
      </c>
      <c r="G374" s="4" t="s">
        <v>3174</v>
      </c>
      <c r="H374" s="4">
        <v>0</v>
      </c>
      <c r="I374" s="4" t="s">
        <v>2992</v>
      </c>
      <c r="J374" s="8" t="s">
        <v>2571</v>
      </c>
      <c r="K374" s="8" t="s">
        <v>2597</v>
      </c>
      <c r="L374" s="36" t="s">
        <v>2714</v>
      </c>
      <c r="M374" s="4" t="s">
        <v>2716</v>
      </c>
      <c r="N374" s="8" t="s">
        <v>2598</v>
      </c>
      <c r="O374" s="4" t="s">
        <v>1415</v>
      </c>
      <c r="P374" s="4">
        <v>796</v>
      </c>
      <c r="Q374" s="4" t="s">
        <v>2728</v>
      </c>
      <c r="R374" s="155">
        <v>70</v>
      </c>
      <c r="S374" s="35">
        <v>845</v>
      </c>
      <c r="T374" s="35">
        <f t="shared" si="13"/>
        <v>59150</v>
      </c>
      <c r="U374" s="88">
        <f t="shared" si="12"/>
        <v>66248</v>
      </c>
      <c r="V374" s="2"/>
      <c r="W374" s="4">
        <v>2017</v>
      </c>
      <c r="X374" s="8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91" s="132" customFormat="1" ht="50.1" customHeight="1">
      <c r="A375" s="4" t="s">
        <v>3992</v>
      </c>
      <c r="B375" s="4" t="s">
        <v>2720</v>
      </c>
      <c r="C375" s="8" t="s">
        <v>2608</v>
      </c>
      <c r="D375" s="7" t="s">
        <v>2575</v>
      </c>
      <c r="E375" s="8" t="s">
        <v>2609</v>
      </c>
      <c r="F375" s="56" t="s">
        <v>2611</v>
      </c>
      <c r="G375" s="4" t="s">
        <v>3174</v>
      </c>
      <c r="H375" s="4">
        <v>0</v>
      </c>
      <c r="I375" s="4" t="s">
        <v>2992</v>
      </c>
      <c r="J375" s="8" t="s">
        <v>2571</v>
      </c>
      <c r="K375" s="8" t="s">
        <v>2597</v>
      </c>
      <c r="L375" s="36" t="s">
        <v>2714</v>
      </c>
      <c r="M375" s="4" t="s">
        <v>2716</v>
      </c>
      <c r="N375" s="8" t="s">
        <v>2598</v>
      </c>
      <c r="O375" s="4" t="s">
        <v>1415</v>
      </c>
      <c r="P375" s="4">
        <v>796</v>
      </c>
      <c r="Q375" s="4" t="s">
        <v>2728</v>
      </c>
      <c r="R375" s="155">
        <v>70</v>
      </c>
      <c r="S375" s="35">
        <v>932</v>
      </c>
      <c r="T375" s="35">
        <f t="shared" si="13"/>
        <v>65240</v>
      </c>
      <c r="U375" s="88">
        <f t="shared" si="12"/>
        <v>73068.800000000003</v>
      </c>
      <c r="V375" s="4"/>
      <c r="W375" s="4">
        <v>2017</v>
      </c>
      <c r="X375" s="8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</row>
    <row r="376" spans="1:91" s="67" customFormat="1" ht="50.1" customHeight="1">
      <c r="A376" s="4" t="s">
        <v>3993</v>
      </c>
      <c r="B376" s="4" t="s">
        <v>2720</v>
      </c>
      <c r="C376" s="8" t="s">
        <v>2608</v>
      </c>
      <c r="D376" s="7" t="s">
        <v>2575</v>
      </c>
      <c r="E376" s="8" t="s">
        <v>2609</v>
      </c>
      <c r="F376" s="56" t="s">
        <v>2612</v>
      </c>
      <c r="G376" s="4" t="s">
        <v>3174</v>
      </c>
      <c r="H376" s="4">
        <v>0</v>
      </c>
      <c r="I376" s="4" t="s">
        <v>2992</v>
      </c>
      <c r="J376" s="8" t="s">
        <v>2571</v>
      </c>
      <c r="K376" s="8" t="s">
        <v>2597</v>
      </c>
      <c r="L376" s="36" t="s">
        <v>2714</v>
      </c>
      <c r="M376" s="4" t="s">
        <v>2716</v>
      </c>
      <c r="N376" s="8" t="s">
        <v>2598</v>
      </c>
      <c r="O376" s="4" t="s">
        <v>1415</v>
      </c>
      <c r="P376" s="4">
        <v>796</v>
      </c>
      <c r="Q376" s="4" t="s">
        <v>2728</v>
      </c>
      <c r="R376" s="155">
        <v>70</v>
      </c>
      <c r="S376" s="35">
        <v>935</v>
      </c>
      <c r="T376" s="35">
        <f t="shared" si="13"/>
        <v>65450</v>
      </c>
      <c r="U376" s="88">
        <f t="shared" si="12"/>
        <v>73304</v>
      </c>
      <c r="V376" s="2"/>
      <c r="W376" s="4">
        <v>2017</v>
      </c>
      <c r="X376" s="8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91" s="132" customFormat="1" ht="50.1" customHeight="1">
      <c r="A377" s="4" t="s">
        <v>3994</v>
      </c>
      <c r="B377" s="4" t="s">
        <v>2720</v>
      </c>
      <c r="C377" s="8" t="s">
        <v>2608</v>
      </c>
      <c r="D377" s="7" t="s">
        <v>2575</v>
      </c>
      <c r="E377" s="8" t="s">
        <v>2609</v>
      </c>
      <c r="F377" s="56" t="s">
        <v>2613</v>
      </c>
      <c r="G377" s="4" t="s">
        <v>3174</v>
      </c>
      <c r="H377" s="4">
        <v>0</v>
      </c>
      <c r="I377" s="4" t="s">
        <v>2992</v>
      </c>
      <c r="J377" s="8" t="s">
        <v>2571</v>
      </c>
      <c r="K377" s="8" t="s">
        <v>2597</v>
      </c>
      <c r="L377" s="36" t="s">
        <v>2714</v>
      </c>
      <c r="M377" s="4" t="s">
        <v>2716</v>
      </c>
      <c r="N377" s="8" t="s">
        <v>2598</v>
      </c>
      <c r="O377" s="4" t="s">
        <v>1415</v>
      </c>
      <c r="P377" s="4">
        <v>796</v>
      </c>
      <c r="Q377" s="4" t="s">
        <v>2728</v>
      </c>
      <c r="R377" s="155">
        <v>70</v>
      </c>
      <c r="S377" s="35">
        <v>1345</v>
      </c>
      <c r="T377" s="35">
        <f t="shared" si="13"/>
        <v>94150</v>
      </c>
      <c r="U377" s="88">
        <f t="shared" si="12"/>
        <v>105448.00000000001</v>
      </c>
      <c r="V377" s="4"/>
      <c r="W377" s="4">
        <v>2017</v>
      </c>
      <c r="X377" s="8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</row>
    <row r="378" spans="1:91" s="67" customFormat="1" ht="50.1" customHeight="1">
      <c r="A378" s="4" t="s">
        <v>3995</v>
      </c>
      <c r="B378" s="4" t="s">
        <v>2720</v>
      </c>
      <c r="C378" s="8" t="s">
        <v>2608</v>
      </c>
      <c r="D378" s="7" t="s">
        <v>2575</v>
      </c>
      <c r="E378" s="8" t="s">
        <v>2609</v>
      </c>
      <c r="F378" s="56" t="s">
        <v>2614</v>
      </c>
      <c r="G378" s="4" t="s">
        <v>3174</v>
      </c>
      <c r="H378" s="4">
        <v>0</v>
      </c>
      <c r="I378" s="4" t="s">
        <v>2992</v>
      </c>
      <c r="J378" s="8" t="s">
        <v>2571</v>
      </c>
      <c r="K378" s="8" t="s">
        <v>2597</v>
      </c>
      <c r="L378" s="36" t="s">
        <v>2714</v>
      </c>
      <c r="M378" s="4" t="s">
        <v>2716</v>
      </c>
      <c r="N378" s="8" t="s">
        <v>2598</v>
      </c>
      <c r="O378" s="4" t="s">
        <v>1415</v>
      </c>
      <c r="P378" s="4">
        <v>796</v>
      </c>
      <c r="Q378" s="4" t="s">
        <v>2728</v>
      </c>
      <c r="R378" s="155">
        <v>25</v>
      </c>
      <c r="S378" s="35">
        <v>5675</v>
      </c>
      <c r="T378" s="35">
        <f t="shared" si="13"/>
        <v>141875</v>
      </c>
      <c r="U378" s="88">
        <f t="shared" si="12"/>
        <v>158900.00000000003</v>
      </c>
      <c r="V378" s="2"/>
      <c r="W378" s="4">
        <v>2017</v>
      </c>
      <c r="X378" s="8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91" s="132" customFormat="1" ht="50.1" customHeight="1">
      <c r="A379" s="4" t="s">
        <v>3996</v>
      </c>
      <c r="B379" s="4" t="s">
        <v>2720</v>
      </c>
      <c r="C379" s="8" t="s">
        <v>2608</v>
      </c>
      <c r="D379" s="7" t="s">
        <v>2575</v>
      </c>
      <c r="E379" s="8" t="s">
        <v>2609</v>
      </c>
      <c r="F379" s="56" t="s">
        <v>2615</v>
      </c>
      <c r="G379" s="4" t="s">
        <v>3174</v>
      </c>
      <c r="H379" s="4">
        <v>0</v>
      </c>
      <c r="I379" s="4" t="s">
        <v>2992</v>
      </c>
      <c r="J379" s="8" t="s">
        <v>2571</v>
      </c>
      <c r="K379" s="8" t="s">
        <v>2597</v>
      </c>
      <c r="L379" s="36" t="s">
        <v>2714</v>
      </c>
      <c r="M379" s="4" t="s">
        <v>2716</v>
      </c>
      <c r="N379" s="8" t="s">
        <v>2598</v>
      </c>
      <c r="O379" s="4" t="s">
        <v>1415</v>
      </c>
      <c r="P379" s="4">
        <v>796</v>
      </c>
      <c r="Q379" s="4" t="s">
        <v>2728</v>
      </c>
      <c r="R379" s="155">
        <v>20</v>
      </c>
      <c r="S379" s="35">
        <v>5480</v>
      </c>
      <c r="T379" s="35">
        <f t="shared" si="13"/>
        <v>109600</v>
      </c>
      <c r="U379" s="88">
        <f t="shared" si="12"/>
        <v>122752.00000000001</v>
      </c>
      <c r="V379" s="4"/>
      <c r="W379" s="4">
        <v>2017</v>
      </c>
      <c r="X379" s="8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</row>
    <row r="380" spans="1:91" s="67" customFormat="1" ht="50.1" customHeight="1">
      <c r="A380" s="4" t="s">
        <v>3997</v>
      </c>
      <c r="B380" s="4" t="s">
        <v>2720</v>
      </c>
      <c r="C380" s="8" t="s">
        <v>2608</v>
      </c>
      <c r="D380" s="7" t="s">
        <v>2575</v>
      </c>
      <c r="E380" s="8" t="s">
        <v>2609</v>
      </c>
      <c r="F380" s="56" t="s">
        <v>2616</v>
      </c>
      <c r="G380" s="4" t="s">
        <v>3174</v>
      </c>
      <c r="H380" s="4">
        <v>0</v>
      </c>
      <c r="I380" s="4" t="s">
        <v>2992</v>
      </c>
      <c r="J380" s="8" t="s">
        <v>2571</v>
      </c>
      <c r="K380" s="8" t="s">
        <v>2597</v>
      </c>
      <c r="L380" s="36" t="s">
        <v>2714</v>
      </c>
      <c r="M380" s="4" t="s">
        <v>2716</v>
      </c>
      <c r="N380" s="8" t="s">
        <v>2598</v>
      </c>
      <c r="O380" s="4" t="s">
        <v>1415</v>
      </c>
      <c r="P380" s="4">
        <v>796</v>
      </c>
      <c r="Q380" s="4" t="s">
        <v>2728</v>
      </c>
      <c r="R380" s="155">
        <v>20</v>
      </c>
      <c r="S380" s="35">
        <v>8125</v>
      </c>
      <c r="T380" s="35">
        <f t="shared" si="13"/>
        <v>162500</v>
      </c>
      <c r="U380" s="88">
        <f t="shared" si="12"/>
        <v>182000.00000000003</v>
      </c>
      <c r="V380" s="2"/>
      <c r="W380" s="4">
        <v>2017</v>
      </c>
      <c r="X380" s="8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91" s="132" customFormat="1" ht="50.1" customHeight="1">
      <c r="A381" s="4" t="s">
        <v>3998</v>
      </c>
      <c r="B381" s="4" t="s">
        <v>2720</v>
      </c>
      <c r="C381" s="8" t="s">
        <v>2608</v>
      </c>
      <c r="D381" s="7" t="s">
        <v>2575</v>
      </c>
      <c r="E381" s="8" t="s">
        <v>2609</v>
      </c>
      <c r="F381" s="56" t="s">
        <v>2617</v>
      </c>
      <c r="G381" s="4" t="s">
        <v>3174</v>
      </c>
      <c r="H381" s="4">
        <v>0</v>
      </c>
      <c r="I381" s="4" t="s">
        <v>2992</v>
      </c>
      <c r="J381" s="8" t="s">
        <v>2571</v>
      </c>
      <c r="K381" s="8" t="s">
        <v>2597</v>
      </c>
      <c r="L381" s="36" t="s">
        <v>2714</v>
      </c>
      <c r="M381" s="4" t="s">
        <v>2716</v>
      </c>
      <c r="N381" s="8" t="s">
        <v>2598</v>
      </c>
      <c r="O381" s="4" t="s">
        <v>1415</v>
      </c>
      <c r="P381" s="4">
        <v>796</v>
      </c>
      <c r="Q381" s="4" t="s">
        <v>2728</v>
      </c>
      <c r="R381" s="155">
        <v>10</v>
      </c>
      <c r="S381" s="35">
        <v>9860</v>
      </c>
      <c r="T381" s="35">
        <f t="shared" si="13"/>
        <v>98600</v>
      </c>
      <c r="U381" s="88">
        <f t="shared" si="12"/>
        <v>110432.00000000001</v>
      </c>
      <c r="V381" s="4"/>
      <c r="W381" s="4">
        <v>2017</v>
      </c>
      <c r="X381" s="8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</row>
    <row r="382" spans="1:91" s="67" customFormat="1" ht="50.1" customHeight="1">
      <c r="A382" s="4" t="s">
        <v>3999</v>
      </c>
      <c r="B382" s="4" t="s">
        <v>2720</v>
      </c>
      <c r="C382" s="8" t="s">
        <v>2582</v>
      </c>
      <c r="D382" s="7" t="s">
        <v>2575</v>
      </c>
      <c r="E382" s="8" t="s">
        <v>2583</v>
      </c>
      <c r="F382" s="56" t="s">
        <v>2584</v>
      </c>
      <c r="G382" s="4" t="s">
        <v>3174</v>
      </c>
      <c r="H382" s="4">
        <v>50</v>
      </c>
      <c r="I382" s="4">
        <v>590000000</v>
      </c>
      <c r="J382" s="8" t="s">
        <v>2571</v>
      </c>
      <c r="K382" s="8" t="s">
        <v>2578</v>
      </c>
      <c r="L382" s="36" t="s">
        <v>2714</v>
      </c>
      <c r="M382" s="4" t="s">
        <v>2716</v>
      </c>
      <c r="N382" s="8" t="s">
        <v>2579</v>
      </c>
      <c r="O382" s="4" t="s">
        <v>1415</v>
      </c>
      <c r="P382" s="4">
        <v>796</v>
      </c>
      <c r="Q382" s="4" t="s">
        <v>2728</v>
      </c>
      <c r="R382" s="155">
        <v>3000</v>
      </c>
      <c r="S382" s="35">
        <v>134</v>
      </c>
      <c r="T382" s="35">
        <f t="shared" si="13"/>
        <v>402000</v>
      </c>
      <c r="U382" s="88">
        <f t="shared" si="12"/>
        <v>450240.00000000006</v>
      </c>
      <c r="V382" s="2"/>
      <c r="W382" s="4">
        <v>2017</v>
      </c>
      <c r="X382" s="8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91" s="132" customFormat="1" ht="50.1" customHeight="1">
      <c r="A383" s="4" t="s">
        <v>4000</v>
      </c>
      <c r="B383" s="4" t="s">
        <v>2720</v>
      </c>
      <c r="C383" s="8" t="s">
        <v>2585</v>
      </c>
      <c r="D383" s="7" t="s">
        <v>2575</v>
      </c>
      <c r="E383" s="8" t="s">
        <v>2586</v>
      </c>
      <c r="F383" s="56" t="s">
        <v>2587</v>
      </c>
      <c r="G383" s="4" t="s">
        <v>3174</v>
      </c>
      <c r="H383" s="4">
        <v>50</v>
      </c>
      <c r="I383" s="4">
        <v>590000000</v>
      </c>
      <c r="J383" s="8" t="s">
        <v>2571</v>
      </c>
      <c r="K383" s="8" t="s">
        <v>2578</v>
      </c>
      <c r="L383" s="36" t="s">
        <v>2714</v>
      </c>
      <c r="M383" s="4" t="s">
        <v>2716</v>
      </c>
      <c r="N383" s="8" t="s">
        <v>2579</v>
      </c>
      <c r="O383" s="4" t="s">
        <v>1415</v>
      </c>
      <c r="P383" s="4">
        <v>796</v>
      </c>
      <c r="Q383" s="4" t="s">
        <v>2728</v>
      </c>
      <c r="R383" s="155">
        <v>200</v>
      </c>
      <c r="S383" s="35">
        <v>215</v>
      </c>
      <c r="T383" s="35">
        <f t="shared" si="13"/>
        <v>43000</v>
      </c>
      <c r="U383" s="88">
        <f t="shared" si="12"/>
        <v>48160.000000000007</v>
      </c>
      <c r="V383" s="4"/>
      <c r="W383" s="4">
        <v>2017</v>
      </c>
      <c r="X383" s="8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</row>
    <row r="384" spans="1:91" s="67" customFormat="1" ht="50.1" customHeight="1">
      <c r="A384" s="4" t="s">
        <v>4001</v>
      </c>
      <c r="B384" s="4" t="s">
        <v>2720</v>
      </c>
      <c r="C384" s="8" t="s">
        <v>2588</v>
      </c>
      <c r="D384" s="7" t="s">
        <v>2575</v>
      </c>
      <c r="E384" s="8" t="s">
        <v>2589</v>
      </c>
      <c r="F384" s="56" t="s">
        <v>2590</v>
      </c>
      <c r="G384" s="4" t="s">
        <v>3174</v>
      </c>
      <c r="H384" s="4">
        <v>54</v>
      </c>
      <c r="I384" s="4">
        <v>590000000</v>
      </c>
      <c r="J384" s="8" t="s">
        <v>2571</v>
      </c>
      <c r="K384" s="8" t="s">
        <v>2578</v>
      </c>
      <c r="L384" s="36" t="s">
        <v>2714</v>
      </c>
      <c r="M384" s="4" t="s">
        <v>2716</v>
      </c>
      <c r="N384" s="8" t="s">
        <v>2579</v>
      </c>
      <c r="O384" s="4" t="s">
        <v>1415</v>
      </c>
      <c r="P384" s="4">
        <v>796</v>
      </c>
      <c r="Q384" s="4" t="s">
        <v>2728</v>
      </c>
      <c r="R384" s="155">
        <v>1500</v>
      </c>
      <c r="S384" s="35">
        <v>266</v>
      </c>
      <c r="T384" s="35">
        <f t="shared" si="13"/>
        <v>399000</v>
      </c>
      <c r="U384" s="88">
        <f t="shared" si="12"/>
        <v>446880.00000000006</v>
      </c>
      <c r="V384" s="2"/>
      <c r="W384" s="4">
        <v>2017</v>
      </c>
      <c r="X384" s="8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91" s="132" customFormat="1" ht="50.1" customHeight="1">
      <c r="A385" s="4" t="s">
        <v>4002</v>
      </c>
      <c r="B385" s="4" t="s">
        <v>2720</v>
      </c>
      <c r="C385" s="8" t="s">
        <v>2591</v>
      </c>
      <c r="D385" s="7" t="s">
        <v>2575</v>
      </c>
      <c r="E385" s="8" t="s">
        <v>2592</v>
      </c>
      <c r="F385" s="56" t="s">
        <v>2593</v>
      </c>
      <c r="G385" s="4" t="s">
        <v>3174</v>
      </c>
      <c r="H385" s="4">
        <v>50</v>
      </c>
      <c r="I385" s="4">
        <v>590000000</v>
      </c>
      <c r="J385" s="8" t="s">
        <v>2571</v>
      </c>
      <c r="K385" s="8" t="s">
        <v>2578</v>
      </c>
      <c r="L385" s="36" t="s">
        <v>2714</v>
      </c>
      <c r="M385" s="4" t="s">
        <v>2716</v>
      </c>
      <c r="N385" s="8" t="s">
        <v>2579</v>
      </c>
      <c r="O385" s="4" t="s">
        <v>1415</v>
      </c>
      <c r="P385" s="4">
        <v>796</v>
      </c>
      <c r="Q385" s="4" t="s">
        <v>2728</v>
      </c>
      <c r="R385" s="155">
        <v>300</v>
      </c>
      <c r="S385" s="35">
        <v>590</v>
      </c>
      <c r="T385" s="35">
        <f t="shared" si="13"/>
        <v>177000</v>
      </c>
      <c r="U385" s="88">
        <f t="shared" si="12"/>
        <v>198240.00000000003</v>
      </c>
      <c r="V385" s="4"/>
      <c r="W385" s="4">
        <v>2017</v>
      </c>
      <c r="X385" s="8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</row>
    <row r="386" spans="1:91" s="67" customFormat="1" ht="50.1" customHeight="1">
      <c r="A386" s="4" t="s">
        <v>4003</v>
      </c>
      <c r="B386" s="4" t="s">
        <v>2720</v>
      </c>
      <c r="C386" s="8" t="s">
        <v>2623</v>
      </c>
      <c r="D386" s="7" t="s">
        <v>2575</v>
      </c>
      <c r="E386" s="8" t="s">
        <v>2624</v>
      </c>
      <c r="F386" s="56" t="s">
        <v>2625</v>
      </c>
      <c r="G386" s="4" t="s">
        <v>3174</v>
      </c>
      <c r="H386" s="4">
        <v>0</v>
      </c>
      <c r="I386" s="4" t="s">
        <v>2992</v>
      </c>
      <c r="J386" s="8" t="s">
        <v>2571</v>
      </c>
      <c r="K386" s="8" t="s">
        <v>2597</v>
      </c>
      <c r="L386" s="36" t="s">
        <v>2714</v>
      </c>
      <c r="M386" s="4" t="s">
        <v>2716</v>
      </c>
      <c r="N386" s="8" t="s">
        <v>2626</v>
      </c>
      <c r="O386" s="4" t="s">
        <v>1415</v>
      </c>
      <c r="P386" s="4">
        <v>796</v>
      </c>
      <c r="Q386" s="4" t="s">
        <v>2728</v>
      </c>
      <c r="R386" s="155">
        <v>10</v>
      </c>
      <c r="S386" s="35">
        <v>14000</v>
      </c>
      <c r="T386" s="35">
        <f t="shared" si="13"/>
        <v>140000</v>
      </c>
      <c r="U386" s="88">
        <f t="shared" si="12"/>
        <v>156800.00000000003</v>
      </c>
      <c r="V386" s="2"/>
      <c r="W386" s="4">
        <v>2017</v>
      </c>
      <c r="X386" s="8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91" s="132" customFormat="1" ht="50.1" customHeight="1">
      <c r="A387" s="4" t="s">
        <v>4004</v>
      </c>
      <c r="B387" s="4" t="s">
        <v>2720</v>
      </c>
      <c r="C387" s="8" t="s">
        <v>2623</v>
      </c>
      <c r="D387" s="7" t="s">
        <v>2575</v>
      </c>
      <c r="E387" s="8" t="s">
        <v>2624</v>
      </c>
      <c r="F387" s="56" t="s">
        <v>2627</v>
      </c>
      <c r="G387" s="4" t="s">
        <v>3174</v>
      </c>
      <c r="H387" s="4">
        <v>0</v>
      </c>
      <c r="I387" s="4" t="s">
        <v>2992</v>
      </c>
      <c r="J387" s="8" t="s">
        <v>2571</v>
      </c>
      <c r="K387" s="8" t="s">
        <v>2597</v>
      </c>
      <c r="L387" s="36" t="s">
        <v>2714</v>
      </c>
      <c r="M387" s="4" t="s">
        <v>2716</v>
      </c>
      <c r="N387" s="8" t="s">
        <v>2626</v>
      </c>
      <c r="O387" s="4" t="s">
        <v>1415</v>
      </c>
      <c r="P387" s="4">
        <v>796</v>
      </c>
      <c r="Q387" s="4" t="s">
        <v>2728</v>
      </c>
      <c r="R387" s="155">
        <v>10</v>
      </c>
      <c r="S387" s="35">
        <v>12500</v>
      </c>
      <c r="T387" s="35">
        <f t="shared" si="13"/>
        <v>125000</v>
      </c>
      <c r="U387" s="88">
        <f t="shared" si="12"/>
        <v>140000</v>
      </c>
      <c r="V387" s="4"/>
      <c r="W387" s="4">
        <v>2017</v>
      </c>
      <c r="X387" s="8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</row>
    <row r="388" spans="1:91" s="67" customFormat="1" ht="50.1" customHeight="1">
      <c r="A388" s="4" t="s">
        <v>4005</v>
      </c>
      <c r="B388" s="4" t="s">
        <v>2720</v>
      </c>
      <c r="C388" s="8" t="s">
        <v>2636</v>
      </c>
      <c r="D388" s="7" t="s">
        <v>2575</v>
      </c>
      <c r="E388" s="8" t="s">
        <v>2637</v>
      </c>
      <c r="F388" s="56" t="s">
        <v>2638</v>
      </c>
      <c r="G388" s="4" t="s">
        <v>3174</v>
      </c>
      <c r="H388" s="4">
        <v>0</v>
      </c>
      <c r="I388" s="4" t="s">
        <v>2992</v>
      </c>
      <c r="J388" s="8" t="s">
        <v>2571</v>
      </c>
      <c r="K388" s="8" t="s">
        <v>2597</v>
      </c>
      <c r="L388" s="36" t="s">
        <v>2714</v>
      </c>
      <c r="M388" s="4" t="s">
        <v>2716</v>
      </c>
      <c r="N388" s="8" t="s">
        <v>2626</v>
      </c>
      <c r="O388" s="4" t="s">
        <v>1415</v>
      </c>
      <c r="P388" s="4">
        <v>796</v>
      </c>
      <c r="Q388" s="4" t="s">
        <v>2728</v>
      </c>
      <c r="R388" s="155">
        <v>15</v>
      </c>
      <c r="S388" s="35">
        <v>4600</v>
      </c>
      <c r="T388" s="35">
        <f t="shared" si="13"/>
        <v>69000</v>
      </c>
      <c r="U388" s="88">
        <f t="shared" si="12"/>
        <v>77280.000000000015</v>
      </c>
      <c r="V388" s="2"/>
      <c r="W388" s="4">
        <v>2017</v>
      </c>
      <c r="X388" s="8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91" s="132" customFormat="1" ht="50.1" customHeight="1">
      <c r="A389" s="4" t="s">
        <v>4006</v>
      </c>
      <c r="B389" s="4" t="s">
        <v>2720</v>
      </c>
      <c r="C389" s="8" t="s">
        <v>2628</v>
      </c>
      <c r="D389" s="7" t="s">
        <v>2575</v>
      </c>
      <c r="E389" s="8" t="s">
        <v>2629</v>
      </c>
      <c r="F389" s="56" t="s">
        <v>2630</v>
      </c>
      <c r="G389" s="4" t="s">
        <v>3174</v>
      </c>
      <c r="H389" s="4">
        <v>0</v>
      </c>
      <c r="I389" s="4" t="s">
        <v>2992</v>
      </c>
      <c r="J389" s="8" t="s">
        <v>2571</v>
      </c>
      <c r="K389" s="8" t="s">
        <v>2597</v>
      </c>
      <c r="L389" s="36" t="s">
        <v>2714</v>
      </c>
      <c r="M389" s="4" t="s">
        <v>2716</v>
      </c>
      <c r="N389" s="8" t="s">
        <v>2626</v>
      </c>
      <c r="O389" s="4" t="s">
        <v>1415</v>
      </c>
      <c r="P389" s="4">
        <v>796</v>
      </c>
      <c r="Q389" s="4" t="s">
        <v>2728</v>
      </c>
      <c r="R389" s="155">
        <v>10</v>
      </c>
      <c r="S389" s="35">
        <v>18000</v>
      </c>
      <c r="T389" s="35">
        <f t="shared" si="13"/>
        <v>180000</v>
      </c>
      <c r="U389" s="88">
        <f t="shared" si="12"/>
        <v>201600.00000000003</v>
      </c>
      <c r="V389" s="4"/>
      <c r="W389" s="4">
        <v>2017</v>
      </c>
      <c r="X389" s="8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</row>
    <row r="390" spans="1:91" s="67" customFormat="1" ht="50.1" customHeight="1">
      <c r="A390" s="4" t="s">
        <v>4007</v>
      </c>
      <c r="B390" s="4" t="s">
        <v>2720</v>
      </c>
      <c r="C390" s="8" t="s">
        <v>2628</v>
      </c>
      <c r="D390" s="7" t="s">
        <v>2575</v>
      </c>
      <c r="E390" s="8" t="s">
        <v>2629</v>
      </c>
      <c r="F390" s="56" t="s">
        <v>2631</v>
      </c>
      <c r="G390" s="4" t="s">
        <v>3174</v>
      </c>
      <c r="H390" s="4">
        <v>0</v>
      </c>
      <c r="I390" s="4" t="s">
        <v>2992</v>
      </c>
      <c r="J390" s="8" t="s">
        <v>2571</v>
      </c>
      <c r="K390" s="8" t="s">
        <v>2597</v>
      </c>
      <c r="L390" s="36" t="s">
        <v>2714</v>
      </c>
      <c r="M390" s="4" t="s">
        <v>2716</v>
      </c>
      <c r="N390" s="8" t="s">
        <v>2626</v>
      </c>
      <c r="O390" s="4" t="s">
        <v>1415</v>
      </c>
      <c r="P390" s="4">
        <v>796</v>
      </c>
      <c r="Q390" s="4" t="s">
        <v>2728</v>
      </c>
      <c r="R390" s="155">
        <v>10</v>
      </c>
      <c r="S390" s="35">
        <v>15560</v>
      </c>
      <c r="T390" s="35">
        <f t="shared" si="13"/>
        <v>155600</v>
      </c>
      <c r="U390" s="88">
        <f t="shared" si="12"/>
        <v>174272.00000000003</v>
      </c>
      <c r="V390" s="2"/>
      <c r="W390" s="4">
        <v>2017</v>
      </c>
      <c r="X390" s="8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91" s="132" customFormat="1" ht="50.1" customHeight="1">
      <c r="A391" s="4" t="s">
        <v>4008</v>
      </c>
      <c r="B391" s="4" t="s">
        <v>2720</v>
      </c>
      <c r="C391" s="8" t="s">
        <v>2632</v>
      </c>
      <c r="D391" s="7" t="s">
        <v>2575</v>
      </c>
      <c r="E391" s="8" t="s">
        <v>2633</v>
      </c>
      <c r="F391" s="56" t="s">
        <v>2634</v>
      </c>
      <c r="G391" s="4" t="s">
        <v>3174</v>
      </c>
      <c r="H391" s="4">
        <v>0</v>
      </c>
      <c r="I391" s="4" t="s">
        <v>2992</v>
      </c>
      <c r="J391" s="8" t="s">
        <v>2571</v>
      </c>
      <c r="K391" s="8" t="s">
        <v>2597</v>
      </c>
      <c r="L391" s="36" t="s">
        <v>2714</v>
      </c>
      <c r="M391" s="4" t="s">
        <v>2716</v>
      </c>
      <c r="N391" s="8" t="s">
        <v>2626</v>
      </c>
      <c r="O391" s="4" t="s">
        <v>1415</v>
      </c>
      <c r="P391" s="4">
        <v>796</v>
      </c>
      <c r="Q391" s="4" t="s">
        <v>2728</v>
      </c>
      <c r="R391" s="155">
        <v>10</v>
      </c>
      <c r="S391" s="35">
        <v>9000</v>
      </c>
      <c r="T391" s="35">
        <f t="shared" si="13"/>
        <v>90000</v>
      </c>
      <c r="U391" s="88">
        <f t="shared" si="12"/>
        <v>100800.00000000001</v>
      </c>
      <c r="V391" s="4"/>
      <c r="W391" s="4">
        <v>2017</v>
      </c>
      <c r="X391" s="8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</row>
    <row r="392" spans="1:91" s="67" customFormat="1" ht="50.1" customHeight="1">
      <c r="A392" s="4" t="s">
        <v>4009</v>
      </c>
      <c r="B392" s="4" t="s">
        <v>2720</v>
      </c>
      <c r="C392" s="8" t="s">
        <v>2632</v>
      </c>
      <c r="D392" s="7" t="s">
        <v>2575</v>
      </c>
      <c r="E392" s="8" t="s">
        <v>2633</v>
      </c>
      <c r="F392" s="56" t="s">
        <v>2635</v>
      </c>
      <c r="G392" s="4" t="s">
        <v>3174</v>
      </c>
      <c r="H392" s="4">
        <v>0</v>
      </c>
      <c r="I392" s="4" t="s">
        <v>2992</v>
      </c>
      <c r="J392" s="8" t="s">
        <v>2571</v>
      </c>
      <c r="K392" s="8" t="s">
        <v>2597</v>
      </c>
      <c r="L392" s="36" t="s">
        <v>2714</v>
      </c>
      <c r="M392" s="4" t="s">
        <v>2716</v>
      </c>
      <c r="N392" s="8" t="s">
        <v>2626</v>
      </c>
      <c r="O392" s="4" t="s">
        <v>1415</v>
      </c>
      <c r="P392" s="4">
        <v>796</v>
      </c>
      <c r="Q392" s="4" t="s">
        <v>2728</v>
      </c>
      <c r="R392" s="155">
        <v>10</v>
      </c>
      <c r="S392" s="35">
        <v>9000</v>
      </c>
      <c r="T392" s="35">
        <f t="shared" si="13"/>
        <v>90000</v>
      </c>
      <c r="U392" s="88">
        <f t="shared" si="12"/>
        <v>100800.00000000001</v>
      </c>
      <c r="V392" s="2"/>
      <c r="W392" s="4">
        <v>2017</v>
      </c>
      <c r="X392" s="8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91" s="132" customFormat="1" ht="50.1" customHeight="1">
      <c r="A393" s="4" t="s">
        <v>4010</v>
      </c>
      <c r="B393" s="33" t="s">
        <v>2720</v>
      </c>
      <c r="C393" s="97" t="s">
        <v>1471</v>
      </c>
      <c r="D393" s="98" t="s">
        <v>2575</v>
      </c>
      <c r="E393" s="5" t="s">
        <v>1472</v>
      </c>
      <c r="F393" s="23" t="s">
        <v>1473</v>
      </c>
      <c r="G393" s="24" t="s">
        <v>2712</v>
      </c>
      <c r="H393" s="10">
        <v>0</v>
      </c>
      <c r="I393" s="32" t="s">
        <v>2992</v>
      </c>
      <c r="J393" s="8" t="s">
        <v>2571</v>
      </c>
      <c r="K393" s="24" t="s">
        <v>3479</v>
      </c>
      <c r="L393" s="8" t="s">
        <v>2725</v>
      </c>
      <c r="M393" s="33" t="s">
        <v>2716</v>
      </c>
      <c r="N393" s="5" t="s">
        <v>1467</v>
      </c>
      <c r="O393" s="8" t="s">
        <v>404</v>
      </c>
      <c r="P393" s="50" t="s">
        <v>2812</v>
      </c>
      <c r="Q393" s="50" t="s">
        <v>2762</v>
      </c>
      <c r="R393" s="150">
        <v>2000</v>
      </c>
      <c r="S393" s="37">
        <v>1530</v>
      </c>
      <c r="T393" s="35">
        <f t="shared" si="13"/>
        <v>3060000</v>
      </c>
      <c r="U393" s="88">
        <f t="shared" si="12"/>
        <v>3427200.0000000005</v>
      </c>
      <c r="V393" s="33" t="s">
        <v>2706</v>
      </c>
      <c r="W393" s="24">
        <v>2017</v>
      </c>
      <c r="X393" s="36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</row>
    <row r="394" spans="1:91" s="67" customFormat="1" ht="50.1" customHeight="1">
      <c r="A394" s="4" t="s">
        <v>4011</v>
      </c>
      <c r="B394" s="5" t="s">
        <v>2720</v>
      </c>
      <c r="C394" s="5" t="s">
        <v>1471</v>
      </c>
      <c r="D394" s="5" t="s">
        <v>2575</v>
      </c>
      <c r="E394" s="5" t="s">
        <v>1472</v>
      </c>
      <c r="F394" s="5" t="s">
        <v>5077</v>
      </c>
      <c r="G394" s="33" t="s">
        <v>2712</v>
      </c>
      <c r="H394" s="5">
        <v>0</v>
      </c>
      <c r="I394" s="33" t="s">
        <v>2992</v>
      </c>
      <c r="J394" s="33" t="s">
        <v>5078</v>
      </c>
      <c r="K394" s="8" t="s">
        <v>2241</v>
      </c>
      <c r="L394" s="33" t="s">
        <v>5078</v>
      </c>
      <c r="M394" s="5" t="s">
        <v>2716</v>
      </c>
      <c r="N394" s="5" t="s">
        <v>5079</v>
      </c>
      <c r="O394" s="8" t="s">
        <v>457</v>
      </c>
      <c r="P394" s="90">
        <v>166</v>
      </c>
      <c r="Q394" s="90" t="s">
        <v>2762</v>
      </c>
      <c r="R394" s="150">
        <v>219</v>
      </c>
      <c r="S394" s="37">
        <v>17500</v>
      </c>
      <c r="T394" s="152">
        <f t="shared" si="13"/>
        <v>3832500</v>
      </c>
      <c r="U394" s="153">
        <f t="shared" si="12"/>
        <v>4292400</v>
      </c>
      <c r="V394" s="91"/>
      <c r="W394" s="33" t="s">
        <v>5080</v>
      </c>
      <c r="X394" s="50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6"/>
      <c r="CA394" s="136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</row>
    <row r="395" spans="1:91" s="132" customFormat="1" ht="50.1" customHeight="1">
      <c r="A395" s="4" t="s">
        <v>4012</v>
      </c>
      <c r="B395" s="33" t="s">
        <v>2720</v>
      </c>
      <c r="C395" s="5" t="s">
        <v>1474</v>
      </c>
      <c r="D395" s="5" t="s">
        <v>2575</v>
      </c>
      <c r="E395" s="5" t="s">
        <v>1475</v>
      </c>
      <c r="F395" s="23" t="s">
        <v>2706</v>
      </c>
      <c r="G395" s="24" t="s">
        <v>2712</v>
      </c>
      <c r="H395" s="10">
        <v>0</v>
      </c>
      <c r="I395" s="32" t="s">
        <v>2992</v>
      </c>
      <c r="J395" s="8" t="s">
        <v>2571</v>
      </c>
      <c r="K395" s="24" t="s">
        <v>3479</v>
      </c>
      <c r="L395" s="8" t="s">
        <v>2725</v>
      </c>
      <c r="M395" s="33" t="s">
        <v>2716</v>
      </c>
      <c r="N395" s="5" t="s">
        <v>1467</v>
      </c>
      <c r="O395" s="8" t="s">
        <v>404</v>
      </c>
      <c r="P395" s="34">
        <v>168</v>
      </c>
      <c r="Q395" s="34" t="s">
        <v>3154</v>
      </c>
      <c r="R395" s="179">
        <v>0.5</v>
      </c>
      <c r="S395" s="37">
        <v>324850</v>
      </c>
      <c r="T395" s="35">
        <f t="shared" si="13"/>
        <v>162425</v>
      </c>
      <c r="U395" s="88">
        <f t="shared" si="12"/>
        <v>181916.00000000003</v>
      </c>
      <c r="V395" s="33" t="s">
        <v>2706</v>
      </c>
      <c r="W395" s="24">
        <v>2017</v>
      </c>
      <c r="X395" s="36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</row>
    <row r="396" spans="1:91" s="67" customFormat="1" ht="50.1" customHeight="1">
      <c r="A396" s="4" t="s">
        <v>4013</v>
      </c>
      <c r="B396" s="33" t="s">
        <v>2720</v>
      </c>
      <c r="C396" s="97" t="s">
        <v>1476</v>
      </c>
      <c r="D396" s="98" t="s">
        <v>2575</v>
      </c>
      <c r="E396" s="5" t="s">
        <v>1477</v>
      </c>
      <c r="F396" s="23" t="s">
        <v>2706</v>
      </c>
      <c r="G396" s="24" t="s">
        <v>2712</v>
      </c>
      <c r="H396" s="10">
        <v>0</v>
      </c>
      <c r="I396" s="32" t="s">
        <v>2992</v>
      </c>
      <c r="J396" s="8" t="s">
        <v>2571</v>
      </c>
      <c r="K396" s="24" t="s">
        <v>3479</v>
      </c>
      <c r="L396" s="8" t="s">
        <v>2725</v>
      </c>
      <c r="M396" s="33" t="s">
        <v>2716</v>
      </c>
      <c r="N396" s="5" t="s">
        <v>1467</v>
      </c>
      <c r="O396" s="8" t="s">
        <v>404</v>
      </c>
      <c r="P396" s="34">
        <v>168</v>
      </c>
      <c r="Q396" s="50" t="s">
        <v>3154</v>
      </c>
      <c r="R396" s="150">
        <v>2</v>
      </c>
      <c r="S396" s="37">
        <v>260000</v>
      </c>
      <c r="T396" s="35">
        <f t="shared" si="13"/>
        <v>520000</v>
      </c>
      <c r="U396" s="88">
        <f t="shared" si="12"/>
        <v>582400</v>
      </c>
      <c r="V396" s="94" t="s">
        <v>2706</v>
      </c>
      <c r="W396" s="24">
        <v>2017</v>
      </c>
      <c r="X396" s="36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</row>
    <row r="397" spans="1:91" s="132" customFormat="1" ht="50.1" customHeight="1">
      <c r="A397" s="4" t="s">
        <v>4014</v>
      </c>
      <c r="B397" s="4" t="s">
        <v>2720</v>
      </c>
      <c r="C397" s="8" t="s">
        <v>1478</v>
      </c>
      <c r="D397" s="8" t="s">
        <v>2575</v>
      </c>
      <c r="E397" s="8" t="s">
        <v>1479</v>
      </c>
      <c r="F397" s="56" t="s">
        <v>2706</v>
      </c>
      <c r="G397" s="4" t="s">
        <v>2712</v>
      </c>
      <c r="H397" s="4">
        <v>0</v>
      </c>
      <c r="I397" s="4" t="s">
        <v>2992</v>
      </c>
      <c r="J397" s="8" t="s">
        <v>2571</v>
      </c>
      <c r="K397" s="24" t="s">
        <v>3479</v>
      </c>
      <c r="L397" s="8" t="s">
        <v>2725</v>
      </c>
      <c r="M397" s="4" t="s">
        <v>2716</v>
      </c>
      <c r="N397" s="8" t="s">
        <v>1467</v>
      </c>
      <c r="O397" s="8" t="s">
        <v>404</v>
      </c>
      <c r="P397" s="34">
        <v>168</v>
      </c>
      <c r="Q397" s="4" t="s">
        <v>3154</v>
      </c>
      <c r="R397" s="155">
        <v>2</v>
      </c>
      <c r="S397" s="37">
        <v>260000</v>
      </c>
      <c r="T397" s="35">
        <f t="shared" si="13"/>
        <v>520000</v>
      </c>
      <c r="U397" s="88">
        <f t="shared" si="12"/>
        <v>582400</v>
      </c>
      <c r="V397" s="4" t="s">
        <v>2706</v>
      </c>
      <c r="W397" s="24">
        <v>2017</v>
      </c>
      <c r="X397" s="36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</row>
    <row r="398" spans="1:91" s="67" customFormat="1" ht="50.1" customHeight="1">
      <c r="A398" s="4" t="s">
        <v>4015</v>
      </c>
      <c r="B398" s="33" t="s">
        <v>2720</v>
      </c>
      <c r="C398" s="97" t="s">
        <v>1480</v>
      </c>
      <c r="D398" s="98" t="s">
        <v>2575</v>
      </c>
      <c r="E398" s="5" t="s">
        <v>1481</v>
      </c>
      <c r="F398" s="23" t="s">
        <v>2706</v>
      </c>
      <c r="G398" s="24" t="s">
        <v>2712</v>
      </c>
      <c r="H398" s="10">
        <v>0</v>
      </c>
      <c r="I398" s="32" t="s">
        <v>2992</v>
      </c>
      <c r="J398" s="8" t="s">
        <v>2571</v>
      </c>
      <c r="K398" s="24" t="s">
        <v>3479</v>
      </c>
      <c r="L398" s="8" t="s">
        <v>2725</v>
      </c>
      <c r="M398" s="33" t="s">
        <v>2716</v>
      </c>
      <c r="N398" s="5" t="s">
        <v>1467</v>
      </c>
      <c r="O398" s="8" t="s">
        <v>404</v>
      </c>
      <c r="P398" s="34">
        <v>168</v>
      </c>
      <c r="Q398" s="50" t="s">
        <v>3154</v>
      </c>
      <c r="R398" s="150">
        <v>0.2</v>
      </c>
      <c r="S398" s="37">
        <v>1530000</v>
      </c>
      <c r="T398" s="35">
        <f t="shared" si="13"/>
        <v>306000</v>
      </c>
      <c r="U398" s="88">
        <f t="shared" si="12"/>
        <v>342720.00000000006</v>
      </c>
      <c r="V398" s="94" t="s">
        <v>2706</v>
      </c>
      <c r="W398" s="24">
        <v>2017</v>
      </c>
      <c r="X398" s="36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</row>
    <row r="399" spans="1:91" s="132" customFormat="1" ht="50.1" customHeight="1">
      <c r="A399" s="4" t="s">
        <v>4016</v>
      </c>
      <c r="B399" s="4" t="s">
        <v>2720</v>
      </c>
      <c r="C399" s="8" t="s">
        <v>1482</v>
      </c>
      <c r="D399" s="8" t="s">
        <v>2575</v>
      </c>
      <c r="E399" s="8" t="s">
        <v>1483</v>
      </c>
      <c r="F399" s="56" t="s">
        <v>2706</v>
      </c>
      <c r="G399" s="4" t="s">
        <v>2712</v>
      </c>
      <c r="H399" s="4">
        <v>0</v>
      </c>
      <c r="I399" s="4" t="s">
        <v>2992</v>
      </c>
      <c r="J399" s="8" t="s">
        <v>2571</v>
      </c>
      <c r="K399" s="24" t="s">
        <v>3479</v>
      </c>
      <c r="L399" s="8" t="s">
        <v>2725</v>
      </c>
      <c r="M399" s="4" t="s">
        <v>2716</v>
      </c>
      <c r="N399" s="8" t="s">
        <v>1467</v>
      </c>
      <c r="O399" s="8" t="s">
        <v>404</v>
      </c>
      <c r="P399" s="34">
        <v>168</v>
      </c>
      <c r="Q399" s="4" t="s">
        <v>3154</v>
      </c>
      <c r="R399" s="155">
        <v>5</v>
      </c>
      <c r="S399" s="35">
        <v>250000</v>
      </c>
      <c r="T399" s="35">
        <f t="shared" si="13"/>
        <v>1250000</v>
      </c>
      <c r="U399" s="88">
        <f t="shared" si="12"/>
        <v>1400000.0000000002</v>
      </c>
      <c r="V399" s="4" t="s">
        <v>2706</v>
      </c>
      <c r="W399" s="24">
        <v>2017</v>
      </c>
      <c r="X399" s="36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</row>
    <row r="400" spans="1:91" s="67" customFormat="1" ht="50.1" customHeight="1">
      <c r="A400" s="4" t="s">
        <v>4017</v>
      </c>
      <c r="B400" s="33" t="s">
        <v>2720</v>
      </c>
      <c r="C400" s="97" t="s">
        <v>1484</v>
      </c>
      <c r="D400" s="98" t="s">
        <v>2575</v>
      </c>
      <c r="E400" s="5" t="s">
        <v>1485</v>
      </c>
      <c r="F400" s="23" t="s">
        <v>2706</v>
      </c>
      <c r="G400" s="24" t="s">
        <v>2712</v>
      </c>
      <c r="H400" s="10">
        <v>0</v>
      </c>
      <c r="I400" s="32" t="s">
        <v>2992</v>
      </c>
      <c r="J400" s="8" t="s">
        <v>2571</v>
      </c>
      <c r="K400" s="24" t="s">
        <v>3479</v>
      </c>
      <c r="L400" s="8" t="s">
        <v>2725</v>
      </c>
      <c r="M400" s="33" t="s">
        <v>2716</v>
      </c>
      <c r="N400" s="5" t="s">
        <v>1467</v>
      </c>
      <c r="O400" s="8" t="s">
        <v>404</v>
      </c>
      <c r="P400" s="34">
        <v>168</v>
      </c>
      <c r="Q400" s="50" t="s">
        <v>3154</v>
      </c>
      <c r="R400" s="150">
        <v>5</v>
      </c>
      <c r="S400" s="35">
        <v>250000</v>
      </c>
      <c r="T400" s="35">
        <f t="shared" si="13"/>
        <v>1250000</v>
      </c>
      <c r="U400" s="88">
        <f t="shared" si="12"/>
        <v>1400000.0000000002</v>
      </c>
      <c r="V400" s="94" t="s">
        <v>2706</v>
      </c>
      <c r="W400" s="24">
        <v>2017</v>
      </c>
      <c r="X400" s="36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</row>
    <row r="401" spans="1:91" s="132" customFormat="1" ht="50.1" customHeight="1">
      <c r="A401" s="4" t="s">
        <v>4018</v>
      </c>
      <c r="B401" s="4" t="s">
        <v>2720</v>
      </c>
      <c r="C401" s="8" t="s">
        <v>1486</v>
      </c>
      <c r="D401" s="8" t="s">
        <v>2575</v>
      </c>
      <c r="E401" s="8" t="s">
        <v>1487</v>
      </c>
      <c r="F401" s="56" t="s">
        <v>2706</v>
      </c>
      <c r="G401" s="4" t="s">
        <v>2712</v>
      </c>
      <c r="H401" s="4">
        <v>0</v>
      </c>
      <c r="I401" s="4" t="s">
        <v>2992</v>
      </c>
      <c r="J401" s="8" t="s">
        <v>2571</v>
      </c>
      <c r="K401" s="24" t="s">
        <v>3479</v>
      </c>
      <c r="L401" s="8" t="s">
        <v>2725</v>
      </c>
      <c r="M401" s="4" t="s">
        <v>2716</v>
      </c>
      <c r="N401" s="8" t="s">
        <v>1467</v>
      </c>
      <c r="O401" s="8" t="s">
        <v>404</v>
      </c>
      <c r="P401" s="34">
        <v>168</v>
      </c>
      <c r="Q401" s="4" t="s">
        <v>3154</v>
      </c>
      <c r="R401" s="155">
        <v>5</v>
      </c>
      <c r="S401" s="35">
        <v>250000</v>
      </c>
      <c r="T401" s="35">
        <f t="shared" si="13"/>
        <v>1250000</v>
      </c>
      <c r="U401" s="88">
        <f t="shared" ref="U401:U464" si="14">T401*1.12</f>
        <v>1400000.0000000002</v>
      </c>
      <c r="V401" s="4" t="s">
        <v>2706</v>
      </c>
      <c r="W401" s="24">
        <v>2017</v>
      </c>
      <c r="X401" s="36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</row>
    <row r="402" spans="1:91" s="67" customFormat="1" ht="50.1" customHeight="1">
      <c r="A402" s="4" t="s">
        <v>4019</v>
      </c>
      <c r="B402" s="33" t="s">
        <v>2720</v>
      </c>
      <c r="C402" s="97" t="s">
        <v>1488</v>
      </c>
      <c r="D402" s="98" t="s">
        <v>2575</v>
      </c>
      <c r="E402" s="5" t="s">
        <v>1489</v>
      </c>
      <c r="F402" s="23" t="s">
        <v>2706</v>
      </c>
      <c r="G402" s="24" t="s">
        <v>2712</v>
      </c>
      <c r="H402" s="10">
        <v>0</v>
      </c>
      <c r="I402" s="32" t="s">
        <v>2992</v>
      </c>
      <c r="J402" s="8" t="s">
        <v>2571</v>
      </c>
      <c r="K402" s="24" t="s">
        <v>3479</v>
      </c>
      <c r="L402" s="8" t="s">
        <v>2725</v>
      </c>
      <c r="M402" s="33" t="s">
        <v>2716</v>
      </c>
      <c r="N402" s="5" t="s">
        <v>1467</v>
      </c>
      <c r="O402" s="8" t="s">
        <v>404</v>
      </c>
      <c r="P402" s="34">
        <v>168</v>
      </c>
      <c r="Q402" s="50" t="s">
        <v>3154</v>
      </c>
      <c r="R402" s="150">
        <v>1</v>
      </c>
      <c r="S402" s="35">
        <v>260000</v>
      </c>
      <c r="T402" s="35">
        <f t="shared" si="13"/>
        <v>260000</v>
      </c>
      <c r="U402" s="88">
        <f t="shared" si="14"/>
        <v>291200</v>
      </c>
      <c r="V402" s="94" t="s">
        <v>2706</v>
      </c>
      <c r="W402" s="24">
        <v>2017</v>
      </c>
      <c r="X402" s="36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</row>
    <row r="403" spans="1:91" s="132" customFormat="1" ht="50.1" customHeight="1">
      <c r="A403" s="4" t="s">
        <v>4020</v>
      </c>
      <c r="B403" s="4" t="s">
        <v>2720</v>
      </c>
      <c r="C403" s="8" t="s">
        <v>1490</v>
      </c>
      <c r="D403" s="8" t="s">
        <v>2575</v>
      </c>
      <c r="E403" s="8" t="s">
        <v>1491</v>
      </c>
      <c r="F403" s="56" t="s">
        <v>2706</v>
      </c>
      <c r="G403" s="4" t="s">
        <v>2712</v>
      </c>
      <c r="H403" s="4">
        <v>0</v>
      </c>
      <c r="I403" s="4" t="s">
        <v>2992</v>
      </c>
      <c r="J403" s="8" t="s">
        <v>2571</v>
      </c>
      <c r="K403" s="24" t="s">
        <v>3479</v>
      </c>
      <c r="L403" s="8" t="s">
        <v>2725</v>
      </c>
      <c r="M403" s="4" t="s">
        <v>2716</v>
      </c>
      <c r="N403" s="8" t="s">
        <v>1467</v>
      </c>
      <c r="O403" s="8" t="s">
        <v>404</v>
      </c>
      <c r="P403" s="34">
        <v>168</v>
      </c>
      <c r="Q403" s="4" t="s">
        <v>3154</v>
      </c>
      <c r="R403" s="155">
        <v>5</v>
      </c>
      <c r="S403" s="35">
        <v>260000</v>
      </c>
      <c r="T403" s="35">
        <f t="shared" si="13"/>
        <v>1300000</v>
      </c>
      <c r="U403" s="88">
        <f t="shared" si="14"/>
        <v>1456000.0000000002</v>
      </c>
      <c r="V403" s="4" t="s">
        <v>2706</v>
      </c>
      <c r="W403" s="24">
        <v>2017</v>
      </c>
      <c r="X403" s="36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</row>
    <row r="404" spans="1:91" s="67" customFormat="1" ht="50.1" customHeight="1">
      <c r="A404" s="4" t="s">
        <v>4021</v>
      </c>
      <c r="B404" s="33" t="s">
        <v>2720</v>
      </c>
      <c r="C404" s="97" t="s">
        <v>1492</v>
      </c>
      <c r="D404" s="98" t="s">
        <v>2575</v>
      </c>
      <c r="E404" s="5" t="s">
        <v>1493</v>
      </c>
      <c r="F404" s="23" t="s">
        <v>2706</v>
      </c>
      <c r="G404" s="24" t="s">
        <v>2712</v>
      </c>
      <c r="H404" s="10">
        <v>0</v>
      </c>
      <c r="I404" s="32" t="s">
        <v>2992</v>
      </c>
      <c r="J404" s="8" t="s">
        <v>2571</v>
      </c>
      <c r="K404" s="24" t="s">
        <v>3479</v>
      </c>
      <c r="L404" s="8" t="s">
        <v>2725</v>
      </c>
      <c r="M404" s="33" t="s">
        <v>2716</v>
      </c>
      <c r="N404" s="5" t="s">
        <v>1467</v>
      </c>
      <c r="O404" s="8" t="s">
        <v>404</v>
      </c>
      <c r="P404" s="34">
        <v>168</v>
      </c>
      <c r="Q404" s="50" t="s">
        <v>3154</v>
      </c>
      <c r="R404" s="150">
        <v>5</v>
      </c>
      <c r="S404" s="35">
        <v>260000</v>
      </c>
      <c r="T404" s="35">
        <f t="shared" si="13"/>
        <v>1300000</v>
      </c>
      <c r="U404" s="88">
        <f t="shared" si="14"/>
        <v>1456000.0000000002</v>
      </c>
      <c r="V404" s="94" t="s">
        <v>2706</v>
      </c>
      <c r="W404" s="24">
        <v>2017</v>
      </c>
      <c r="X404" s="36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</row>
    <row r="405" spans="1:91" s="132" customFormat="1" ht="50.1" customHeight="1">
      <c r="A405" s="4" t="s">
        <v>4022</v>
      </c>
      <c r="B405" s="4" t="s">
        <v>2720</v>
      </c>
      <c r="C405" s="8" t="s">
        <v>1494</v>
      </c>
      <c r="D405" s="8" t="s">
        <v>2575</v>
      </c>
      <c r="E405" s="8" t="s">
        <v>1495</v>
      </c>
      <c r="F405" s="56" t="s">
        <v>2706</v>
      </c>
      <c r="G405" s="4" t="s">
        <v>2712</v>
      </c>
      <c r="H405" s="4">
        <v>0</v>
      </c>
      <c r="I405" s="4" t="s">
        <v>2992</v>
      </c>
      <c r="J405" s="8" t="s">
        <v>2571</v>
      </c>
      <c r="K405" s="24" t="s">
        <v>3479</v>
      </c>
      <c r="L405" s="8" t="s">
        <v>2725</v>
      </c>
      <c r="M405" s="4" t="s">
        <v>2716</v>
      </c>
      <c r="N405" s="8" t="s">
        <v>1467</v>
      </c>
      <c r="O405" s="8" t="s">
        <v>404</v>
      </c>
      <c r="P405" s="34">
        <v>168</v>
      </c>
      <c r="Q405" s="4" t="s">
        <v>3154</v>
      </c>
      <c r="R405" s="155">
        <v>1</v>
      </c>
      <c r="S405" s="35">
        <v>260000</v>
      </c>
      <c r="T405" s="35">
        <f t="shared" si="13"/>
        <v>260000</v>
      </c>
      <c r="U405" s="88">
        <f t="shared" si="14"/>
        <v>291200</v>
      </c>
      <c r="V405" s="4" t="s">
        <v>2706</v>
      </c>
      <c r="W405" s="24">
        <v>2017</v>
      </c>
      <c r="X405" s="36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</row>
    <row r="406" spans="1:91" s="67" customFormat="1" ht="50.1" customHeight="1">
      <c r="A406" s="4" t="s">
        <v>4023</v>
      </c>
      <c r="B406" s="33" t="s">
        <v>2720</v>
      </c>
      <c r="C406" s="97" t="s">
        <v>1496</v>
      </c>
      <c r="D406" s="98" t="s">
        <v>2575</v>
      </c>
      <c r="E406" s="5" t="s">
        <v>1497</v>
      </c>
      <c r="F406" s="23" t="s">
        <v>2706</v>
      </c>
      <c r="G406" s="24" t="s">
        <v>2712</v>
      </c>
      <c r="H406" s="10">
        <v>0</v>
      </c>
      <c r="I406" s="32" t="s">
        <v>2992</v>
      </c>
      <c r="J406" s="8" t="s">
        <v>2571</v>
      </c>
      <c r="K406" s="24" t="s">
        <v>3479</v>
      </c>
      <c r="L406" s="8" t="s">
        <v>2725</v>
      </c>
      <c r="M406" s="33" t="s">
        <v>2716</v>
      </c>
      <c r="N406" s="5" t="s">
        <v>1467</v>
      </c>
      <c r="O406" s="8" t="s">
        <v>404</v>
      </c>
      <c r="P406" s="34">
        <v>168</v>
      </c>
      <c r="Q406" s="50" t="s">
        <v>3154</v>
      </c>
      <c r="R406" s="150">
        <v>5</v>
      </c>
      <c r="S406" s="35">
        <v>260000</v>
      </c>
      <c r="T406" s="35">
        <f t="shared" si="13"/>
        <v>1300000</v>
      </c>
      <c r="U406" s="88">
        <f t="shared" si="14"/>
        <v>1456000.0000000002</v>
      </c>
      <c r="V406" s="94" t="s">
        <v>2706</v>
      </c>
      <c r="W406" s="24">
        <v>2017</v>
      </c>
      <c r="X406" s="36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</row>
    <row r="407" spans="1:91" s="132" customFormat="1" ht="50.1" customHeight="1">
      <c r="A407" s="4" t="s">
        <v>4024</v>
      </c>
      <c r="B407" s="4" t="s">
        <v>2720</v>
      </c>
      <c r="C407" s="8" t="s">
        <v>1498</v>
      </c>
      <c r="D407" s="8" t="s">
        <v>2575</v>
      </c>
      <c r="E407" s="8" t="s">
        <v>1499</v>
      </c>
      <c r="F407" s="56" t="s">
        <v>2706</v>
      </c>
      <c r="G407" s="4" t="s">
        <v>2712</v>
      </c>
      <c r="H407" s="4">
        <v>0</v>
      </c>
      <c r="I407" s="4" t="s">
        <v>2992</v>
      </c>
      <c r="J407" s="8" t="s">
        <v>2571</v>
      </c>
      <c r="K407" s="24" t="s">
        <v>3479</v>
      </c>
      <c r="L407" s="8" t="s">
        <v>2725</v>
      </c>
      <c r="M407" s="4" t="s">
        <v>2716</v>
      </c>
      <c r="N407" s="8" t="s">
        <v>1467</v>
      </c>
      <c r="O407" s="8" t="s">
        <v>404</v>
      </c>
      <c r="P407" s="34">
        <v>168</v>
      </c>
      <c r="Q407" s="4" t="s">
        <v>3154</v>
      </c>
      <c r="R407" s="155">
        <v>5</v>
      </c>
      <c r="S407" s="35">
        <v>260000</v>
      </c>
      <c r="T407" s="35">
        <f t="shared" si="13"/>
        <v>1300000</v>
      </c>
      <c r="U407" s="88">
        <f t="shared" si="14"/>
        <v>1456000.0000000002</v>
      </c>
      <c r="V407" s="4" t="s">
        <v>2706</v>
      </c>
      <c r="W407" s="24">
        <v>2017</v>
      </c>
      <c r="X407" s="36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</row>
    <row r="408" spans="1:91" s="67" customFormat="1" ht="50.1" customHeight="1">
      <c r="A408" s="4" t="s">
        <v>4025</v>
      </c>
      <c r="B408" s="33" t="s">
        <v>2720</v>
      </c>
      <c r="C408" s="97" t="s">
        <v>1500</v>
      </c>
      <c r="D408" s="98" t="s">
        <v>2575</v>
      </c>
      <c r="E408" s="5" t="s">
        <v>1501</v>
      </c>
      <c r="F408" s="23" t="s">
        <v>2706</v>
      </c>
      <c r="G408" s="24" t="s">
        <v>2712</v>
      </c>
      <c r="H408" s="10">
        <v>0</v>
      </c>
      <c r="I408" s="32" t="s">
        <v>2992</v>
      </c>
      <c r="J408" s="8" t="s">
        <v>2571</v>
      </c>
      <c r="K408" s="24" t="s">
        <v>3479</v>
      </c>
      <c r="L408" s="8" t="s">
        <v>2725</v>
      </c>
      <c r="M408" s="33" t="s">
        <v>2716</v>
      </c>
      <c r="N408" s="5" t="s">
        <v>1467</v>
      </c>
      <c r="O408" s="8" t="s">
        <v>404</v>
      </c>
      <c r="P408" s="34">
        <v>168</v>
      </c>
      <c r="Q408" s="50" t="s">
        <v>3154</v>
      </c>
      <c r="R408" s="150">
        <v>5</v>
      </c>
      <c r="S408" s="35">
        <v>260000</v>
      </c>
      <c r="T408" s="35">
        <f t="shared" si="13"/>
        <v>1300000</v>
      </c>
      <c r="U408" s="88">
        <f t="shared" si="14"/>
        <v>1456000.0000000002</v>
      </c>
      <c r="V408" s="94" t="s">
        <v>2706</v>
      </c>
      <c r="W408" s="24">
        <v>2017</v>
      </c>
      <c r="X408" s="36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</row>
    <row r="409" spans="1:91" s="132" customFormat="1" ht="50.1" customHeight="1">
      <c r="A409" s="4" t="s">
        <v>4026</v>
      </c>
      <c r="B409" s="4" t="s">
        <v>2720</v>
      </c>
      <c r="C409" s="8" t="s">
        <v>1502</v>
      </c>
      <c r="D409" s="8" t="s">
        <v>2575</v>
      </c>
      <c r="E409" s="8" t="s">
        <v>1503</v>
      </c>
      <c r="F409" s="56" t="s">
        <v>2706</v>
      </c>
      <c r="G409" s="4" t="s">
        <v>2712</v>
      </c>
      <c r="H409" s="4">
        <v>0</v>
      </c>
      <c r="I409" s="4" t="s">
        <v>2992</v>
      </c>
      <c r="J409" s="8" t="s">
        <v>2571</v>
      </c>
      <c r="K409" s="24" t="s">
        <v>3479</v>
      </c>
      <c r="L409" s="8" t="s">
        <v>2725</v>
      </c>
      <c r="M409" s="4" t="s">
        <v>2716</v>
      </c>
      <c r="N409" s="8" t="s">
        <v>1467</v>
      </c>
      <c r="O409" s="8" t="s">
        <v>404</v>
      </c>
      <c r="P409" s="34">
        <v>168</v>
      </c>
      <c r="Q409" s="4" t="s">
        <v>3154</v>
      </c>
      <c r="R409" s="155">
        <v>1</v>
      </c>
      <c r="S409" s="35">
        <v>260000</v>
      </c>
      <c r="T409" s="35">
        <f t="shared" si="13"/>
        <v>260000</v>
      </c>
      <c r="U409" s="88">
        <f t="shared" si="14"/>
        <v>291200</v>
      </c>
      <c r="V409" s="4" t="s">
        <v>2706</v>
      </c>
      <c r="W409" s="24">
        <v>2017</v>
      </c>
      <c r="X409" s="36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</row>
    <row r="410" spans="1:91" s="67" customFormat="1" ht="50.1" customHeight="1">
      <c r="A410" s="4" t="s">
        <v>4027</v>
      </c>
      <c r="B410" s="33" t="s">
        <v>2720</v>
      </c>
      <c r="C410" s="97" t="s">
        <v>1504</v>
      </c>
      <c r="D410" s="98" t="s">
        <v>2575</v>
      </c>
      <c r="E410" s="5" t="s">
        <v>1505</v>
      </c>
      <c r="F410" s="23" t="s">
        <v>2706</v>
      </c>
      <c r="G410" s="24" t="s">
        <v>2712</v>
      </c>
      <c r="H410" s="10">
        <v>0</v>
      </c>
      <c r="I410" s="32" t="s">
        <v>2992</v>
      </c>
      <c r="J410" s="8" t="s">
        <v>2571</v>
      </c>
      <c r="K410" s="24" t="s">
        <v>3479</v>
      </c>
      <c r="L410" s="8" t="s">
        <v>2725</v>
      </c>
      <c r="M410" s="33" t="s">
        <v>2716</v>
      </c>
      <c r="N410" s="5" t="s">
        <v>1467</v>
      </c>
      <c r="O410" s="8" t="s">
        <v>404</v>
      </c>
      <c r="P410" s="34">
        <v>168</v>
      </c>
      <c r="Q410" s="50" t="s">
        <v>3154</v>
      </c>
      <c r="R410" s="150">
        <v>1</v>
      </c>
      <c r="S410" s="37">
        <v>260000</v>
      </c>
      <c r="T410" s="35">
        <f t="shared" si="13"/>
        <v>260000</v>
      </c>
      <c r="U410" s="88">
        <f t="shared" si="14"/>
        <v>291200</v>
      </c>
      <c r="V410" s="94" t="s">
        <v>2706</v>
      </c>
      <c r="W410" s="24">
        <v>2017</v>
      </c>
      <c r="X410" s="36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</row>
    <row r="411" spans="1:91" s="132" customFormat="1" ht="50.1" customHeight="1">
      <c r="A411" s="4" t="s">
        <v>4028</v>
      </c>
      <c r="B411" s="4" t="s">
        <v>2720</v>
      </c>
      <c r="C411" s="8" t="s">
        <v>1506</v>
      </c>
      <c r="D411" s="8" t="s">
        <v>2575</v>
      </c>
      <c r="E411" s="8" t="s">
        <v>1507</v>
      </c>
      <c r="F411" s="56" t="s">
        <v>2706</v>
      </c>
      <c r="G411" s="4" t="s">
        <v>2712</v>
      </c>
      <c r="H411" s="4">
        <v>0</v>
      </c>
      <c r="I411" s="4" t="s">
        <v>2992</v>
      </c>
      <c r="J411" s="8" t="s">
        <v>2571</v>
      </c>
      <c r="K411" s="24" t="s">
        <v>3479</v>
      </c>
      <c r="L411" s="8" t="s">
        <v>2725</v>
      </c>
      <c r="M411" s="4" t="s">
        <v>2716</v>
      </c>
      <c r="N411" s="8" t="s">
        <v>1467</v>
      </c>
      <c r="O411" s="8" t="s">
        <v>404</v>
      </c>
      <c r="P411" s="34">
        <v>168</v>
      </c>
      <c r="Q411" s="4" t="s">
        <v>3154</v>
      </c>
      <c r="R411" s="155">
        <v>1</v>
      </c>
      <c r="S411" s="35">
        <v>260000</v>
      </c>
      <c r="T411" s="35">
        <f t="shared" si="13"/>
        <v>260000</v>
      </c>
      <c r="U411" s="88">
        <f t="shared" si="14"/>
        <v>291200</v>
      </c>
      <c r="V411" s="4" t="s">
        <v>2706</v>
      </c>
      <c r="W411" s="24">
        <v>2017</v>
      </c>
      <c r="X411" s="36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</row>
    <row r="412" spans="1:91" s="67" customFormat="1" ht="50.1" customHeight="1">
      <c r="A412" s="4" t="s">
        <v>4029</v>
      </c>
      <c r="B412" s="33" t="s">
        <v>2720</v>
      </c>
      <c r="C412" s="97" t="s">
        <v>1508</v>
      </c>
      <c r="D412" s="98" t="s">
        <v>2575</v>
      </c>
      <c r="E412" s="5" t="s">
        <v>1509</v>
      </c>
      <c r="F412" s="23" t="s">
        <v>2706</v>
      </c>
      <c r="G412" s="24" t="s">
        <v>2712</v>
      </c>
      <c r="H412" s="10">
        <v>0</v>
      </c>
      <c r="I412" s="32" t="s">
        <v>2992</v>
      </c>
      <c r="J412" s="8" t="s">
        <v>2571</v>
      </c>
      <c r="K412" s="24" t="s">
        <v>3479</v>
      </c>
      <c r="L412" s="8" t="s">
        <v>2725</v>
      </c>
      <c r="M412" s="33" t="s">
        <v>2716</v>
      </c>
      <c r="N412" s="5" t="s">
        <v>1467</v>
      </c>
      <c r="O412" s="8" t="s">
        <v>404</v>
      </c>
      <c r="P412" s="34">
        <v>168</v>
      </c>
      <c r="Q412" s="50" t="s">
        <v>3154</v>
      </c>
      <c r="R412" s="150">
        <v>2</v>
      </c>
      <c r="S412" s="37">
        <v>260000</v>
      </c>
      <c r="T412" s="35">
        <f t="shared" ref="T412:T475" si="15">R412*S412</f>
        <v>520000</v>
      </c>
      <c r="U412" s="88">
        <f t="shared" si="14"/>
        <v>582400</v>
      </c>
      <c r="V412" s="94" t="s">
        <v>2706</v>
      </c>
      <c r="W412" s="24">
        <v>2017</v>
      </c>
      <c r="X412" s="36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</row>
    <row r="413" spans="1:91" s="132" customFormat="1" ht="50.1" customHeight="1">
      <c r="A413" s="4" t="s">
        <v>4030</v>
      </c>
      <c r="B413" s="4" t="s">
        <v>2720</v>
      </c>
      <c r="C413" s="8" t="s">
        <v>1510</v>
      </c>
      <c r="D413" s="8" t="s">
        <v>2575</v>
      </c>
      <c r="E413" s="8" t="s">
        <v>1511</v>
      </c>
      <c r="F413" s="56" t="s">
        <v>2706</v>
      </c>
      <c r="G413" s="4" t="s">
        <v>2712</v>
      </c>
      <c r="H413" s="4">
        <v>0</v>
      </c>
      <c r="I413" s="4" t="s">
        <v>2992</v>
      </c>
      <c r="J413" s="8" t="s">
        <v>2571</v>
      </c>
      <c r="K413" s="24" t="s">
        <v>3479</v>
      </c>
      <c r="L413" s="8" t="s">
        <v>2725</v>
      </c>
      <c r="M413" s="4" t="s">
        <v>2716</v>
      </c>
      <c r="N413" s="8" t="s">
        <v>1467</v>
      </c>
      <c r="O413" s="8" t="s">
        <v>404</v>
      </c>
      <c r="P413" s="34">
        <v>168</v>
      </c>
      <c r="Q413" s="4" t="s">
        <v>3154</v>
      </c>
      <c r="R413" s="155">
        <v>0.2</v>
      </c>
      <c r="S413" s="35">
        <v>325000</v>
      </c>
      <c r="T413" s="35">
        <f t="shared" si="15"/>
        <v>65000</v>
      </c>
      <c r="U413" s="88">
        <f t="shared" si="14"/>
        <v>72800</v>
      </c>
      <c r="V413" s="4" t="s">
        <v>2706</v>
      </c>
      <c r="W413" s="24">
        <v>2017</v>
      </c>
      <c r="X413" s="36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</row>
    <row r="414" spans="1:91" s="67" customFormat="1" ht="50.1" customHeight="1">
      <c r="A414" s="4" t="s">
        <v>4031</v>
      </c>
      <c r="B414" s="33" t="s">
        <v>2720</v>
      </c>
      <c r="C414" s="97" t="s">
        <v>1512</v>
      </c>
      <c r="D414" s="98" t="s">
        <v>2575</v>
      </c>
      <c r="E414" s="5" t="s">
        <v>1513</v>
      </c>
      <c r="F414" s="23" t="s">
        <v>2706</v>
      </c>
      <c r="G414" s="24" t="s">
        <v>2712</v>
      </c>
      <c r="H414" s="10">
        <v>0</v>
      </c>
      <c r="I414" s="32" t="s">
        <v>2992</v>
      </c>
      <c r="J414" s="8" t="s">
        <v>2571</v>
      </c>
      <c r="K414" s="24" t="s">
        <v>3479</v>
      </c>
      <c r="L414" s="8" t="s">
        <v>2725</v>
      </c>
      <c r="M414" s="33" t="s">
        <v>2716</v>
      </c>
      <c r="N414" s="5" t="s">
        <v>1467</v>
      </c>
      <c r="O414" s="8" t="s">
        <v>404</v>
      </c>
      <c r="P414" s="34">
        <v>168</v>
      </c>
      <c r="Q414" s="50" t="s">
        <v>3154</v>
      </c>
      <c r="R414" s="150">
        <v>2</v>
      </c>
      <c r="S414" s="37">
        <v>260000</v>
      </c>
      <c r="T414" s="35">
        <f t="shared" si="15"/>
        <v>520000</v>
      </c>
      <c r="U414" s="88">
        <f t="shared" si="14"/>
        <v>582400</v>
      </c>
      <c r="V414" s="94" t="s">
        <v>2706</v>
      </c>
      <c r="W414" s="24">
        <v>2017</v>
      </c>
      <c r="X414" s="36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</row>
    <row r="415" spans="1:91" s="132" customFormat="1" ht="50.1" customHeight="1">
      <c r="A415" s="4" t="s">
        <v>4032</v>
      </c>
      <c r="B415" s="4" t="s">
        <v>2720</v>
      </c>
      <c r="C415" s="8" t="s">
        <v>1514</v>
      </c>
      <c r="D415" s="8" t="s">
        <v>2575</v>
      </c>
      <c r="E415" s="8" t="s">
        <v>1515</v>
      </c>
      <c r="F415" s="56" t="s">
        <v>2706</v>
      </c>
      <c r="G415" s="4" t="s">
        <v>2712</v>
      </c>
      <c r="H415" s="4">
        <v>0</v>
      </c>
      <c r="I415" s="4" t="s">
        <v>2992</v>
      </c>
      <c r="J415" s="8" t="s">
        <v>2571</v>
      </c>
      <c r="K415" s="24" t="s">
        <v>3479</v>
      </c>
      <c r="L415" s="8" t="s">
        <v>2725</v>
      </c>
      <c r="M415" s="4" t="s">
        <v>2716</v>
      </c>
      <c r="N415" s="8" t="s">
        <v>1467</v>
      </c>
      <c r="O415" s="8" t="s">
        <v>404</v>
      </c>
      <c r="P415" s="34">
        <v>168</v>
      </c>
      <c r="Q415" s="4" t="s">
        <v>3154</v>
      </c>
      <c r="R415" s="155">
        <v>5</v>
      </c>
      <c r="S415" s="35">
        <v>260000</v>
      </c>
      <c r="T415" s="35">
        <f t="shared" si="15"/>
        <v>1300000</v>
      </c>
      <c r="U415" s="88">
        <f t="shared" si="14"/>
        <v>1456000.0000000002</v>
      </c>
      <c r="V415" s="4" t="s">
        <v>2706</v>
      </c>
      <c r="W415" s="24">
        <v>2017</v>
      </c>
      <c r="X415" s="36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</row>
    <row r="416" spans="1:91" s="67" customFormat="1" ht="50.1" customHeight="1">
      <c r="A416" s="4" t="s">
        <v>4033</v>
      </c>
      <c r="B416" s="33" t="s">
        <v>2720</v>
      </c>
      <c r="C416" s="97" t="s">
        <v>1516</v>
      </c>
      <c r="D416" s="98" t="s">
        <v>2575</v>
      </c>
      <c r="E416" s="5" t="s">
        <v>1517</v>
      </c>
      <c r="F416" s="23" t="s">
        <v>2706</v>
      </c>
      <c r="G416" s="24" t="s">
        <v>2712</v>
      </c>
      <c r="H416" s="10">
        <v>0</v>
      </c>
      <c r="I416" s="32" t="s">
        <v>2992</v>
      </c>
      <c r="J416" s="8" t="s">
        <v>2571</v>
      </c>
      <c r="K416" s="24" t="s">
        <v>3479</v>
      </c>
      <c r="L416" s="8" t="s">
        <v>2725</v>
      </c>
      <c r="M416" s="33" t="s">
        <v>2716</v>
      </c>
      <c r="N416" s="5" t="s">
        <v>1467</v>
      </c>
      <c r="O416" s="8" t="s">
        <v>404</v>
      </c>
      <c r="P416" s="34">
        <v>168</v>
      </c>
      <c r="Q416" s="50" t="s">
        <v>3154</v>
      </c>
      <c r="R416" s="150">
        <v>5</v>
      </c>
      <c r="S416" s="37">
        <v>260000</v>
      </c>
      <c r="T416" s="35">
        <f t="shared" si="15"/>
        <v>1300000</v>
      </c>
      <c r="U416" s="88">
        <f t="shared" si="14"/>
        <v>1456000.0000000002</v>
      </c>
      <c r="V416" s="94" t="s">
        <v>2706</v>
      </c>
      <c r="W416" s="24">
        <v>2017</v>
      </c>
      <c r="X416" s="36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</row>
    <row r="417" spans="1:91" s="132" customFormat="1" ht="50.1" customHeight="1">
      <c r="A417" s="4" t="s">
        <v>4034</v>
      </c>
      <c r="B417" s="4" t="s">
        <v>2720</v>
      </c>
      <c r="C417" s="8" t="s">
        <v>1518</v>
      </c>
      <c r="D417" s="8" t="s">
        <v>2575</v>
      </c>
      <c r="E417" s="8" t="s">
        <v>1519</v>
      </c>
      <c r="F417" s="56" t="s">
        <v>2706</v>
      </c>
      <c r="G417" s="4" t="s">
        <v>2712</v>
      </c>
      <c r="H417" s="4">
        <v>0</v>
      </c>
      <c r="I417" s="4" t="s">
        <v>2992</v>
      </c>
      <c r="J417" s="8" t="s">
        <v>2571</v>
      </c>
      <c r="K417" s="24" t="s">
        <v>3479</v>
      </c>
      <c r="L417" s="8" t="s">
        <v>2725</v>
      </c>
      <c r="M417" s="4" t="s">
        <v>2716</v>
      </c>
      <c r="N417" s="8" t="s">
        <v>1467</v>
      </c>
      <c r="O417" s="8" t="s">
        <v>404</v>
      </c>
      <c r="P417" s="34">
        <v>168</v>
      </c>
      <c r="Q417" s="4" t="s">
        <v>3154</v>
      </c>
      <c r="R417" s="155">
        <v>5</v>
      </c>
      <c r="S417" s="35">
        <v>260000</v>
      </c>
      <c r="T417" s="35">
        <f t="shared" si="15"/>
        <v>1300000</v>
      </c>
      <c r="U417" s="88">
        <f t="shared" si="14"/>
        <v>1456000.0000000002</v>
      </c>
      <c r="V417" s="4" t="s">
        <v>2706</v>
      </c>
      <c r="W417" s="24">
        <v>2017</v>
      </c>
      <c r="X417" s="36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</row>
    <row r="418" spans="1:91" s="67" customFormat="1" ht="50.1" customHeight="1">
      <c r="A418" s="4" t="s">
        <v>4035</v>
      </c>
      <c r="B418" s="33" t="s">
        <v>2720</v>
      </c>
      <c r="C418" s="97" t="s">
        <v>1520</v>
      </c>
      <c r="D418" s="98" t="s">
        <v>2575</v>
      </c>
      <c r="E418" s="5" t="s">
        <v>1521</v>
      </c>
      <c r="F418" s="23" t="s">
        <v>2706</v>
      </c>
      <c r="G418" s="24" t="s">
        <v>2712</v>
      </c>
      <c r="H418" s="10">
        <v>0</v>
      </c>
      <c r="I418" s="32" t="s">
        <v>2992</v>
      </c>
      <c r="J418" s="8" t="s">
        <v>2571</v>
      </c>
      <c r="K418" s="24" t="s">
        <v>3479</v>
      </c>
      <c r="L418" s="8" t="s">
        <v>2725</v>
      </c>
      <c r="M418" s="33" t="s">
        <v>2716</v>
      </c>
      <c r="N418" s="5" t="s">
        <v>1467</v>
      </c>
      <c r="O418" s="8" t="s">
        <v>404</v>
      </c>
      <c r="P418" s="34">
        <v>168</v>
      </c>
      <c r="Q418" s="50" t="s">
        <v>3154</v>
      </c>
      <c r="R418" s="150">
        <v>5</v>
      </c>
      <c r="S418" s="37">
        <v>260000</v>
      </c>
      <c r="T418" s="35">
        <f t="shared" si="15"/>
        <v>1300000</v>
      </c>
      <c r="U418" s="88">
        <f t="shared" si="14"/>
        <v>1456000.0000000002</v>
      </c>
      <c r="V418" s="94" t="s">
        <v>2706</v>
      </c>
      <c r="W418" s="24">
        <v>2017</v>
      </c>
      <c r="X418" s="36"/>
      <c r="Y418" s="138"/>
      <c r="Z418" s="139"/>
      <c r="AA418" s="138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0"/>
      <c r="CA418" s="140"/>
      <c r="CB418" s="140"/>
      <c r="CC418" s="140"/>
      <c r="CD418" s="140"/>
      <c r="CE418" s="140"/>
      <c r="CF418" s="140"/>
      <c r="CG418" s="140"/>
      <c r="CH418" s="140"/>
      <c r="CI418" s="140"/>
      <c r="CJ418" s="140"/>
      <c r="CK418" s="140"/>
      <c r="CL418" s="140"/>
      <c r="CM418" s="140"/>
    </row>
    <row r="419" spans="1:91" s="132" customFormat="1" ht="50.1" customHeight="1">
      <c r="A419" s="4" t="s">
        <v>4036</v>
      </c>
      <c r="B419" s="4" t="s">
        <v>2720</v>
      </c>
      <c r="C419" s="8" t="s">
        <v>1522</v>
      </c>
      <c r="D419" s="8" t="s">
        <v>2575</v>
      </c>
      <c r="E419" s="8" t="s">
        <v>1523</v>
      </c>
      <c r="F419" s="56" t="s">
        <v>2706</v>
      </c>
      <c r="G419" s="4" t="s">
        <v>2712</v>
      </c>
      <c r="H419" s="4">
        <v>0</v>
      </c>
      <c r="I419" s="4" t="s">
        <v>2992</v>
      </c>
      <c r="J419" s="8" t="s">
        <v>2571</v>
      </c>
      <c r="K419" s="24" t="s">
        <v>3479</v>
      </c>
      <c r="L419" s="8" t="s">
        <v>2725</v>
      </c>
      <c r="M419" s="4" t="s">
        <v>2716</v>
      </c>
      <c r="N419" s="8" t="s">
        <v>1467</v>
      </c>
      <c r="O419" s="8" t="s">
        <v>404</v>
      </c>
      <c r="P419" s="34">
        <v>168</v>
      </c>
      <c r="Q419" s="4" t="s">
        <v>3154</v>
      </c>
      <c r="R419" s="155">
        <v>5</v>
      </c>
      <c r="S419" s="35">
        <v>260000</v>
      </c>
      <c r="T419" s="35">
        <f t="shared" si="15"/>
        <v>1300000</v>
      </c>
      <c r="U419" s="88">
        <f t="shared" si="14"/>
        <v>1456000.0000000002</v>
      </c>
      <c r="V419" s="4" t="s">
        <v>2706</v>
      </c>
      <c r="W419" s="24">
        <v>2017</v>
      </c>
      <c r="X419" s="36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</row>
    <row r="420" spans="1:91" s="67" customFormat="1" ht="50.1" customHeight="1">
      <c r="A420" s="4" t="s">
        <v>4037</v>
      </c>
      <c r="B420" s="33" t="s">
        <v>2720</v>
      </c>
      <c r="C420" s="97" t="s">
        <v>1524</v>
      </c>
      <c r="D420" s="98" t="s">
        <v>2575</v>
      </c>
      <c r="E420" s="5" t="s">
        <v>1525</v>
      </c>
      <c r="F420" s="23" t="s">
        <v>2706</v>
      </c>
      <c r="G420" s="24" t="s">
        <v>2712</v>
      </c>
      <c r="H420" s="10">
        <v>0</v>
      </c>
      <c r="I420" s="32" t="s">
        <v>2992</v>
      </c>
      <c r="J420" s="8" t="s">
        <v>2571</v>
      </c>
      <c r="K420" s="24" t="s">
        <v>3479</v>
      </c>
      <c r="L420" s="8" t="s">
        <v>2725</v>
      </c>
      <c r="M420" s="33" t="s">
        <v>2716</v>
      </c>
      <c r="N420" s="5" t="s">
        <v>1467</v>
      </c>
      <c r="O420" s="8" t="s">
        <v>404</v>
      </c>
      <c r="P420" s="34">
        <v>168</v>
      </c>
      <c r="Q420" s="50" t="s">
        <v>3154</v>
      </c>
      <c r="R420" s="150">
        <v>1</v>
      </c>
      <c r="S420" s="37">
        <v>260000</v>
      </c>
      <c r="T420" s="35">
        <f t="shared" si="15"/>
        <v>260000</v>
      </c>
      <c r="U420" s="88">
        <f t="shared" si="14"/>
        <v>291200</v>
      </c>
      <c r="V420" s="94" t="s">
        <v>2706</v>
      </c>
      <c r="W420" s="24">
        <v>2017</v>
      </c>
      <c r="X420" s="36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</row>
    <row r="421" spans="1:91" s="132" customFormat="1" ht="50.1" customHeight="1">
      <c r="A421" s="4" t="s">
        <v>4038</v>
      </c>
      <c r="B421" s="4" t="s">
        <v>2720</v>
      </c>
      <c r="C421" s="8" t="s">
        <v>1526</v>
      </c>
      <c r="D421" s="8" t="s">
        <v>2575</v>
      </c>
      <c r="E421" s="8" t="s">
        <v>1527</v>
      </c>
      <c r="F421" s="56" t="s">
        <v>2706</v>
      </c>
      <c r="G421" s="4" t="s">
        <v>2712</v>
      </c>
      <c r="H421" s="4">
        <v>0</v>
      </c>
      <c r="I421" s="4" t="s">
        <v>2992</v>
      </c>
      <c r="J421" s="8" t="s">
        <v>2571</v>
      </c>
      <c r="K421" s="24" t="s">
        <v>3479</v>
      </c>
      <c r="L421" s="8" t="s">
        <v>2725</v>
      </c>
      <c r="M421" s="4" t="s">
        <v>2716</v>
      </c>
      <c r="N421" s="8" t="s">
        <v>1467</v>
      </c>
      <c r="O421" s="8" t="s">
        <v>404</v>
      </c>
      <c r="P421" s="34">
        <v>168</v>
      </c>
      <c r="Q421" s="4" t="s">
        <v>3154</v>
      </c>
      <c r="R421" s="155">
        <v>5</v>
      </c>
      <c r="S421" s="35">
        <v>260000</v>
      </c>
      <c r="T421" s="35">
        <f t="shared" si="15"/>
        <v>1300000</v>
      </c>
      <c r="U421" s="88">
        <f t="shared" si="14"/>
        <v>1456000.0000000002</v>
      </c>
      <c r="V421" s="4" t="s">
        <v>2706</v>
      </c>
      <c r="W421" s="24">
        <v>2017</v>
      </c>
      <c r="X421" s="36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</row>
    <row r="422" spans="1:91" s="67" customFormat="1" ht="50.1" customHeight="1">
      <c r="A422" s="4" t="s">
        <v>4039</v>
      </c>
      <c r="B422" s="33" t="s">
        <v>2720</v>
      </c>
      <c r="C422" s="97" t="s">
        <v>1528</v>
      </c>
      <c r="D422" s="98" t="s">
        <v>2575</v>
      </c>
      <c r="E422" s="5" t="s">
        <v>1529</v>
      </c>
      <c r="F422" s="23" t="s">
        <v>2706</v>
      </c>
      <c r="G422" s="24" t="s">
        <v>2712</v>
      </c>
      <c r="H422" s="10">
        <v>0</v>
      </c>
      <c r="I422" s="32" t="s">
        <v>2992</v>
      </c>
      <c r="J422" s="8" t="s">
        <v>2571</v>
      </c>
      <c r="K422" s="24" t="s">
        <v>3479</v>
      </c>
      <c r="L422" s="8" t="s">
        <v>2725</v>
      </c>
      <c r="M422" s="33" t="s">
        <v>2716</v>
      </c>
      <c r="N422" s="5" t="s">
        <v>1467</v>
      </c>
      <c r="O422" s="8" t="s">
        <v>404</v>
      </c>
      <c r="P422" s="34">
        <v>168</v>
      </c>
      <c r="Q422" s="50" t="s">
        <v>3154</v>
      </c>
      <c r="R422" s="150">
        <v>1</v>
      </c>
      <c r="S422" s="37">
        <v>260000</v>
      </c>
      <c r="T422" s="35">
        <f t="shared" si="15"/>
        <v>260000</v>
      </c>
      <c r="U422" s="88">
        <f t="shared" si="14"/>
        <v>291200</v>
      </c>
      <c r="V422" s="94" t="s">
        <v>2706</v>
      </c>
      <c r="W422" s="24">
        <v>2017</v>
      </c>
      <c r="X422" s="36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</row>
    <row r="423" spans="1:91" s="132" customFormat="1" ht="50.1" customHeight="1">
      <c r="A423" s="4" t="s">
        <v>4040</v>
      </c>
      <c r="B423" s="4" t="s">
        <v>2720</v>
      </c>
      <c r="C423" s="8" t="s">
        <v>1530</v>
      </c>
      <c r="D423" s="8" t="s">
        <v>2575</v>
      </c>
      <c r="E423" s="8" t="s">
        <v>1531</v>
      </c>
      <c r="F423" s="56" t="s">
        <v>2706</v>
      </c>
      <c r="G423" s="4" t="s">
        <v>2712</v>
      </c>
      <c r="H423" s="4">
        <v>0</v>
      </c>
      <c r="I423" s="4" t="s">
        <v>2992</v>
      </c>
      <c r="J423" s="8" t="s">
        <v>2571</v>
      </c>
      <c r="K423" s="24" t="s">
        <v>3479</v>
      </c>
      <c r="L423" s="8" t="s">
        <v>2725</v>
      </c>
      <c r="M423" s="4" t="s">
        <v>2716</v>
      </c>
      <c r="N423" s="8" t="s">
        <v>1467</v>
      </c>
      <c r="O423" s="8" t="s">
        <v>404</v>
      </c>
      <c r="P423" s="34">
        <v>168</v>
      </c>
      <c r="Q423" s="4" t="s">
        <v>3154</v>
      </c>
      <c r="R423" s="155">
        <v>1</v>
      </c>
      <c r="S423" s="35">
        <v>260000</v>
      </c>
      <c r="T423" s="35">
        <f t="shared" si="15"/>
        <v>260000</v>
      </c>
      <c r="U423" s="88">
        <f t="shared" si="14"/>
        <v>291200</v>
      </c>
      <c r="V423" s="4" t="s">
        <v>2706</v>
      </c>
      <c r="W423" s="24">
        <v>2017</v>
      </c>
      <c r="X423" s="36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</row>
    <row r="424" spans="1:91" s="67" customFormat="1" ht="50.1" customHeight="1">
      <c r="A424" s="4" t="s">
        <v>4041</v>
      </c>
      <c r="B424" s="33" t="s">
        <v>2720</v>
      </c>
      <c r="C424" s="97" t="s">
        <v>1532</v>
      </c>
      <c r="D424" s="98" t="s">
        <v>2575</v>
      </c>
      <c r="E424" s="5" t="s">
        <v>1533</v>
      </c>
      <c r="F424" s="23" t="s">
        <v>2706</v>
      </c>
      <c r="G424" s="24" t="s">
        <v>2712</v>
      </c>
      <c r="H424" s="10">
        <v>0</v>
      </c>
      <c r="I424" s="32" t="s">
        <v>2992</v>
      </c>
      <c r="J424" s="8" t="s">
        <v>2571</v>
      </c>
      <c r="K424" s="24" t="s">
        <v>3479</v>
      </c>
      <c r="L424" s="8" t="s">
        <v>2725</v>
      </c>
      <c r="M424" s="33" t="s">
        <v>2716</v>
      </c>
      <c r="N424" s="5" t="s">
        <v>1467</v>
      </c>
      <c r="O424" s="8" t="s">
        <v>404</v>
      </c>
      <c r="P424" s="34">
        <v>168</v>
      </c>
      <c r="Q424" s="50" t="s">
        <v>3154</v>
      </c>
      <c r="R424" s="150">
        <v>2</v>
      </c>
      <c r="S424" s="37">
        <v>260000</v>
      </c>
      <c r="T424" s="35">
        <f t="shared" si="15"/>
        <v>520000</v>
      </c>
      <c r="U424" s="88">
        <f t="shared" si="14"/>
        <v>582400</v>
      </c>
      <c r="V424" s="94" t="s">
        <v>2706</v>
      </c>
      <c r="W424" s="24">
        <v>2017</v>
      </c>
      <c r="X424" s="36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</row>
    <row r="425" spans="1:91" s="132" customFormat="1" ht="50.1" customHeight="1">
      <c r="A425" s="4" t="s">
        <v>4042</v>
      </c>
      <c r="B425" s="4" t="s">
        <v>2720</v>
      </c>
      <c r="C425" s="8" t="s">
        <v>1534</v>
      </c>
      <c r="D425" s="8" t="s">
        <v>2575</v>
      </c>
      <c r="E425" s="8" t="s">
        <v>1535</v>
      </c>
      <c r="F425" s="56" t="s">
        <v>2706</v>
      </c>
      <c r="G425" s="4" t="s">
        <v>2712</v>
      </c>
      <c r="H425" s="4">
        <v>0</v>
      </c>
      <c r="I425" s="4" t="s">
        <v>2992</v>
      </c>
      <c r="J425" s="8" t="s">
        <v>2571</v>
      </c>
      <c r="K425" s="24" t="s">
        <v>3479</v>
      </c>
      <c r="L425" s="8" t="s">
        <v>2725</v>
      </c>
      <c r="M425" s="4" t="s">
        <v>2716</v>
      </c>
      <c r="N425" s="8" t="s">
        <v>1467</v>
      </c>
      <c r="O425" s="8" t="s">
        <v>404</v>
      </c>
      <c r="P425" s="34">
        <v>168</v>
      </c>
      <c r="Q425" s="4" t="s">
        <v>3154</v>
      </c>
      <c r="R425" s="155">
        <v>2</v>
      </c>
      <c r="S425" s="35">
        <v>260000</v>
      </c>
      <c r="T425" s="35">
        <f t="shared" si="15"/>
        <v>520000</v>
      </c>
      <c r="U425" s="88">
        <f t="shared" si="14"/>
        <v>582400</v>
      </c>
      <c r="V425" s="4" t="s">
        <v>2706</v>
      </c>
      <c r="W425" s="24">
        <v>2017</v>
      </c>
      <c r="X425" s="36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</row>
    <row r="426" spans="1:91" s="67" customFormat="1" ht="50.1" customHeight="1">
      <c r="A426" s="4" t="s">
        <v>4043</v>
      </c>
      <c r="B426" s="33" t="s">
        <v>2720</v>
      </c>
      <c r="C426" s="97" t="s">
        <v>1536</v>
      </c>
      <c r="D426" s="98" t="s">
        <v>2575</v>
      </c>
      <c r="E426" s="5" t="s">
        <v>1537</v>
      </c>
      <c r="F426" s="23" t="s">
        <v>2706</v>
      </c>
      <c r="G426" s="24" t="s">
        <v>2712</v>
      </c>
      <c r="H426" s="10">
        <v>0</v>
      </c>
      <c r="I426" s="32" t="s">
        <v>2992</v>
      </c>
      <c r="J426" s="8" t="s">
        <v>2571</v>
      </c>
      <c r="K426" s="24" t="s">
        <v>3479</v>
      </c>
      <c r="L426" s="8" t="s">
        <v>2725</v>
      </c>
      <c r="M426" s="33" t="s">
        <v>2716</v>
      </c>
      <c r="N426" s="5" t="s">
        <v>1467</v>
      </c>
      <c r="O426" s="8" t="s">
        <v>404</v>
      </c>
      <c r="P426" s="34">
        <v>168</v>
      </c>
      <c r="Q426" s="50" t="s">
        <v>3154</v>
      </c>
      <c r="R426" s="150">
        <v>3</v>
      </c>
      <c r="S426" s="37">
        <v>260000</v>
      </c>
      <c r="T426" s="35">
        <f t="shared" si="15"/>
        <v>780000</v>
      </c>
      <c r="U426" s="88">
        <f t="shared" si="14"/>
        <v>873600.00000000012</v>
      </c>
      <c r="V426" s="94" t="s">
        <v>2706</v>
      </c>
      <c r="W426" s="24">
        <v>2017</v>
      </c>
      <c r="X426" s="36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</row>
    <row r="427" spans="1:91" s="132" customFormat="1" ht="50.1" customHeight="1">
      <c r="A427" s="4" t="s">
        <v>4044</v>
      </c>
      <c r="B427" s="4" t="s">
        <v>2720</v>
      </c>
      <c r="C427" s="8" t="s">
        <v>1538</v>
      </c>
      <c r="D427" s="8" t="s">
        <v>2575</v>
      </c>
      <c r="E427" s="8" t="s">
        <v>1539</v>
      </c>
      <c r="F427" s="56" t="s">
        <v>2706</v>
      </c>
      <c r="G427" s="4" t="s">
        <v>2712</v>
      </c>
      <c r="H427" s="4">
        <v>0</v>
      </c>
      <c r="I427" s="4" t="s">
        <v>2992</v>
      </c>
      <c r="J427" s="8" t="s">
        <v>2571</v>
      </c>
      <c r="K427" s="24" t="s">
        <v>3479</v>
      </c>
      <c r="L427" s="8" t="s">
        <v>2725</v>
      </c>
      <c r="M427" s="4" t="s">
        <v>2716</v>
      </c>
      <c r="N427" s="8" t="s">
        <v>1467</v>
      </c>
      <c r="O427" s="8" t="s">
        <v>404</v>
      </c>
      <c r="P427" s="34">
        <v>168</v>
      </c>
      <c r="Q427" s="4" t="s">
        <v>3154</v>
      </c>
      <c r="R427" s="155">
        <v>3</v>
      </c>
      <c r="S427" s="35">
        <v>260000</v>
      </c>
      <c r="T427" s="35">
        <f t="shared" si="15"/>
        <v>780000</v>
      </c>
      <c r="U427" s="88">
        <f t="shared" si="14"/>
        <v>873600.00000000012</v>
      </c>
      <c r="V427" s="4" t="s">
        <v>2706</v>
      </c>
      <c r="W427" s="24">
        <v>2017</v>
      </c>
      <c r="X427" s="36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</row>
    <row r="428" spans="1:91" s="67" customFormat="1" ht="50.1" customHeight="1">
      <c r="A428" s="4" t="s">
        <v>4045</v>
      </c>
      <c r="B428" s="33" t="s">
        <v>2720</v>
      </c>
      <c r="C428" s="97" t="s">
        <v>1540</v>
      </c>
      <c r="D428" s="98" t="s">
        <v>2575</v>
      </c>
      <c r="E428" s="5" t="s">
        <v>1541</v>
      </c>
      <c r="F428" s="23" t="s">
        <v>2706</v>
      </c>
      <c r="G428" s="24" t="s">
        <v>2712</v>
      </c>
      <c r="H428" s="10">
        <v>0</v>
      </c>
      <c r="I428" s="32" t="s">
        <v>2992</v>
      </c>
      <c r="J428" s="8" t="s">
        <v>2571</v>
      </c>
      <c r="K428" s="24" t="s">
        <v>3479</v>
      </c>
      <c r="L428" s="8" t="s">
        <v>2725</v>
      </c>
      <c r="M428" s="33" t="s">
        <v>2716</v>
      </c>
      <c r="N428" s="5" t="s">
        <v>1467</v>
      </c>
      <c r="O428" s="8" t="s">
        <v>404</v>
      </c>
      <c r="P428" s="34">
        <v>168</v>
      </c>
      <c r="Q428" s="50" t="s">
        <v>3154</v>
      </c>
      <c r="R428" s="150">
        <v>0.5</v>
      </c>
      <c r="S428" s="37">
        <v>270000</v>
      </c>
      <c r="T428" s="35">
        <f t="shared" si="15"/>
        <v>135000</v>
      </c>
      <c r="U428" s="88">
        <f t="shared" si="14"/>
        <v>151200</v>
      </c>
      <c r="V428" s="94" t="s">
        <v>2706</v>
      </c>
      <c r="W428" s="24">
        <v>2017</v>
      </c>
      <c r="X428" s="36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</row>
    <row r="429" spans="1:91" s="132" customFormat="1" ht="50.1" customHeight="1">
      <c r="A429" s="4" t="s">
        <v>4046</v>
      </c>
      <c r="B429" s="4" t="s">
        <v>2720</v>
      </c>
      <c r="C429" s="8" t="s">
        <v>1542</v>
      </c>
      <c r="D429" s="8" t="s">
        <v>2575</v>
      </c>
      <c r="E429" s="8" t="s">
        <v>1543</v>
      </c>
      <c r="F429" s="56" t="s">
        <v>2706</v>
      </c>
      <c r="G429" s="4" t="s">
        <v>2712</v>
      </c>
      <c r="H429" s="4">
        <v>0</v>
      </c>
      <c r="I429" s="4" t="s">
        <v>2992</v>
      </c>
      <c r="J429" s="8" t="s">
        <v>2571</v>
      </c>
      <c r="K429" s="24" t="s">
        <v>3479</v>
      </c>
      <c r="L429" s="8" t="s">
        <v>2725</v>
      </c>
      <c r="M429" s="4" t="s">
        <v>2716</v>
      </c>
      <c r="N429" s="8" t="s">
        <v>1467</v>
      </c>
      <c r="O429" s="8" t="s">
        <v>404</v>
      </c>
      <c r="P429" s="34">
        <v>168</v>
      </c>
      <c r="Q429" s="4" t="s">
        <v>3154</v>
      </c>
      <c r="R429" s="155">
        <v>1</v>
      </c>
      <c r="S429" s="35">
        <v>270000</v>
      </c>
      <c r="T429" s="35">
        <f t="shared" si="15"/>
        <v>270000</v>
      </c>
      <c r="U429" s="88">
        <f t="shared" si="14"/>
        <v>302400</v>
      </c>
      <c r="V429" s="4" t="s">
        <v>2706</v>
      </c>
      <c r="W429" s="24">
        <v>2017</v>
      </c>
      <c r="X429" s="36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</row>
    <row r="430" spans="1:91" s="67" customFormat="1" ht="50.1" customHeight="1">
      <c r="A430" s="4" t="s">
        <v>4047</v>
      </c>
      <c r="B430" s="33" t="s">
        <v>2720</v>
      </c>
      <c r="C430" s="97" t="s">
        <v>1544</v>
      </c>
      <c r="D430" s="98" t="s">
        <v>2575</v>
      </c>
      <c r="E430" s="5" t="s">
        <v>1545</v>
      </c>
      <c r="F430" s="23" t="s">
        <v>2706</v>
      </c>
      <c r="G430" s="24" t="s">
        <v>2712</v>
      </c>
      <c r="H430" s="10">
        <v>0</v>
      </c>
      <c r="I430" s="32" t="s">
        <v>2992</v>
      </c>
      <c r="J430" s="8" t="s">
        <v>2571</v>
      </c>
      <c r="K430" s="24" t="s">
        <v>3479</v>
      </c>
      <c r="L430" s="8" t="s">
        <v>2725</v>
      </c>
      <c r="M430" s="33" t="s">
        <v>2716</v>
      </c>
      <c r="N430" s="5" t="s">
        <v>1467</v>
      </c>
      <c r="O430" s="8" t="s">
        <v>404</v>
      </c>
      <c r="P430" s="34">
        <v>168</v>
      </c>
      <c r="Q430" s="50" t="s">
        <v>3154</v>
      </c>
      <c r="R430" s="150">
        <v>0.5</v>
      </c>
      <c r="S430" s="37">
        <v>270000</v>
      </c>
      <c r="T430" s="35">
        <f t="shared" si="15"/>
        <v>135000</v>
      </c>
      <c r="U430" s="88">
        <f t="shared" si="14"/>
        <v>151200</v>
      </c>
      <c r="V430" s="94" t="s">
        <v>2706</v>
      </c>
      <c r="W430" s="24">
        <v>2017</v>
      </c>
      <c r="X430" s="36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</row>
    <row r="431" spans="1:91" s="132" customFormat="1" ht="50.1" customHeight="1">
      <c r="A431" s="4" t="s">
        <v>4048</v>
      </c>
      <c r="B431" s="4" t="s">
        <v>2720</v>
      </c>
      <c r="C431" s="8" t="s">
        <v>1546</v>
      </c>
      <c r="D431" s="8" t="s">
        <v>2575</v>
      </c>
      <c r="E431" s="8" t="s">
        <v>1547</v>
      </c>
      <c r="F431" s="56" t="s">
        <v>2706</v>
      </c>
      <c r="G431" s="4" t="s">
        <v>2712</v>
      </c>
      <c r="H431" s="4">
        <v>0</v>
      </c>
      <c r="I431" s="4" t="s">
        <v>2992</v>
      </c>
      <c r="J431" s="8" t="s">
        <v>2571</v>
      </c>
      <c r="K431" s="24" t="s">
        <v>3479</v>
      </c>
      <c r="L431" s="8" t="s">
        <v>2725</v>
      </c>
      <c r="M431" s="4" t="s">
        <v>2716</v>
      </c>
      <c r="N431" s="8" t="s">
        <v>1467</v>
      </c>
      <c r="O431" s="8" t="s">
        <v>404</v>
      </c>
      <c r="P431" s="34">
        <v>168</v>
      </c>
      <c r="Q431" s="4" t="s">
        <v>3154</v>
      </c>
      <c r="R431" s="155">
        <v>1</v>
      </c>
      <c r="S431" s="37">
        <v>270000</v>
      </c>
      <c r="T431" s="35">
        <f t="shared" si="15"/>
        <v>270000</v>
      </c>
      <c r="U431" s="88">
        <f t="shared" si="14"/>
        <v>302400</v>
      </c>
      <c r="V431" s="4" t="s">
        <v>2706</v>
      </c>
      <c r="W431" s="24">
        <v>2017</v>
      </c>
      <c r="X431" s="36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</row>
    <row r="432" spans="1:91" s="67" customFormat="1" ht="50.1" customHeight="1">
      <c r="A432" s="4" t="s">
        <v>4049</v>
      </c>
      <c r="B432" s="33" t="s">
        <v>2720</v>
      </c>
      <c r="C432" s="97" t="s">
        <v>1548</v>
      </c>
      <c r="D432" s="98" t="s">
        <v>2575</v>
      </c>
      <c r="E432" s="5" t="s">
        <v>1549</v>
      </c>
      <c r="F432" s="23" t="s">
        <v>2706</v>
      </c>
      <c r="G432" s="24" t="s">
        <v>2712</v>
      </c>
      <c r="H432" s="10">
        <v>0</v>
      </c>
      <c r="I432" s="32" t="s">
        <v>2992</v>
      </c>
      <c r="J432" s="8" t="s">
        <v>2571</v>
      </c>
      <c r="K432" s="24" t="s">
        <v>3479</v>
      </c>
      <c r="L432" s="8" t="s">
        <v>2725</v>
      </c>
      <c r="M432" s="33" t="s">
        <v>2716</v>
      </c>
      <c r="N432" s="5" t="s">
        <v>1467</v>
      </c>
      <c r="O432" s="8" t="s">
        <v>404</v>
      </c>
      <c r="P432" s="34">
        <v>168</v>
      </c>
      <c r="Q432" s="50" t="s">
        <v>3154</v>
      </c>
      <c r="R432" s="150">
        <v>0.5</v>
      </c>
      <c r="S432" s="37">
        <v>270000</v>
      </c>
      <c r="T432" s="35">
        <f t="shared" si="15"/>
        <v>135000</v>
      </c>
      <c r="U432" s="88">
        <f t="shared" si="14"/>
        <v>151200</v>
      </c>
      <c r="V432" s="94" t="s">
        <v>2706</v>
      </c>
      <c r="W432" s="24">
        <v>2017</v>
      </c>
      <c r="X432" s="36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</row>
    <row r="433" spans="1:91" s="132" customFormat="1" ht="50.1" customHeight="1">
      <c r="A433" s="4" t="s">
        <v>4050</v>
      </c>
      <c r="B433" s="4" t="s">
        <v>2720</v>
      </c>
      <c r="C433" s="8" t="s">
        <v>1550</v>
      </c>
      <c r="D433" s="8" t="s">
        <v>2575</v>
      </c>
      <c r="E433" s="8" t="s">
        <v>1551</v>
      </c>
      <c r="F433" s="56" t="s">
        <v>2706</v>
      </c>
      <c r="G433" s="4" t="s">
        <v>2712</v>
      </c>
      <c r="H433" s="4">
        <v>0</v>
      </c>
      <c r="I433" s="4" t="s">
        <v>2992</v>
      </c>
      <c r="J433" s="8" t="s">
        <v>2571</v>
      </c>
      <c r="K433" s="24" t="s">
        <v>3479</v>
      </c>
      <c r="L433" s="8" t="s">
        <v>2725</v>
      </c>
      <c r="M433" s="4" t="s">
        <v>2716</v>
      </c>
      <c r="N433" s="8" t="s">
        <v>1467</v>
      </c>
      <c r="O433" s="8" t="s">
        <v>404</v>
      </c>
      <c r="P433" s="34">
        <v>168</v>
      </c>
      <c r="Q433" s="4" t="s">
        <v>3154</v>
      </c>
      <c r="R433" s="155">
        <v>1</v>
      </c>
      <c r="S433" s="37">
        <v>270000</v>
      </c>
      <c r="T433" s="35">
        <f t="shared" si="15"/>
        <v>270000</v>
      </c>
      <c r="U433" s="88">
        <f t="shared" si="14"/>
        <v>302400</v>
      </c>
      <c r="V433" s="4" t="s">
        <v>2706</v>
      </c>
      <c r="W433" s="24">
        <v>2017</v>
      </c>
      <c r="X433" s="36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</row>
    <row r="434" spans="1:91" s="67" customFormat="1" ht="50.1" customHeight="1">
      <c r="A434" s="4" t="s">
        <v>4051</v>
      </c>
      <c r="B434" s="33" t="s">
        <v>2720</v>
      </c>
      <c r="C434" s="97" t="s">
        <v>1552</v>
      </c>
      <c r="D434" s="98" t="s">
        <v>2575</v>
      </c>
      <c r="E434" s="5" t="s">
        <v>1553</v>
      </c>
      <c r="F434" s="23" t="s">
        <v>2706</v>
      </c>
      <c r="G434" s="24" t="s">
        <v>2712</v>
      </c>
      <c r="H434" s="10">
        <v>0</v>
      </c>
      <c r="I434" s="32" t="s">
        <v>2992</v>
      </c>
      <c r="J434" s="8" t="s">
        <v>2571</v>
      </c>
      <c r="K434" s="24" t="s">
        <v>3479</v>
      </c>
      <c r="L434" s="8" t="s">
        <v>2725</v>
      </c>
      <c r="M434" s="33" t="s">
        <v>2716</v>
      </c>
      <c r="N434" s="5" t="s">
        <v>1467</v>
      </c>
      <c r="O434" s="8" t="s">
        <v>404</v>
      </c>
      <c r="P434" s="34">
        <v>168</v>
      </c>
      <c r="Q434" s="50" t="s">
        <v>3154</v>
      </c>
      <c r="R434" s="150">
        <v>1</v>
      </c>
      <c r="S434" s="37">
        <v>270000</v>
      </c>
      <c r="T434" s="35">
        <f t="shared" si="15"/>
        <v>270000</v>
      </c>
      <c r="U434" s="88">
        <f t="shared" si="14"/>
        <v>302400</v>
      </c>
      <c r="V434" s="94" t="s">
        <v>2706</v>
      </c>
      <c r="W434" s="24">
        <v>2017</v>
      </c>
      <c r="X434" s="36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</row>
    <row r="435" spans="1:91" s="132" customFormat="1" ht="50.1" customHeight="1">
      <c r="A435" s="4" t="s">
        <v>4052</v>
      </c>
      <c r="B435" s="4" t="s">
        <v>2720</v>
      </c>
      <c r="C435" s="8" t="s">
        <v>1554</v>
      </c>
      <c r="D435" s="8" t="s">
        <v>2575</v>
      </c>
      <c r="E435" s="8" t="s">
        <v>1555</v>
      </c>
      <c r="F435" s="56" t="s">
        <v>2706</v>
      </c>
      <c r="G435" s="4" t="s">
        <v>2712</v>
      </c>
      <c r="H435" s="4">
        <v>0</v>
      </c>
      <c r="I435" s="4" t="s">
        <v>2992</v>
      </c>
      <c r="J435" s="8" t="s">
        <v>2571</v>
      </c>
      <c r="K435" s="24" t="s">
        <v>3479</v>
      </c>
      <c r="L435" s="8" t="s">
        <v>2725</v>
      </c>
      <c r="M435" s="4" t="s">
        <v>2716</v>
      </c>
      <c r="N435" s="8" t="s">
        <v>1467</v>
      </c>
      <c r="O435" s="8" t="s">
        <v>404</v>
      </c>
      <c r="P435" s="34">
        <v>168</v>
      </c>
      <c r="Q435" s="4" t="s">
        <v>3154</v>
      </c>
      <c r="R435" s="155">
        <v>1</v>
      </c>
      <c r="S435" s="37">
        <v>270000</v>
      </c>
      <c r="T435" s="35">
        <f t="shared" si="15"/>
        <v>270000</v>
      </c>
      <c r="U435" s="88">
        <f t="shared" si="14"/>
        <v>302400</v>
      </c>
      <c r="V435" s="4" t="s">
        <v>2706</v>
      </c>
      <c r="W435" s="24">
        <v>2017</v>
      </c>
      <c r="X435" s="36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</row>
    <row r="436" spans="1:91" s="67" customFormat="1" ht="50.1" customHeight="1">
      <c r="A436" s="4" t="s">
        <v>4053</v>
      </c>
      <c r="B436" s="33" t="s">
        <v>2720</v>
      </c>
      <c r="C436" s="97" t="s">
        <v>1556</v>
      </c>
      <c r="D436" s="98" t="s">
        <v>2575</v>
      </c>
      <c r="E436" s="5" t="s">
        <v>1557</v>
      </c>
      <c r="F436" s="23" t="s">
        <v>2706</v>
      </c>
      <c r="G436" s="24" t="s">
        <v>2712</v>
      </c>
      <c r="H436" s="10">
        <v>0</v>
      </c>
      <c r="I436" s="32" t="s">
        <v>2992</v>
      </c>
      <c r="J436" s="8" t="s">
        <v>2571</v>
      </c>
      <c r="K436" s="24" t="s">
        <v>3479</v>
      </c>
      <c r="L436" s="8" t="s">
        <v>2725</v>
      </c>
      <c r="M436" s="33" t="s">
        <v>2716</v>
      </c>
      <c r="N436" s="5" t="s">
        <v>1467</v>
      </c>
      <c r="O436" s="8" t="s">
        <v>404</v>
      </c>
      <c r="P436" s="34">
        <v>168</v>
      </c>
      <c r="Q436" s="50" t="s">
        <v>3154</v>
      </c>
      <c r="R436" s="150">
        <v>2</v>
      </c>
      <c r="S436" s="37">
        <v>270000</v>
      </c>
      <c r="T436" s="35">
        <f t="shared" si="15"/>
        <v>540000</v>
      </c>
      <c r="U436" s="88">
        <f t="shared" si="14"/>
        <v>604800</v>
      </c>
      <c r="V436" s="94" t="s">
        <v>2706</v>
      </c>
      <c r="W436" s="24">
        <v>2017</v>
      </c>
      <c r="X436" s="36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</row>
    <row r="437" spans="1:91" s="132" customFormat="1" ht="50.1" customHeight="1">
      <c r="A437" s="4" t="s">
        <v>4054</v>
      </c>
      <c r="B437" s="4" t="s">
        <v>2720</v>
      </c>
      <c r="C437" s="8" t="s">
        <v>1558</v>
      </c>
      <c r="D437" s="8" t="s">
        <v>2575</v>
      </c>
      <c r="E437" s="8" t="s">
        <v>1559</v>
      </c>
      <c r="F437" s="56" t="s">
        <v>2706</v>
      </c>
      <c r="G437" s="4" t="s">
        <v>2712</v>
      </c>
      <c r="H437" s="4">
        <v>0</v>
      </c>
      <c r="I437" s="4" t="s">
        <v>2992</v>
      </c>
      <c r="J437" s="8" t="s">
        <v>2571</v>
      </c>
      <c r="K437" s="24" t="s">
        <v>3479</v>
      </c>
      <c r="L437" s="8" t="s">
        <v>2725</v>
      </c>
      <c r="M437" s="4" t="s">
        <v>2716</v>
      </c>
      <c r="N437" s="8" t="s">
        <v>1467</v>
      </c>
      <c r="O437" s="8" t="s">
        <v>404</v>
      </c>
      <c r="P437" s="34">
        <v>168</v>
      </c>
      <c r="Q437" s="4" t="s">
        <v>3154</v>
      </c>
      <c r="R437" s="155">
        <v>2</v>
      </c>
      <c r="S437" s="37">
        <v>270000</v>
      </c>
      <c r="T437" s="35">
        <f t="shared" si="15"/>
        <v>540000</v>
      </c>
      <c r="U437" s="88">
        <f t="shared" si="14"/>
        <v>604800</v>
      </c>
      <c r="V437" s="4" t="s">
        <v>2706</v>
      </c>
      <c r="W437" s="24">
        <v>2017</v>
      </c>
      <c r="X437" s="36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</row>
    <row r="438" spans="1:91" s="67" customFormat="1" ht="50.1" customHeight="1">
      <c r="A438" s="4" t="s">
        <v>4055</v>
      </c>
      <c r="B438" s="33" t="s">
        <v>2720</v>
      </c>
      <c r="C438" s="97" t="s">
        <v>1560</v>
      </c>
      <c r="D438" s="98" t="s">
        <v>2575</v>
      </c>
      <c r="E438" s="5" t="s">
        <v>1561</v>
      </c>
      <c r="F438" s="23" t="s">
        <v>2706</v>
      </c>
      <c r="G438" s="24" t="s">
        <v>2712</v>
      </c>
      <c r="H438" s="10">
        <v>0</v>
      </c>
      <c r="I438" s="32" t="s">
        <v>2992</v>
      </c>
      <c r="J438" s="8" t="s">
        <v>2571</v>
      </c>
      <c r="K438" s="24" t="s">
        <v>3479</v>
      </c>
      <c r="L438" s="8" t="s">
        <v>2725</v>
      </c>
      <c r="M438" s="33" t="s">
        <v>2716</v>
      </c>
      <c r="N438" s="5" t="s">
        <v>1467</v>
      </c>
      <c r="O438" s="8" t="s">
        <v>404</v>
      </c>
      <c r="P438" s="34">
        <v>168</v>
      </c>
      <c r="Q438" s="50" t="s">
        <v>3154</v>
      </c>
      <c r="R438" s="150">
        <v>2</v>
      </c>
      <c r="S438" s="37">
        <v>270000</v>
      </c>
      <c r="T438" s="35">
        <f t="shared" si="15"/>
        <v>540000</v>
      </c>
      <c r="U438" s="88">
        <f t="shared" si="14"/>
        <v>604800</v>
      </c>
      <c r="V438" s="94" t="s">
        <v>2706</v>
      </c>
      <c r="W438" s="24">
        <v>2017</v>
      </c>
      <c r="X438" s="36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</row>
    <row r="439" spans="1:91" s="132" customFormat="1" ht="50.1" customHeight="1">
      <c r="A439" s="4" t="s">
        <v>4056</v>
      </c>
      <c r="B439" s="4" t="s">
        <v>2720</v>
      </c>
      <c r="C439" s="8" t="s">
        <v>1562</v>
      </c>
      <c r="D439" s="8" t="s">
        <v>2575</v>
      </c>
      <c r="E439" s="8" t="s">
        <v>1563</v>
      </c>
      <c r="F439" s="56" t="s">
        <v>2706</v>
      </c>
      <c r="G439" s="4" t="s">
        <v>2712</v>
      </c>
      <c r="H439" s="4">
        <v>0</v>
      </c>
      <c r="I439" s="4" t="s">
        <v>2992</v>
      </c>
      <c r="J439" s="8" t="s">
        <v>2571</v>
      </c>
      <c r="K439" s="24" t="s">
        <v>3479</v>
      </c>
      <c r="L439" s="8" t="s">
        <v>2725</v>
      </c>
      <c r="M439" s="4" t="s">
        <v>2716</v>
      </c>
      <c r="N439" s="8" t="s">
        <v>1467</v>
      </c>
      <c r="O439" s="8" t="s">
        <v>404</v>
      </c>
      <c r="P439" s="34">
        <v>168</v>
      </c>
      <c r="Q439" s="4" t="s">
        <v>3154</v>
      </c>
      <c r="R439" s="155">
        <v>2</v>
      </c>
      <c r="S439" s="37">
        <v>270000</v>
      </c>
      <c r="T439" s="35">
        <f t="shared" si="15"/>
        <v>540000</v>
      </c>
      <c r="U439" s="88">
        <f t="shared" si="14"/>
        <v>604800</v>
      </c>
      <c r="V439" s="4" t="s">
        <v>2706</v>
      </c>
      <c r="W439" s="24">
        <v>2017</v>
      </c>
      <c r="X439" s="36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</row>
    <row r="440" spans="1:91" s="67" customFormat="1" ht="50.1" customHeight="1">
      <c r="A440" s="4" t="s">
        <v>4057</v>
      </c>
      <c r="B440" s="33" t="s">
        <v>2720</v>
      </c>
      <c r="C440" s="97" t="s">
        <v>1564</v>
      </c>
      <c r="D440" s="98" t="s">
        <v>2575</v>
      </c>
      <c r="E440" s="5" t="s">
        <v>1565</v>
      </c>
      <c r="F440" s="23" t="s">
        <v>2706</v>
      </c>
      <c r="G440" s="24" t="s">
        <v>2712</v>
      </c>
      <c r="H440" s="10">
        <v>0</v>
      </c>
      <c r="I440" s="32" t="s">
        <v>2992</v>
      </c>
      <c r="J440" s="8" t="s">
        <v>2571</v>
      </c>
      <c r="K440" s="24" t="s">
        <v>3479</v>
      </c>
      <c r="L440" s="8" t="s">
        <v>2725</v>
      </c>
      <c r="M440" s="33" t="s">
        <v>2716</v>
      </c>
      <c r="N440" s="5" t="s">
        <v>1467</v>
      </c>
      <c r="O440" s="8" t="s">
        <v>404</v>
      </c>
      <c r="P440" s="34">
        <v>168</v>
      </c>
      <c r="Q440" s="50" t="s">
        <v>3154</v>
      </c>
      <c r="R440" s="150">
        <v>2</v>
      </c>
      <c r="S440" s="37">
        <v>270000</v>
      </c>
      <c r="T440" s="35">
        <f t="shared" si="15"/>
        <v>540000</v>
      </c>
      <c r="U440" s="88">
        <f t="shared" si="14"/>
        <v>604800</v>
      </c>
      <c r="V440" s="94" t="s">
        <v>2706</v>
      </c>
      <c r="W440" s="24">
        <v>2017</v>
      </c>
      <c r="X440" s="36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</row>
    <row r="441" spans="1:91" s="132" customFormat="1" ht="50.1" customHeight="1">
      <c r="A441" s="4" t="s">
        <v>4058</v>
      </c>
      <c r="B441" s="4" t="s">
        <v>2720</v>
      </c>
      <c r="C441" s="8" t="s">
        <v>1566</v>
      </c>
      <c r="D441" s="8" t="s">
        <v>2575</v>
      </c>
      <c r="E441" s="8" t="s">
        <v>1567</v>
      </c>
      <c r="F441" s="56" t="s">
        <v>2706</v>
      </c>
      <c r="G441" s="4" t="s">
        <v>2712</v>
      </c>
      <c r="H441" s="4">
        <v>0</v>
      </c>
      <c r="I441" s="4" t="s">
        <v>2992</v>
      </c>
      <c r="J441" s="8" t="s">
        <v>2571</v>
      </c>
      <c r="K441" s="24" t="s">
        <v>3479</v>
      </c>
      <c r="L441" s="8" t="s">
        <v>2725</v>
      </c>
      <c r="M441" s="4" t="s">
        <v>2716</v>
      </c>
      <c r="N441" s="8" t="s">
        <v>1467</v>
      </c>
      <c r="O441" s="8" t="s">
        <v>404</v>
      </c>
      <c r="P441" s="34">
        <v>168</v>
      </c>
      <c r="Q441" s="4" t="s">
        <v>3154</v>
      </c>
      <c r="R441" s="155">
        <v>3</v>
      </c>
      <c r="S441" s="37">
        <v>270000</v>
      </c>
      <c r="T441" s="35">
        <f t="shared" si="15"/>
        <v>810000</v>
      </c>
      <c r="U441" s="88">
        <f t="shared" si="14"/>
        <v>907200.00000000012</v>
      </c>
      <c r="V441" s="4" t="s">
        <v>2706</v>
      </c>
      <c r="W441" s="24">
        <v>2017</v>
      </c>
      <c r="X441" s="36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</row>
    <row r="442" spans="1:91" s="67" customFormat="1" ht="50.1" customHeight="1">
      <c r="A442" s="4" t="s">
        <v>4059</v>
      </c>
      <c r="B442" s="33" t="s">
        <v>2720</v>
      </c>
      <c r="C442" s="97" t="s">
        <v>1568</v>
      </c>
      <c r="D442" s="98" t="s">
        <v>2575</v>
      </c>
      <c r="E442" s="5" t="s">
        <v>1569</v>
      </c>
      <c r="F442" s="23" t="s">
        <v>2706</v>
      </c>
      <c r="G442" s="24" t="s">
        <v>2712</v>
      </c>
      <c r="H442" s="10">
        <v>0</v>
      </c>
      <c r="I442" s="32" t="s">
        <v>2992</v>
      </c>
      <c r="J442" s="8" t="s">
        <v>2571</v>
      </c>
      <c r="K442" s="24" t="s">
        <v>3479</v>
      </c>
      <c r="L442" s="8" t="s">
        <v>2725</v>
      </c>
      <c r="M442" s="33" t="s">
        <v>2716</v>
      </c>
      <c r="N442" s="5" t="s">
        <v>1467</v>
      </c>
      <c r="O442" s="8" t="s">
        <v>404</v>
      </c>
      <c r="P442" s="34">
        <v>168</v>
      </c>
      <c r="Q442" s="50" t="s">
        <v>3154</v>
      </c>
      <c r="R442" s="150">
        <v>3</v>
      </c>
      <c r="S442" s="37">
        <v>270000</v>
      </c>
      <c r="T442" s="35">
        <f t="shared" si="15"/>
        <v>810000</v>
      </c>
      <c r="U442" s="88">
        <f t="shared" si="14"/>
        <v>907200.00000000012</v>
      </c>
      <c r="V442" s="94" t="s">
        <v>2706</v>
      </c>
      <c r="W442" s="24">
        <v>2017</v>
      </c>
      <c r="X442" s="36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</row>
    <row r="443" spans="1:91" s="132" customFormat="1" ht="50.1" customHeight="1">
      <c r="A443" s="4" t="s">
        <v>4060</v>
      </c>
      <c r="B443" s="4" t="s">
        <v>2720</v>
      </c>
      <c r="C443" s="8" t="s">
        <v>1570</v>
      </c>
      <c r="D443" s="8" t="s">
        <v>2575</v>
      </c>
      <c r="E443" s="8" t="s">
        <v>1571</v>
      </c>
      <c r="F443" s="56" t="s">
        <v>2706</v>
      </c>
      <c r="G443" s="4" t="s">
        <v>2712</v>
      </c>
      <c r="H443" s="4">
        <v>0</v>
      </c>
      <c r="I443" s="4" t="s">
        <v>2992</v>
      </c>
      <c r="J443" s="8" t="s">
        <v>2571</v>
      </c>
      <c r="K443" s="24" t="s">
        <v>3479</v>
      </c>
      <c r="L443" s="8" t="s">
        <v>2725</v>
      </c>
      <c r="M443" s="4" t="s">
        <v>2716</v>
      </c>
      <c r="N443" s="8" t="s">
        <v>1467</v>
      </c>
      <c r="O443" s="8" t="s">
        <v>404</v>
      </c>
      <c r="P443" s="34">
        <v>168</v>
      </c>
      <c r="Q443" s="4" t="s">
        <v>3154</v>
      </c>
      <c r="R443" s="155">
        <v>3</v>
      </c>
      <c r="S443" s="37">
        <v>270000</v>
      </c>
      <c r="T443" s="35">
        <f t="shared" si="15"/>
        <v>810000</v>
      </c>
      <c r="U443" s="88">
        <f t="shared" si="14"/>
        <v>907200.00000000012</v>
      </c>
      <c r="V443" s="4" t="s">
        <v>2706</v>
      </c>
      <c r="W443" s="24">
        <v>2017</v>
      </c>
      <c r="X443" s="36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</row>
    <row r="444" spans="1:91" s="67" customFormat="1" ht="50.1" customHeight="1">
      <c r="A444" s="4" t="s">
        <v>4061</v>
      </c>
      <c r="B444" s="33" t="s">
        <v>2720</v>
      </c>
      <c r="C444" s="97" t="s">
        <v>1572</v>
      </c>
      <c r="D444" s="98" t="s">
        <v>2575</v>
      </c>
      <c r="E444" s="5" t="s">
        <v>1573</v>
      </c>
      <c r="F444" s="23" t="s">
        <v>2706</v>
      </c>
      <c r="G444" s="24" t="s">
        <v>2712</v>
      </c>
      <c r="H444" s="10">
        <v>0</v>
      </c>
      <c r="I444" s="32" t="s">
        <v>2992</v>
      </c>
      <c r="J444" s="8" t="s">
        <v>2571</v>
      </c>
      <c r="K444" s="24" t="s">
        <v>3479</v>
      </c>
      <c r="L444" s="8" t="s">
        <v>2725</v>
      </c>
      <c r="M444" s="33" t="s">
        <v>2716</v>
      </c>
      <c r="N444" s="5" t="s">
        <v>1467</v>
      </c>
      <c r="O444" s="8" t="s">
        <v>404</v>
      </c>
      <c r="P444" s="34">
        <v>168</v>
      </c>
      <c r="Q444" s="50" t="s">
        <v>3154</v>
      </c>
      <c r="R444" s="150">
        <v>3</v>
      </c>
      <c r="S444" s="37">
        <v>270000</v>
      </c>
      <c r="T444" s="35">
        <f t="shared" si="15"/>
        <v>810000</v>
      </c>
      <c r="U444" s="88">
        <f t="shared" si="14"/>
        <v>907200.00000000012</v>
      </c>
      <c r="V444" s="94" t="s">
        <v>2706</v>
      </c>
      <c r="W444" s="24">
        <v>2017</v>
      </c>
      <c r="X444" s="36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</row>
    <row r="445" spans="1:91" s="132" customFormat="1" ht="50.1" customHeight="1">
      <c r="A445" s="4" t="s">
        <v>4062</v>
      </c>
      <c r="B445" s="4" t="s">
        <v>2720</v>
      </c>
      <c r="C445" s="8" t="s">
        <v>1574</v>
      </c>
      <c r="D445" s="8" t="s">
        <v>2575</v>
      </c>
      <c r="E445" s="8" t="s">
        <v>1575</v>
      </c>
      <c r="F445" s="56" t="s">
        <v>2706</v>
      </c>
      <c r="G445" s="4" t="s">
        <v>2712</v>
      </c>
      <c r="H445" s="4">
        <v>0</v>
      </c>
      <c r="I445" s="4" t="s">
        <v>2992</v>
      </c>
      <c r="J445" s="8" t="s">
        <v>2571</v>
      </c>
      <c r="K445" s="24" t="s">
        <v>3479</v>
      </c>
      <c r="L445" s="8" t="s">
        <v>2725</v>
      </c>
      <c r="M445" s="4" t="s">
        <v>2716</v>
      </c>
      <c r="N445" s="8" t="s">
        <v>1467</v>
      </c>
      <c r="O445" s="8" t="s">
        <v>404</v>
      </c>
      <c r="P445" s="34">
        <v>168</v>
      </c>
      <c r="Q445" s="4" t="s">
        <v>3154</v>
      </c>
      <c r="R445" s="155">
        <v>3</v>
      </c>
      <c r="S445" s="37">
        <v>270000</v>
      </c>
      <c r="T445" s="35">
        <f t="shared" si="15"/>
        <v>810000</v>
      </c>
      <c r="U445" s="88">
        <f t="shared" si="14"/>
        <v>907200.00000000012</v>
      </c>
      <c r="V445" s="4" t="s">
        <v>2706</v>
      </c>
      <c r="W445" s="24">
        <v>2017</v>
      </c>
      <c r="X445" s="36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</row>
    <row r="446" spans="1:91" s="67" customFormat="1" ht="50.1" customHeight="1">
      <c r="A446" s="4" t="s">
        <v>4063</v>
      </c>
      <c r="B446" s="33" t="s">
        <v>2720</v>
      </c>
      <c r="C446" s="97" t="s">
        <v>1576</v>
      </c>
      <c r="D446" s="98" t="s">
        <v>2575</v>
      </c>
      <c r="E446" s="5" t="s">
        <v>1577</v>
      </c>
      <c r="F446" s="23" t="s">
        <v>2706</v>
      </c>
      <c r="G446" s="24" t="s">
        <v>2712</v>
      </c>
      <c r="H446" s="10">
        <v>0</v>
      </c>
      <c r="I446" s="32" t="s">
        <v>2992</v>
      </c>
      <c r="J446" s="8" t="s">
        <v>2571</v>
      </c>
      <c r="K446" s="24" t="s">
        <v>3479</v>
      </c>
      <c r="L446" s="8" t="s">
        <v>2725</v>
      </c>
      <c r="M446" s="33" t="s">
        <v>2716</v>
      </c>
      <c r="N446" s="5" t="s">
        <v>1467</v>
      </c>
      <c r="O446" s="8" t="s">
        <v>404</v>
      </c>
      <c r="P446" s="34">
        <v>168</v>
      </c>
      <c r="Q446" s="50" t="s">
        <v>3154</v>
      </c>
      <c r="R446" s="150">
        <v>3</v>
      </c>
      <c r="S446" s="37">
        <v>270000</v>
      </c>
      <c r="T446" s="35">
        <f t="shared" si="15"/>
        <v>810000</v>
      </c>
      <c r="U446" s="88">
        <f t="shared" si="14"/>
        <v>907200.00000000012</v>
      </c>
      <c r="V446" s="94" t="s">
        <v>2706</v>
      </c>
      <c r="W446" s="24">
        <v>2017</v>
      </c>
      <c r="X446" s="36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</row>
    <row r="447" spans="1:91" s="132" customFormat="1" ht="50.1" customHeight="1">
      <c r="A447" s="4" t="s">
        <v>4064</v>
      </c>
      <c r="B447" s="4" t="s">
        <v>2720</v>
      </c>
      <c r="C447" s="8" t="s">
        <v>1578</v>
      </c>
      <c r="D447" s="8" t="s">
        <v>2575</v>
      </c>
      <c r="E447" s="8" t="s">
        <v>1579</v>
      </c>
      <c r="F447" s="56" t="s">
        <v>2706</v>
      </c>
      <c r="G447" s="4" t="s">
        <v>2712</v>
      </c>
      <c r="H447" s="4">
        <v>0</v>
      </c>
      <c r="I447" s="4" t="s">
        <v>2992</v>
      </c>
      <c r="J447" s="8" t="s">
        <v>2571</v>
      </c>
      <c r="K447" s="24" t="s">
        <v>3479</v>
      </c>
      <c r="L447" s="8" t="s">
        <v>2725</v>
      </c>
      <c r="M447" s="4" t="s">
        <v>2716</v>
      </c>
      <c r="N447" s="8" t="s">
        <v>1467</v>
      </c>
      <c r="O447" s="8" t="s">
        <v>404</v>
      </c>
      <c r="P447" s="34">
        <v>168</v>
      </c>
      <c r="Q447" s="4" t="s">
        <v>3154</v>
      </c>
      <c r="R447" s="155">
        <v>3</v>
      </c>
      <c r="S447" s="37">
        <v>270000</v>
      </c>
      <c r="T447" s="35">
        <f t="shared" si="15"/>
        <v>810000</v>
      </c>
      <c r="U447" s="88">
        <f t="shared" si="14"/>
        <v>907200.00000000012</v>
      </c>
      <c r="V447" s="4" t="s">
        <v>2706</v>
      </c>
      <c r="W447" s="24">
        <v>2017</v>
      </c>
      <c r="X447" s="36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</row>
    <row r="448" spans="1:91" s="67" customFormat="1" ht="50.1" customHeight="1">
      <c r="A448" s="4" t="s">
        <v>4065</v>
      </c>
      <c r="B448" s="33" t="s">
        <v>2720</v>
      </c>
      <c r="C448" s="97" t="s">
        <v>1580</v>
      </c>
      <c r="D448" s="98" t="s">
        <v>2575</v>
      </c>
      <c r="E448" s="5" t="s">
        <v>1581</v>
      </c>
      <c r="F448" s="23" t="s">
        <v>2706</v>
      </c>
      <c r="G448" s="24" t="s">
        <v>2712</v>
      </c>
      <c r="H448" s="10">
        <v>0</v>
      </c>
      <c r="I448" s="32" t="s">
        <v>2992</v>
      </c>
      <c r="J448" s="8" t="s">
        <v>2571</v>
      </c>
      <c r="K448" s="24" t="s">
        <v>3479</v>
      </c>
      <c r="L448" s="8" t="s">
        <v>2725</v>
      </c>
      <c r="M448" s="33" t="s">
        <v>2716</v>
      </c>
      <c r="N448" s="5" t="s">
        <v>1467</v>
      </c>
      <c r="O448" s="8" t="s">
        <v>404</v>
      </c>
      <c r="P448" s="34">
        <v>168</v>
      </c>
      <c r="Q448" s="50" t="s">
        <v>3154</v>
      </c>
      <c r="R448" s="150">
        <v>3</v>
      </c>
      <c r="S448" s="37">
        <v>270000</v>
      </c>
      <c r="T448" s="35">
        <f t="shared" si="15"/>
        <v>810000</v>
      </c>
      <c r="U448" s="88">
        <f t="shared" si="14"/>
        <v>907200.00000000012</v>
      </c>
      <c r="V448" s="94" t="s">
        <v>2706</v>
      </c>
      <c r="W448" s="24">
        <v>2017</v>
      </c>
      <c r="X448" s="36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</row>
    <row r="449" spans="1:91" s="132" customFormat="1" ht="50.1" customHeight="1">
      <c r="A449" s="4" t="s">
        <v>4066</v>
      </c>
      <c r="B449" s="4" t="s">
        <v>2720</v>
      </c>
      <c r="C449" s="8" t="s">
        <v>1582</v>
      </c>
      <c r="D449" s="8" t="s">
        <v>2575</v>
      </c>
      <c r="E449" s="8" t="s">
        <v>1583</v>
      </c>
      <c r="F449" s="56" t="s">
        <v>2706</v>
      </c>
      <c r="G449" s="4" t="s">
        <v>2712</v>
      </c>
      <c r="H449" s="4">
        <v>0</v>
      </c>
      <c r="I449" s="4" t="s">
        <v>2992</v>
      </c>
      <c r="J449" s="8" t="s">
        <v>2571</v>
      </c>
      <c r="K449" s="24" t="s">
        <v>3479</v>
      </c>
      <c r="L449" s="8" t="s">
        <v>2725</v>
      </c>
      <c r="M449" s="4" t="s">
        <v>2716</v>
      </c>
      <c r="N449" s="8" t="s">
        <v>1467</v>
      </c>
      <c r="O449" s="8" t="s">
        <v>404</v>
      </c>
      <c r="P449" s="34">
        <v>168</v>
      </c>
      <c r="Q449" s="4" t="s">
        <v>3154</v>
      </c>
      <c r="R449" s="155">
        <v>3</v>
      </c>
      <c r="S449" s="37">
        <v>270000</v>
      </c>
      <c r="T449" s="35">
        <f t="shared" si="15"/>
        <v>810000</v>
      </c>
      <c r="U449" s="88">
        <f t="shared" si="14"/>
        <v>907200.00000000012</v>
      </c>
      <c r="V449" s="4" t="s">
        <v>2706</v>
      </c>
      <c r="W449" s="24">
        <v>2017</v>
      </c>
      <c r="X449" s="36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</row>
    <row r="450" spans="1:91" s="67" customFormat="1" ht="50.1" customHeight="1">
      <c r="A450" s="4" t="s">
        <v>4067</v>
      </c>
      <c r="B450" s="33" t="s">
        <v>2720</v>
      </c>
      <c r="C450" s="97" t="s">
        <v>1584</v>
      </c>
      <c r="D450" s="98" t="s">
        <v>2575</v>
      </c>
      <c r="E450" s="5" t="s">
        <v>1585</v>
      </c>
      <c r="F450" s="23" t="s">
        <v>2706</v>
      </c>
      <c r="G450" s="24" t="s">
        <v>2712</v>
      </c>
      <c r="H450" s="10">
        <v>0</v>
      </c>
      <c r="I450" s="32" t="s">
        <v>2992</v>
      </c>
      <c r="J450" s="8" t="s">
        <v>2571</v>
      </c>
      <c r="K450" s="24" t="s">
        <v>3479</v>
      </c>
      <c r="L450" s="8" t="s">
        <v>2725</v>
      </c>
      <c r="M450" s="33" t="s">
        <v>2716</v>
      </c>
      <c r="N450" s="5" t="s">
        <v>1467</v>
      </c>
      <c r="O450" s="8" t="s">
        <v>404</v>
      </c>
      <c r="P450" s="34">
        <v>168</v>
      </c>
      <c r="Q450" s="50" t="s">
        <v>3154</v>
      </c>
      <c r="R450" s="150">
        <v>3</v>
      </c>
      <c r="S450" s="37">
        <v>270000</v>
      </c>
      <c r="T450" s="35">
        <f t="shared" si="15"/>
        <v>810000</v>
      </c>
      <c r="U450" s="88">
        <f t="shared" si="14"/>
        <v>907200.00000000012</v>
      </c>
      <c r="V450" s="94" t="s">
        <v>2706</v>
      </c>
      <c r="W450" s="24">
        <v>2017</v>
      </c>
      <c r="X450" s="36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</row>
    <row r="451" spans="1:91" s="132" customFormat="1" ht="50.1" customHeight="1">
      <c r="A451" s="4" t="s">
        <v>4068</v>
      </c>
      <c r="B451" s="4" t="s">
        <v>2720</v>
      </c>
      <c r="C451" s="8" t="s">
        <v>1586</v>
      </c>
      <c r="D451" s="8" t="s">
        <v>2575</v>
      </c>
      <c r="E451" s="8" t="s">
        <v>1587</v>
      </c>
      <c r="F451" s="56" t="s">
        <v>2706</v>
      </c>
      <c r="G451" s="4" t="s">
        <v>2712</v>
      </c>
      <c r="H451" s="4">
        <v>0</v>
      </c>
      <c r="I451" s="4" t="s">
        <v>2992</v>
      </c>
      <c r="J451" s="8" t="s">
        <v>2571</v>
      </c>
      <c r="K451" s="24" t="s">
        <v>3479</v>
      </c>
      <c r="L451" s="8" t="s">
        <v>2725</v>
      </c>
      <c r="M451" s="4" t="s">
        <v>2716</v>
      </c>
      <c r="N451" s="8" t="s">
        <v>1467</v>
      </c>
      <c r="O451" s="8" t="s">
        <v>404</v>
      </c>
      <c r="P451" s="34">
        <v>168</v>
      </c>
      <c r="Q451" s="4" t="s">
        <v>3154</v>
      </c>
      <c r="R451" s="155">
        <v>5</v>
      </c>
      <c r="S451" s="37">
        <v>270000</v>
      </c>
      <c r="T451" s="35">
        <f t="shared" si="15"/>
        <v>1350000</v>
      </c>
      <c r="U451" s="88">
        <f t="shared" si="14"/>
        <v>1512000.0000000002</v>
      </c>
      <c r="V451" s="4" t="s">
        <v>2706</v>
      </c>
      <c r="W451" s="24">
        <v>2017</v>
      </c>
      <c r="X451" s="36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</row>
    <row r="452" spans="1:91" s="67" customFormat="1" ht="50.1" customHeight="1">
      <c r="A452" s="4" t="s">
        <v>4069</v>
      </c>
      <c r="B452" s="33" t="s">
        <v>2720</v>
      </c>
      <c r="C452" s="97" t="s">
        <v>1588</v>
      </c>
      <c r="D452" s="98" t="s">
        <v>2575</v>
      </c>
      <c r="E452" s="5" t="s">
        <v>1589</v>
      </c>
      <c r="F452" s="23" t="s">
        <v>2706</v>
      </c>
      <c r="G452" s="24" t="s">
        <v>2712</v>
      </c>
      <c r="H452" s="10">
        <v>0</v>
      </c>
      <c r="I452" s="32" t="s">
        <v>2992</v>
      </c>
      <c r="J452" s="8" t="s">
        <v>2571</v>
      </c>
      <c r="K452" s="24" t="s">
        <v>3479</v>
      </c>
      <c r="L452" s="8" t="s">
        <v>2725</v>
      </c>
      <c r="M452" s="33" t="s">
        <v>2716</v>
      </c>
      <c r="N452" s="5" t="s">
        <v>1467</v>
      </c>
      <c r="O452" s="8" t="s">
        <v>404</v>
      </c>
      <c r="P452" s="34">
        <v>168</v>
      </c>
      <c r="Q452" s="50" t="s">
        <v>3154</v>
      </c>
      <c r="R452" s="150">
        <v>5</v>
      </c>
      <c r="S452" s="37">
        <v>270000</v>
      </c>
      <c r="T452" s="35">
        <f t="shared" si="15"/>
        <v>1350000</v>
      </c>
      <c r="U452" s="88">
        <f t="shared" si="14"/>
        <v>1512000.0000000002</v>
      </c>
      <c r="V452" s="94" t="s">
        <v>2706</v>
      </c>
      <c r="W452" s="24">
        <v>2017</v>
      </c>
      <c r="X452" s="36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</row>
    <row r="453" spans="1:91" s="132" customFormat="1" ht="50.1" customHeight="1">
      <c r="A453" s="4" t="s">
        <v>4070</v>
      </c>
      <c r="B453" s="4" t="s">
        <v>2720</v>
      </c>
      <c r="C453" s="8" t="s">
        <v>1590</v>
      </c>
      <c r="D453" s="8" t="s">
        <v>2575</v>
      </c>
      <c r="E453" s="8" t="s">
        <v>1591</v>
      </c>
      <c r="F453" s="56" t="s">
        <v>2706</v>
      </c>
      <c r="G453" s="4" t="s">
        <v>2712</v>
      </c>
      <c r="H453" s="4">
        <v>0</v>
      </c>
      <c r="I453" s="4" t="s">
        <v>2992</v>
      </c>
      <c r="J453" s="8" t="s">
        <v>2571</v>
      </c>
      <c r="K453" s="24" t="s">
        <v>3479</v>
      </c>
      <c r="L453" s="8" t="s">
        <v>2725</v>
      </c>
      <c r="M453" s="4" t="s">
        <v>2716</v>
      </c>
      <c r="N453" s="8" t="s">
        <v>1467</v>
      </c>
      <c r="O453" s="8" t="s">
        <v>404</v>
      </c>
      <c r="P453" s="34">
        <v>168</v>
      </c>
      <c r="Q453" s="4" t="s">
        <v>3154</v>
      </c>
      <c r="R453" s="155">
        <v>5</v>
      </c>
      <c r="S453" s="37">
        <v>270000</v>
      </c>
      <c r="T453" s="35">
        <f t="shared" si="15"/>
        <v>1350000</v>
      </c>
      <c r="U453" s="88">
        <f t="shared" si="14"/>
        <v>1512000.0000000002</v>
      </c>
      <c r="V453" s="4" t="s">
        <v>2706</v>
      </c>
      <c r="W453" s="24">
        <v>2017</v>
      </c>
      <c r="X453" s="36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</row>
    <row r="454" spans="1:91" s="67" customFormat="1" ht="50.1" customHeight="1">
      <c r="A454" s="4" t="s">
        <v>4071</v>
      </c>
      <c r="B454" s="33" t="s">
        <v>2720</v>
      </c>
      <c r="C454" s="97" t="s">
        <v>1592</v>
      </c>
      <c r="D454" s="98" t="s">
        <v>2575</v>
      </c>
      <c r="E454" s="5" t="s">
        <v>1593</v>
      </c>
      <c r="F454" s="23" t="s">
        <v>2706</v>
      </c>
      <c r="G454" s="24" t="s">
        <v>2712</v>
      </c>
      <c r="H454" s="10">
        <v>0</v>
      </c>
      <c r="I454" s="32" t="s">
        <v>2992</v>
      </c>
      <c r="J454" s="8" t="s">
        <v>2571</v>
      </c>
      <c r="K454" s="24" t="s">
        <v>3479</v>
      </c>
      <c r="L454" s="8" t="s">
        <v>2725</v>
      </c>
      <c r="M454" s="33" t="s">
        <v>2716</v>
      </c>
      <c r="N454" s="5" t="s">
        <v>1467</v>
      </c>
      <c r="O454" s="8" t="s">
        <v>404</v>
      </c>
      <c r="P454" s="34">
        <v>168</v>
      </c>
      <c r="Q454" s="50" t="s">
        <v>3154</v>
      </c>
      <c r="R454" s="150">
        <v>5</v>
      </c>
      <c r="S454" s="37">
        <v>270000</v>
      </c>
      <c r="T454" s="35">
        <f t="shared" si="15"/>
        <v>1350000</v>
      </c>
      <c r="U454" s="88">
        <f t="shared" si="14"/>
        <v>1512000.0000000002</v>
      </c>
      <c r="V454" s="94" t="s">
        <v>2706</v>
      </c>
      <c r="W454" s="24">
        <v>2017</v>
      </c>
      <c r="X454" s="36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</row>
    <row r="455" spans="1:91" s="132" customFormat="1" ht="50.1" customHeight="1">
      <c r="A455" s="4" t="s">
        <v>4072</v>
      </c>
      <c r="B455" s="33" t="s">
        <v>2720</v>
      </c>
      <c r="C455" s="97" t="s">
        <v>1594</v>
      </c>
      <c r="D455" s="98" t="s">
        <v>2575</v>
      </c>
      <c r="E455" s="5" t="s">
        <v>5095</v>
      </c>
      <c r="F455" s="23" t="s">
        <v>2706</v>
      </c>
      <c r="G455" s="24" t="s">
        <v>2712</v>
      </c>
      <c r="H455" s="10">
        <v>0</v>
      </c>
      <c r="I455" s="32" t="s">
        <v>2992</v>
      </c>
      <c r="J455" s="8" t="s">
        <v>2571</v>
      </c>
      <c r="K455" s="24" t="s">
        <v>3479</v>
      </c>
      <c r="L455" s="8" t="s">
        <v>2725</v>
      </c>
      <c r="M455" s="33" t="s">
        <v>2716</v>
      </c>
      <c r="N455" s="5" t="s">
        <v>1467</v>
      </c>
      <c r="O455" s="8" t="s">
        <v>404</v>
      </c>
      <c r="P455" s="34">
        <v>168</v>
      </c>
      <c r="Q455" s="50" t="s">
        <v>3154</v>
      </c>
      <c r="R455" s="150">
        <v>30</v>
      </c>
      <c r="S455" s="37">
        <v>320000</v>
      </c>
      <c r="T455" s="35">
        <f t="shared" si="15"/>
        <v>9600000</v>
      </c>
      <c r="U455" s="88">
        <f t="shared" si="14"/>
        <v>10752000.000000002</v>
      </c>
      <c r="V455" s="33" t="s">
        <v>2706</v>
      </c>
      <c r="W455" s="24">
        <v>2017</v>
      </c>
      <c r="X455" s="36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</row>
    <row r="456" spans="1:91" s="67" customFormat="1" ht="50.1" customHeight="1">
      <c r="A456" s="4" t="s">
        <v>4073</v>
      </c>
      <c r="B456" s="4" t="s">
        <v>2720</v>
      </c>
      <c r="C456" s="8" t="s">
        <v>1595</v>
      </c>
      <c r="D456" s="8" t="s">
        <v>2575</v>
      </c>
      <c r="E456" s="8" t="s">
        <v>1596</v>
      </c>
      <c r="F456" s="56" t="s">
        <v>2706</v>
      </c>
      <c r="G456" s="4" t="s">
        <v>2712</v>
      </c>
      <c r="H456" s="4">
        <v>0</v>
      </c>
      <c r="I456" s="4" t="s">
        <v>2992</v>
      </c>
      <c r="J456" s="8" t="s">
        <v>2571</v>
      </c>
      <c r="K456" s="24" t="s">
        <v>3479</v>
      </c>
      <c r="L456" s="8" t="s">
        <v>2725</v>
      </c>
      <c r="M456" s="4" t="s">
        <v>2716</v>
      </c>
      <c r="N456" s="8" t="s">
        <v>1467</v>
      </c>
      <c r="O456" s="8" t="s">
        <v>404</v>
      </c>
      <c r="P456" s="34">
        <v>168</v>
      </c>
      <c r="Q456" s="4" t="s">
        <v>3154</v>
      </c>
      <c r="R456" s="155">
        <v>3.7</v>
      </c>
      <c r="S456" s="35">
        <v>285000</v>
      </c>
      <c r="T456" s="35">
        <f t="shared" si="15"/>
        <v>1054500</v>
      </c>
      <c r="U456" s="88">
        <f t="shared" si="14"/>
        <v>1181040</v>
      </c>
      <c r="V456" s="2" t="s">
        <v>2706</v>
      </c>
      <c r="W456" s="24">
        <v>2017</v>
      </c>
      <c r="X456" s="36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</row>
    <row r="457" spans="1:91" s="132" customFormat="1" ht="50.1" customHeight="1">
      <c r="A457" s="4" t="s">
        <v>4074</v>
      </c>
      <c r="B457" s="4" t="s">
        <v>2720</v>
      </c>
      <c r="C457" s="8" t="s">
        <v>1597</v>
      </c>
      <c r="D457" s="8" t="s">
        <v>2575</v>
      </c>
      <c r="E457" s="8" t="s">
        <v>5096</v>
      </c>
      <c r="F457" s="56"/>
      <c r="G457" s="4" t="s">
        <v>2712</v>
      </c>
      <c r="H457" s="4">
        <v>0</v>
      </c>
      <c r="I457" s="4" t="s">
        <v>2992</v>
      </c>
      <c r="J457" s="8" t="s">
        <v>2571</v>
      </c>
      <c r="K457" s="24" t="s">
        <v>3479</v>
      </c>
      <c r="L457" s="8" t="s">
        <v>2725</v>
      </c>
      <c r="M457" s="4" t="s">
        <v>2716</v>
      </c>
      <c r="N457" s="8" t="s">
        <v>1467</v>
      </c>
      <c r="O457" s="8" t="s">
        <v>404</v>
      </c>
      <c r="P457" s="34">
        <v>168</v>
      </c>
      <c r="Q457" s="4" t="s">
        <v>3154</v>
      </c>
      <c r="R457" s="155">
        <v>10</v>
      </c>
      <c r="S457" s="35">
        <v>270000</v>
      </c>
      <c r="T457" s="35">
        <f t="shared" si="15"/>
        <v>2700000</v>
      </c>
      <c r="U457" s="88">
        <f t="shared" si="14"/>
        <v>3024000.0000000005</v>
      </c>
      <c r="V457" s="4"/>
      <c r="W457" s="24">
        <v>2017</v>
      </c>
      <c r="X457" s="36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</row>
    <row r="458" spans="1:91" s="67" customFormat="1" ht="50.1" customHeight="1">
      <c r="A458" s="4" t="s">
        <v>4075</v>
      </c>
      <c r="B458" s="33" t="s">
        <v>2720</v>
      </c>
      <c r="C458" s="97" t="s">
        <v>1598</v>
      </c>
      <c r="D458" s="98" t="s">
        <v>2575</v>
      </c>
      <c r="E458" s="5" t="s">
        <v>5097</v>
      </c>
      <c r="F458" s="23"/>
      <c r="G458" s="24" t="s">
        <v>2712</v>
      </c>
      <c r="H458" s="10">
        <v>0</v>
      </c>
      <c r="I458" s="32" t="s">
        <v>2992</v>
      </c>
      <c r="J458" s="8" t="s">
        <v>2571</v>
      </c>
      <c r="K458" s="24" t="s">
        <v>3479</v>
      </c>
      <c r="L458" s="8" t="s">
        <v>2725</v>
      </c>
      <c r="M458" s="33" t="s">
        <v>2716</v>
      </c>
      <c r="N458" s="5" t="s">
        <v>1467</v>
      </c>
      <c r="O458" s="8" t="s">
        <v>404</v>
      </c>
      <c r="P458" s="34">
        <v>168</v>
      </c>
      <c r="Q458" s="50" t="s">
        <v>3154</v>
      </c>
      <c r="R458" s="150">
        <v>5</v>
      </c>
      <c r="S458" s="37">
        <v>280000</v>
      </c>
      <c r="T458" s="35">
        <f t="shared" si="15"/>
        <v>1400000</v>
      </c>
      <c r="U458" s="88">
        <f t="shared" si="14"/>
        <v>1568000.0000000002</v>
      </c>
      <c r="V458" s="94"/>
      <c r="W458" s="24">
        <v>2017</v>
      </c>
      <c r="X458" s="36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</row>
    <row r="459" spans="1:91" s="132" customFormat="1" ht="50.1" customHeight="1">
      <c r="A459" s="4" t="s">
        <v>4076</v>
      </c>
      <c r="B459" s="4" t="s">
        <v>2720</v>
      </c>
      <c r="C459" s="8" t="s">
        <v>1599</v>
      </c>
      <c r="D459" s="8" t="s">
        <v>2575</v>
      </c>
      <c r="E459" s="8" t="s">
        <v>5098</v>
      </c>
      <c r="F459" s="7"/>
      <c r="G459" s="8" t="s">
        <v>2712</v>
      </c>
      <c r="H459" s="9">
        <v>1</v>
      </c>
      <c r="I459" s="4">
        <v>590000000</v>
      </c>
      <c r="J459" s="8" t="s">
        <v>2571</v>
      </c>
      <c r="K459" s="8" t="s">
        <v>3479</v>
      </c>
      <c r="L459" s="8" t="s">
        <v>2725</v>
      </c>
      <c r="M459" s="8" t="s">
        <v>2716</v>
      </c>
      <c r="N459" s="8" t="s">
        <v>1467</v>
      </c>
      <c r="O459" s="8" t="s">
        <v>404</v>
      </c>
      <c r="P459" s="34">
        <v>168</v>
      </c>
      <c r="Q459" s="4" t="s">
        <v>3154</v>
      </c>
      <c r="R459" s="155">
        <v>5</v>
      </c>
      <c r="S459" s="35">
        <v>280000</v>
      </c>
      <c r="T459" s="35">
        <f t="shared" si="15"/>
        <v>1400000</v>
      </c>
      <c r="U459" s="88">
        <f t="shared" si="14"/>
        <v>1568000.0000000002</v>
      </c>
      <c r="V459" s="4"/>
      <c r="W459" s="24">
        <v>2017</v>
      </c>
      <c r="X459" s="36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</row>
    <row r="460" spans="1:91" s="67" customFormat="1" ht="50.1" customHeight="1">
      <c r="A460" s="4" t="s">
        <v>4077</v>
      </c>
      <c r="B460" s="33" t="s">
        <v>2720</v>
      </c>
      <c r="C460" s="97" t="s">
        <v>1600</v>
      </c>
      <c r="D460" s="98" t="s">
        <v>2575</v>
      </c>
      <c r="E460" s="5" t="s">
        <v>5099</v>
      </c>
      <c r="F460" s="7"/>
      <c r="G460" s="8" t="s">
        <v>2712</v>
      </c>
      <c r="H460" s="9">
        <v>3</v>
      </c>
      <c r="I460" s="4">
        <v>590000000</v>
      </c>
      <c r="J460" s="8" t="s">
        <v>2571</v>
      </c>
      <c r="K460" s="8" t="s">
        <v>3479</v>
      </c>
      <c r="L460" s="8" t="s">
        <v>2725</v>
      </c>
      <c r="M460" s="8" t="s">
        <v>2716</v>
      </c>
      <c r="N460" s="8" t="s">
        <v>1467</v>
      </c>
      <c r="O460" s="8" t="s">
        <v>404</v>
      </c>
      <c r="P460" s="34">
        <v>168</v>
      </c>
      <c r="Q460" s="50" t="s">
        <v>3154</v>
      </c>
      <c r="R460" s="150">
        <v>5</v>
      </c>
      <c r="S460" s="37">
        <v>280000</v>
      </c>
      <c r="T460" s="35">
        <f t="shared" si="15"/>
        <v>1400000</v>
      </c>
      <c r="U460" s="88">
        <f t="shared" si="14"/>
        <v>1568000.0000000002</v>
      </c>
      <c r="V460" s="94"/>
      <c r="W460" s="24">
        <v>2017</v>
      </c>
      <c r="X460" s="36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</row>
    <row r="461" spans="1:91" s="132" customFormat="1" ht="50.1" customHeight="1">
      <c r="A461" s="4" t="s">
        <v>4078</v>
      </c>
      <c r="B461" s="4" t="s">
        <v>2720</v>
      </c>
      <c r="C461" s="8" t="s">
        <v>1601</v>
      </c>
      <c r="D461" s="8" t="s">
        <v>2575</v>
      </c>
      <c r="E461" s="8" t="s">
        <v>5100</v>
      </c>
      <c r="F461" s="56"/>
      <c r="G461" s="4" t="s">
        <v>2712</v>
      </c>
      <c r="H461" s="4">
        <v>0</v>
      </c>
      <c r="I461" s="4" t="s">
        <v>2992</v>
      </c>
      <c r="J461" s="8" t="s">
        <v>2571</v>
      </c>
      <c r="K461" s="24" t="s">
        <v>3479</v>
      </c>
      <c r="L461" s="8" t="s">
        <v>2725</v>
      </c>
      <c r="M461" s="4" t="s">
        <v>2716</v>
      </c>
      <c r="N461" s="8" t="s">
        <v>1467</v>
      </c>
      <c r="O461" s="8" t="s">
        <v>404</v>
      </c>
      <c r="P461" s="34">
        <v>168</v>
      </c>
      <c r="Q461" s="4" t="s">
        <v>3154</v>
      </c>
      <c r="R461" s="155">
        <v>5</v>
      </c>
      <c r="S461" s="37">
        <v>280000</v>
      </c>
      <c r="T461" s="35">
        <f t="shared" si="15"/>
        <v>1400000</v>
      </c>
      <c r="U461" s="88">
        <f t="shared" si="14"/>
        <v>1568000.0000000002</v>
      </c>
      <c r="V461" s="4"/>
      <c r="W461" s="24">
        <v>2017</v>
      </c>
      <c r="X461" s="36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</row>
    <row r="462" spans="1:91" s="67" customFormat="1" ht="50.1" customHeight="1">
      <c r="A462" s="4" t="s">
        <v>4079</v>
      </c>
      <c r="B462" s="33" t="s">
        <v>2720</v>
      </c>
      <c r="C462" s="97" t="s">
        <v>1602</v>
      </c>
      <c r="D462" s="98" t="s">
        <v>2575</v>
      </c>
      <c r="E462" s="5" t="s">
        <v>5101</v>
      </c>
      <c r="F462" s="23"/>
      <c r="G462" s="24" t="s">
        <v>2712</v>
      </c>
      <c r="H462" s="10">
        <v>0</v>
      </c>
      <c r="I462" s="32" t="s">
        <v>2992</v>
      </c>
      <c r="J462" s="8" t="s">
        <v>2571</v>
      </c>
      <c r="K462" s="24" t="s">
        <v>3479</v>
      </c>
      <c r="L462" s="8" t="s">
        <v>2725</v>
      </c>
      <c r="M462" s="33" t="s">
        <v>2716</v>
      </c>
      <c r="N462" s="5" t="s">
        <v>1467</v>
      </c>
      <c r="O462" s="8" t="s">
        <v>404</v>
      </c>
      <c r="P462" s="34">
        <v>168</v>
      </c>
      <c r="Q462" s="50" t="s">
        <v>3154</v>
      </c>
      <c r="R462" s="150">
        <v>3</v>
      </c>
      <c r="S462" s="37">
        <v>280000</v>
      </c>
      <c r="T462" s="35">
        <f t="shared" si="15"/>
        <v>840000</v>
      </c>
      <c r="U462" s="88">
        <f t="shared" si="14"/>
        <v>940800.00000000012</v>
      </c>
      <c r="V462" s="94"/>
      <c r="W462" s="24">
        <v>2017</v>
      </c>
      <c r="X462" s="36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</row>
    <row r="463" spans="1:91" s="132" customFormat="1" ht="50.1" customHeight="1">
      <c r="A463" s="4" t="s">
        <v>4080</v>
      </c>
      <c r="B463" s="4" t="s">
        <v>2720</v>
      </c>
      <c r="C463" s="8" t="s">
        <v>1603</v>
      </c>
      <c r="D463" s="8" t="s">
        <v>2575</v>
      </c>
      <c r="E463" s="8" t="s">
        <v>5102</v>
      </c>
      <c r="F463" s="56"/>
      <c r="G463" s="4" t="s">
        <v>2712</v>
      </c>
      <c r="H463" s="4">
        <v>0</v>
      </c>
      <c r="I463" s="4" t="s">
        <v>2992</v>
      </c>
      <c r="J463" s="8" t="s">
        <v>2571</v>
      </c>
      <c r="K463" s="24" t="s">
        <v>3479</v>
      </c>
      <c r="L463" s="8" t="s">
        <v>2725</v>
      </c>
      <c r="M463" s="4" t="s">
        <v>2716</v>
      </c>
      <c r="N463" s="8" t="s">
        <v>1467</v>
      </c>
      <c r="O463" s="8" t="s">
        <v>404</v>
      </c>
      <c r="P463" s="34">
        <v>168</v>
      </c>
      <c r="Q463" s="4" t="s">
        <v>3154</v>
      </c>
      <c r="R463" s="155">
        <v>3</v>
      </c>
      <c r="S463" s="37">
        <v>280000</v>
      </c>
      <c r="T463" s="35">
        <f t="shared" si="15"/>
        <v>840000</v>
      </c>
      <c r="U463" s="88">
        <f t="shared" si="14"/>
        <v>940800.00000000012</v>
      </c>
      <c r="V463" s="4"/>
      <c r="W463" s="24">
        <v>2017</v>
      </c>
      <c r="X463" s="36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</row>
    <row r="464" spans="1:91" s="67" customFormat="1" ht="50.1" customHeight="1">
      <c r="A464" s="4" t="s">
        <v>4081</v>
      </c>
      <c r="B464" s="33" t="s">
        <v>2720</v>
      </c>
      <c r="C464" s="97" t="s">
        <v>1604</v>
      </c>
      <c r="D464" s="98" t="s">
        <v>2575</v>
      </c>
      <c r="E464" s="5" t="s">
        <v>5103</v>
      </c>
      <c r="F464" s="23"/>
      <c r="G464" s="24" t="s">
        <v>2712</v>
      </c>
      <c r="H464" s="10">
        <v>0</v>
      </c>
      <c r="I464" s="32" t="s">
        <v>2992</v>
      </c>
      <c r="J464" s="8" t="s">
        <v>2571</v>
      </c>
      <c r="K464" s="24" t="s">
        <v>3479</v>
      </c>
      <c r="L464" s="8" t="s">
        <v>2725</v>
      </c>
      <c r="M464" s="33" t="s">
        <v>2716</v>
      </c>
      <c r="N464" s="5" t="s">
        <v>1467</v>
      </c>
      <c r="O464" s="8" t="s">
        <v>404</v>
      </c>
      <c r="P464" s="34">
        <v>168</v>
      </c>
      <c r="Q464" s="50" t="s">
        <v>3154</v>
      </c>
      <c r="R464" s="150">
        <v>3</v>
      </c>
      <c r="S464" s="37">
        <v>280000</v>
      </c>
      <c r="T464" s="35">
        <f t="shared" si="15"/>
        <v>840000</v>
      </c>
      <c r="U464" s="88">
        <f t="shared" si="14"/>
        <v>940800.00000000012</v>
      </c>
      <c r="V464" s="94"/>
      <c r="W464" s="24">
        <v>2017</v>
      </c>
      <c r="X464" s="36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</row>
    <row r="465" spans="1:91" s="132" customFormat="1" ht="50.1" customHeight="1">
      <c r="A465" s="4" t="s">
        <v>4082</v>
      </c>
      <c r="B465" s="4" t="s">
        <v>2720</v>
      </c>
      <c r="C465" s="8" t="s">
        <v>1605</v>
      </c>
      <c r="D465" s="8" t="s">
        <v>2575</v>
      </c>
      <c r="E465" s="8" t="s">
        <v>5104</v>
      </c>
      <c r="F465" s="56"/>
      <c r="G465" s="4" t="s">
        <v>2712</v>
      </c>
      <c r="H465" s="4">
        <v>0</v>
      </c>
      <c r="I465" s="4" t="s">
        <v>2992</v>
      </c>
      <c r="J465" s="8" t="s">
        <v>2571</v>
      </c>
      <c r="K465" s="24" t="s">
        <v>3479</v>
      </c>
      <c r="L465" s="8" t="s">
        <v>2725</v>
      </c>
      <c r="M465" s="4" t="s">
        <v>2716</v>
      </c>
      <c r="N465" s="8" t="s">
        <v>1467</v>
      </c>
      <c r="O465" s="8" t="s">
        <v>404</v>
      </c>
      <c r="P465" s="34">
        <v>168</v>
      </c>
      <c r="Q465" s="4" t="s">
        <v>3154</v>
      </c>
      <c r="R465" s="155">
        <v>3</v>
      </c>
      <c r="S465" s="37">
        <v>280000</v>
      </c>
      <c r="T465" s="35">
        <f t="shared" si="15"/>
        <v>840000</v>
      </c>
      <c r="U465" s="88">
        <f t="shared" ref="U465:U528" si="16">T465*1.12</f>
        <v>940800.00000000012</v>
      </c>
      <c r="V465" s="4"/>
      <c r="W465" s="24">
        <v>2017</v>
      </c>
      <c r="X465" s="36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</row>
    <row r="466" spans="1:91" s="67" customFormat="1" ht="50.1" customHeight="1">
      <c r="A466" s="4" t="s">
        <v>4083</v>
      </c>
      <c r="B466" s="33" t="s">
        <v>2720</v>
      </c>
      <c r="C466" s="97" t="s">
        <v>1606</v>
      </c>
      <c r="D466" s="98" t="s">
        <v>2575</v>
      </c>
      <c r="E466" s="5" t="s">
        <v>5105</v>
      </c>
      <c r="F466" s="23"/>
      <c r="G466" s="24" t="s">
        <v>2712</v>
      </c>
      <c r="H466" s="10">
        <v>0</v>
      </c>
      <c r="I466" s="32" t="s">
        <v>2992</v>
      </c>
      <c r="J466" s="8" t="s">
        <v>2571</v>
      </c>
      <c r="K466" s="24" t="s">
        <v>3479</v>
      </c>
      <c r="L466" s="8" t="s">
        <v>2725</v>
      </c>
      <c r="M466" s="33" t="s">
        <v>2716</v>
      </c>
      <c r="N466" s="5" t="s">
        <v>1467</v>
      </c>
      <c r="O466" s="8" t="s">
        <v>404</v>
      </c>
      <c r="P466" s="34">
        <v>168</v>
      </c>
      <c r="Q466" s="50" t="s">
        <v>3154</v>
      </c>
      <c r="R466" s="150">
        <v>3</v>
      </c>
      <c r="S466" s="37">
        <v>280000</v>
      </c>
      <c r="T466" s="35">
        <f t="shared" si="15"/>
        <v>840000</v>
      </c>
      <c r="U466" s="88">
        <f t="shared" si="16"/>
        <v>940800.00000000012</v>
      </c>
      <c r="V466" s="94"/>
      <c r="W466" s="24">
        <v>2017</v>
      </c>
      <c r="X466" s="36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</row>
    <row r="467" spans="1:91" s="132" customFormat="1" ht="50.1" customHeight="1">
      <c r="A467" s="4" t="s">
        <v>4084</v>
      </c>
      <c r="B467" s="4" t="s">
        <v>2720</v>
      </c>
      <c r="C467" s="8" t="s">
        <v>1607</v>
      </c>
      <c r="D467" s="8" t="s">
        <v>2575</v>
      </c>
      <c r="E467" s="8" t="s">
        <v>5106</v>
      </c>
      <c r="F467" s="56"/>
      <c r="G467" s="4" t="s">
        <v>2712</v>
      </c>
      <c r="H467" s="4">
        <v>0</v>
      </c>
      <c r="I467" s="4" t="s">
        <v>2992</v>
      </c>
      <c r="J467" s="8" t="s">
        <v>2571</v>
      </c>
      <c r="K467" s="24" t="s">
        <v>3479</v>
      </c>
      <c r="L467" s="8" t="s">
        <v>2725</v>
      </c>
      <c r="M467" s="4" t="s">
        <v>2716</v>
      </c>
      <c r="N467" s="8" t="s">
        <v>1467</v>
      </c>
      <c r="O467" s="8" t="s">
        <v>404</v>
      </c>
      <c r="P467" s="34">
        <v>168</v>
      </c>
      <c r="Q467" s="4" t="s">
        <v>3154</v>
      </c>
      <c r="R467" s="155">
        <v>3</v>
      </c>
      <c r="S467" s="37">
        <v>280000</v>
      </c>
      <c r="T467" s="35">
        <f t="shared" si="15"/>
        <v>840000</v>
      </c>
      <c r="U467" s="88">
        <f t="shared" si="16"/>
        <v>940800.00000000012</v>
      </c>
      <c r="V467" s="4"/>
      <c r="W467" s="24">
        <v>2017</v>
      </c>
      <c r="X467" s="36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</row>
    <row r="468" spans="1:91" s="67" customFormat="1" ht="50.1" customHeight="1">
      <c r="A468" s="4" t="s">
        <v>4085</v>
      </c>
      <c r="B468" s="33" t="s">
        <v>2720</v>
      </c>
      <c r="C468" s="97" t="s">
        <v>1608</v>
      </c>
      <c r="D468" s="98" t="s">
        <v>2575</v>
      </c>
      <c r="E468" s="5" t="s">
        <v>5107</v>
      </c>
      <c r="F468" s="23"/>
      <c r="G468" s="24" t="s">
        <v>2712</v>
      </c>
      <c r="H468" s="10">
        <v>0</v>
      </c>
      <c r="I468" s="32" t="s">
        <v>2992</v>
      </c>
      <c r="J468" s="8" t="s">
        <v>2571</v>
      </c>
      <c r="K468" s="24" t="s">
        <v>3479</v>
      </c>
      <c r="L468" s="8" t="s">
        <v>2725</v>
      </c>
      <c r="M468" s="33" t="s">
        <v>2716</v>
      </c>
      <c r="N468" s="5" t="s">
        <v>1467</v>
      </c>
      <c r="O468" s="8" t="s">
        <v>404</v>
      </c>
      <c r="P468" s="34">
        <v>168</v>
      </c>
      <c r="Q468" s="50" t="s">
        <v>3154</v>
      </c>
      <c r="R468" s="150">
        <v>2</v>
      </c>
      <c r="S468" s="37">
        <v>280000</v>
      </c>
      <c r="T468" s="35">
        <f t="shared" si="15"/>
        <v>560000</v>
      </c>
      <c r="U468" s="88">
        <f t="shared" si="16"/>
        <v>627200.00000000012</v>
      </c>
      <c r="V468" s="94"/>
      <c r="W468" s="24">
        <v>2017</v>
      </c>
      <c r="X468" s="36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</row>
    <row r="469" spans="1:91" s="132" customFormat="1" ht="50.1" customHeight="1">
      <c r="A469" s="4" t="s">
        <v>4086</v>
      </c>
      <c r="B469" s="4" t="s">
        <v>2720</v>
      </c>
      <c r="C469" s="8" t="s">
        <v>1609</v>
      </c>
      <c r="D469" s="8" t="s">
        <v>2575</v>
      </c>
      <c r="E469" s="8" t="s">
        <v>5108</v>
      </c>
      <c r="F469" s="56"/>
      <c r="G469" s="4" t="s">
        <v>2712</v>
      </c>
      <c r="H469" s="4">
        <v>0</v>
      </c>
      <c r="I469" s="4" t="s">
        <v>2992</v>
      </c>
      <c r="J469" s="8" t="s">
        <v>2571</v>
      </c>
      <c r="K469" s="24" t="s">
        <v>3479</v>
      </c>
      <c r="L469" s="8" t="s">
        <v>2725</v>
      </c>
      <c r="M469" s="4" t="s">
        <v>2716</v>
      </c>
      <c r="N469" s="8" t="s">
        <v>1467</v>
      </c>
      <c r="O469" s="8" t="s">
        <v>404</v>
      </c>
      <c r="P469" s="34">
        <v>168</v>
      </c>
      <c r="Q469" s="4" t="s">
        <v>3154</v>
      </c>
      <c r="R469" s="155">
        <v>2</v>
      </c>
      <c r="S469" s="37">
        <v>280000</v>
      </c>
      <c r="T469" s="35">
        <f t="shared" si="15"/>
        <v>560000</v>
      </c>
      <c r="U469" s="88">
        <f t="shared" si="16"/>
        <v>627200.00000000012</v>
      </c>
      <c r="V469" s="4"/>
      <c r="W469" s="24">
        <v>2017</v>
      </c>
      <c r="X469" s="36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</row>
    <row r="470" spans="1:91" s="67" customFormat="1" ht="50.1" customHeight="1">
      <c r="A470" s="4" t="s">
        <v>4087</v>
      </c>
      <c r="B470" s="33" t="s">
        <v>2720</v>
      </c>
      <c r="C470" s="97" t="s">
        <v>1610</v>
      </c>
      <c r="D470" s="98" t="s">
        <v>2575</v>
      </c>
      <c r="E470" s="5" t="s">
        <v>5109</v>
      </c>
      <c r="F470" s="23"/>
      <c r="G470" s="24" t="s">
        <v>2712</v>
      </c>
      <c r="H470" s="10">
        <v>0</v>
      </c>
      <c r="I470" s="32" t="s">
        <v>2992</v>
      </c>
      <c r="J470" s="8" t="s">
        <v>2571</v>
      </c>
      <c r="K470" s="24" t="s">
        <v>3479</v>
      </c>
      <c r="L470" s="8" t="s">
        <v>2725</v>
      </c>
      <c r="M470" s="33" t="s">
        <v>2716</v>
      </c>
      <c r="N470" s="5" t="s">
        <v>1467</v>
      </c>
      <c r="O470" s="8" t="s">
        <v>404</v>
      </c>
      <c r="P470" s="34">
        <v>168</v>
      </c>
      <c r="Q470" s="50" t="s">
        <v>3154</v>
      </c>
      <c r="R470" s="150">
        <v>1</v>
      </c>
      <c r="S470" s="37">
        <v>280000</v>
      </c>
      <c r="T470" s="35">
        <f t="shared" si="15"/>
        <v>280000</v>
      </c>
      <c r="U470" s="88">
        <f t="shared" si="16"/>
        <v>313600.00000000006</v>
      </c>
      <c r="V470" s="94"/>
      <c r="W470" s="24">
        <v>2017</v>
      </c>
      <c r="X470" s="36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</row>
    <row r="471" spans="1:91" s="132" customFormat="1" ht="50.1" customHeight="1">
      <c r="A471" s="4" t="s">
        <v>4088</v>
      </c>
      <c r="B471" s="4" t="s">
        <v>2720</v>
      </c>
      <c r="C471" s="8" t="s">
        <v>1611</v>
      </c>
      <c r="D471" s="8" t="s">
        <v>2575</v>
      </c>
      <c r="E471" s="8" t="s">
        <v>5110</v>
      </c>
      <c r="F471" s="56"/>
      <c r="G471" s="4" t="s">
        <v>2712</v>
      </c>
      <c r="H471" s="4">
        <v>0</v>
      </c>
      <c r="I471" s="4" t="s">
        <v>2992</v>
      </c>
      <c r="J471" s="8" t="s">
        <v>2571</v>
      </c>
      <c r="K471" s="24" t="s">
        <v>3479</v>
      </c>
      <c r="L471" s="8" t="s">
        <v>2725</v>
      </c>
      <c r="M471" s="4" t="s">
        <v>2716</v>
      </c>
      <c r="N471" s="8" t="s">
        <v>1467</v>
      </c>
      <c r="O471" s="8" t="s">
        <v>404</v>
      </c>
      <c r="P471" s="34">
        <v>168</v>
      </c>
      <c r="Q471" s="4" t="s">
        <v>3154</v>
      </c>
      <c r="R471" s="155">
        <v>1</v>
      </c>
      <c r="S471" s="37">
        <v>280000</v>
      </c>
      <c r="T471" s="35">
        <f t="shared" si="15"/>
        <v>280000</v>
      </c>
      <c r="U471" s="88">
        <f t="shared" si="16"/>
        <v>313600.00000000006</v>
      </c>
      <c r="V471" s="4"/>
      <c r="W471" s="24">
        <v>2017</v>
      </c>
      <c r="X471" s="36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</row>
    <row r="472" spans="1:91" s="67" customFormat="1" ht="50.1" customHeight="1">
      <c r="A472" s="4" t="s">
        <v>4089</v>
      </c>
      <c r="B472" s="33" t="s">
        <v>2720</v>
      </c>
      <c r="C472" s="97" t="s">
        <v>1612</v>
      </c>
      <c r="D472" s="98" t="s">
        <v>2575</v>
      </c>
      <c r="E472" s="5" t="s">
        <v>5111</v>
      </c>
      <c r="F472" s="23"/>
      <c r="G472" s="24" t="s">
        <v>2712</v>
      </c>
      <c r="H472" s="10">
        <v>0</v>
      </c>
      <c r="I472" s="32" t="s">
        <v>2992</v>
      </c>
      <c r="J472" s="8" t="s">
        <v>2571</v>
      </c>
      <c r="K472" s="24" t="s">
        <v>3479</v>
      </c>
      <c r="L472" s="8" t="s">
        <v>2725</v>
      </c>
      <c r="M472" s="33" t="s">
        <v>2716</v>
      </c>
      <c r="N472" s="5" t="s">
        <v>1467</v>
      </c>
      <c r="O472" s="8" t="s">
        <v>404</v>
      </c>
      <c r="P472" s="34">
        <v>168</v>
      </c>
      <c r="Q472" s="50" t="s">
        <v>3154</v>
      </c>
      <c r="R472" s="150">
        <v>1</v>
      </c>
      <c r="S472" s="37">
        <v>280000</v>
      </c>
      <c r="T472" s="35">
        <f t="shared" si="15"/>
        <v>280000</v>
      </c>
      <c r="U472" s="88">
        <f t="shared" si="16"/>
        <v>313600.00000000006</v>
      </c>
      <c r="V472" s="94"/>
      <c r="W472" s="24">
        <v>2017</v>
      </c>
      <c r="X472" s="36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</row>
    <row r="473" spans="1:91" s="132" customFormat="1" ht="50.1" customHeight="1">
      <c r="A473" s="4" t="s">
        <v>4090</v>
      </c>
      <c r="B473" s="4" t="s">
        <v>2720</v>
      </c>
      <c r="C473" s="8" t="s">
        <v>1613</v>
      </c>
      <c r="D473" s="8" t="s">
        <v>2575</v>
      </c>
      <c r="E473" s="8" t="s">
        <v>1614</v>
      </c>
      <c r="F473" s="56" t="s">
        <v>2706</v>
      </c>
      <c r="G473" s="4" t="s">
        <v>2712</v>
      </c>
      <c r="H473" s="4">
        <v>0</v>
      </c>
      <c r="I473" s="4" t="s">
        <v>2992</v>
      </c>
      <c r="J473" s="8" t="s">
        <v>2571</v>
      </c>
      <c r="K473" s="24" t="s">
        <v>3479</v>
      </c>
      <c r="L473" s="8" t="s">
        <v>2725</v>
      </c>
      <c r="M473" s="4" t="s">
        <v>2716</v>
      </c>
      <c r="N473" s="8" t="s">
        <v>1467</v>
      </c>
      <c r="O473" s="8" t="s">
        <v>404</v>
      </c>
      <c r="P473" s="34">
        <v>168</v>
      </c>
      <c r="Q473" s="4" t="s">
        <v>3154</v>
      </c>
      <c r="R473" s="155">
        <v>15</v>
      </c>
      <c r="S473" s="35">
        <v>340000</v>
      </c>
      <c r="T473" s="35">
        <f t="shared" si="15"/>
        <v>5100000</v>
      </c>
      <c r="U473" s="88">
        <f t="shared" si="16"/>
        <v>5712000.0000000009</v>
      </c>
      <c r="V473" s="4" t="s">
        <v>2706</v>
      </c>
      <c r="W473" s="24">
        <v>2017</v>
      </c>
      <c r="X473" s="36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</row>
    <row r="474" spans="1:91" s="67" customFormat="1" ht="50.1" customHeight="1">
      <c r="A474" s="4" t="s">
        <v>4091</v>
      </c>
      <c r="B474" s="4" t="s">
        <v>2720</v>
      </c>
      <c r="C474" s="8" t="s">
        <v>1613</v>
      </c>
      <c r="D474" s="7" t="s">
        <v>2575</v>
      </c>
      <c r="E474" s="8" t="s">
        <v>1614</v>
      </c>
      <c r="F474" s="56" t="s">
        <v>3609</v>
      </c>
      <c r="G474" s="4" t="s">
        <v>2712</v>
      </c>
      <c r="H474" s="4">
        <v>0</v>
      </c>
      <c r="I474" s="4" t="s">
        <v>2992</v>
      </c>
      <c r="J474" s="8" t="s">
        <v>2571</v>
      </c>
      <c r="K474" s="24" t="s">
        <v>2241</v>
      </c>
      <c r="L474" s="8" t="s">
        <v>2725</v>
      </c>
      <c r="M474" s="4" t="s">
        <v>2716</v>
      </c>
      <c r="N474" s="8" t="s">
        <v>1467</v>
      </c>
      <c r="O474" s="8" t="s">
        <v>404</v>
      </c>
      <c r="P474" s="34">
        <v>168</v>
      </c>
      <c r="Q474" s="4" t="s">
        <v>3154</v>
      </c>
      <c r="R474" s="155">
        <v>1</v>
      </c>
      <c r="S474" s="35">
        <v>620000</v>
      </c>
      <c r="T474" s="35">
        <f t="shared" si="15"/>
        <v>620000</v>
      </c>
      <c r="U474" s="88">
        <f t="shared" si="16"/>
        <v>694400.00000000012</v>
      </c>
      <c r="V474" s="2" t="s">
        <v>2706</v>
      </c>
      <c r="W474" s="24">
        <v>2017</v>
      </c>
      <c r="X474" s="262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</row>
    <row r="475" spans="1:91" s="132" customFormat="1" ht="50.1" customHeight="1">
      <c r="A475" s="4" t="s">
        <v>4092</v>
      </c>
      <c r="B475" s="21" t="s">
        <v>2720</v>
      </c>
      <c r="C475" s="22" t="s">
        <v>2898</v>
      </c>
      <c r="D475" s="23" t="s">
        <v>2899</v>
      </c>
      <c r="E475" s="22" t="s">
        <v>2900</v>
      </c>
      <c r="F475" s="23" t="s">
        <v>2901</v>
      </c>
      <c r="G475" s="24" t="s">
        <v>2758</v>
      </c>
      <c r="H475" s="9">
        <v>0</v>
      </c>
      <c r="I475" s="10">
        <v>590000000</v>
      </c>
      <c r="J475" s="8" t="s">
        <v>2571</v>
      </c>
      <c r="K475" s="24" t="s">
        <v>2902</v>
      </c>
      <c r="L475" s="8" t="s">
        <v>2725</v>
      </c>
      <c r="M475" s="24" t="s">
        <v>2716</v>
      </c>
      <c r="N475" s="24" t="s">
        <v>2754</v>
      </c>
      <c r="O475" s="4" t="s">
        <v>1415</v>
      </c>
      <c r="P475" s="24">
        <v>112</v>
      </c>
      <c r="Q475" s="24" t="s">
        <v>2903</v>
      </c>
      <c r="R475" s="173">
        <v>20</v>
      </c>
      <c r="S475" s="25">
        <v>320</v>
      </c>
      <c r="T475" s="35">
        <f t="shared" si="15"/>
        <v>6400</v>
      </c>
      <c r="U475" s="88">
        <f t="shared" si="16"/>
        <v>7168.0000000000009</v>
      </c>
      <c r="V475" s="24"/>
      <c r="W475" s="24">
        <v>2017</v>
      </c>
      <c r="X475" s="8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</row>
    <row r="476" spans="1:91" s="67" customFormat="1" ht="50.1" customHeight="1">
      <c r="A476" s="4" t="s">
        <v>4093</v>
      </c>
      <c r="B476" s="4" t="s">
        <v>2720</v>
      </c>
      <c r="C476" s="8" t="s">
        <v>1945</v>
      </c>
      <c r="D476" s="8" t="s">
        <v>2899</v>
      </c>
      <c r="E476" s="8" t="s">
        <v>1946</v>
      </c>
      <c r="F476" s="56" t="s">
        <v>1946</v>
      </c>
      <c r="G476" s="4" t="s">
        <v>2712</v>
      </c>
      <c r="H476" s="4">
        <v>0</v>
      </c>
      <c r="I476" s="4">
        <v>590000000</v>
      </c>
      <c r="J476" s="8" t="s">
        <v>2571</v>
      </c>
      <c r="K476" s="8" t="s">
        <v>1947</v>
      </c>
      <c r="L476" s="8" t="s">
        <v>2725</v>
      </c>
      <c r="M476" s="4" t="s">
        <v>2716</v>
      </c>
      <c r="N476" s="8" t="s">
        <v>1831</v>
      </c>
      <c r="O476" s="4" t="s">
        <v>3473</v>
      </c>
      <c r="P476" s="4">
        <v>166</v>
      </c>
      <c r="Q476" s="4" t="s">
        <v>2762</v>
      </c>
      <c r="R476" s="155">
        <v>180</v>
      </c>
      <c r="S476" s="35">
        <v>1050</v>
      </c>
      <c r="T476" s="35">
        <f t="shared" ref="T476:T518" si="17">R476*S476</f>
        <v>189000</v>
      </c>
      <c r="U476" s="88">
        <f t="shared" si="16"/>
        <v>211680.00000000003</v>
      </c>
      <c r="V476" s="2"/>
      <c r="W476" s="4">
        <v>2017</v>
      </c>
      <c r="X476" s="258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:91" s="67" customFormat="1" ht="50.1" customHeight="1">
      <c r="A477" s="4" t="s">
        <v>4094</v>
      </c>
      <c r="B477" s="53" t="s">
        <v>2720</v>
      </c>
      <c r="C477" s="22" t="s">
        <v>741</v>
      </c>
      <c r="D477" s="23" t="s">
        <v>2899</v>
      </c>
      <c r="E477" s="23" t="s">
        <v>742</v>
      </c>
      <c r="F477" s="23" t="s">
        <v>743</v>
      </c>
      <c r="G477" s="4" t="s">
        <v>2712</v>
      </c>
      <c r="H477" s="9">
        <v>0</v>
      </c>
      <c r="I477" s="54">
        <v>590000000</v>
      </c>
      <c r="J477" s="24" t="s">
        <v>2714</v>
      </c>
      <c r="K477" s="24" t="s">
        <v>744</v>
      </c>
      <c r="L477" s="24" t="s">
        <v>2725</v>
      </c>
      <c r="M477" s="4" t="s">
        <v>3398</v>
      </c>
      <c r="N477" s="24" t="s">
        <v>1830</v>
      </c>
      <c r="O477" s="24" t="s">
        <v>3473</v>
      </c>
      <c r="P477" s="8">
        <v>166</v>
      </c>
      <c r="Q477" s="8" t="s">
        <v>2762</v>
      </c>
      <c r="R477" s="169">
        <v>50</v>
      </c>
      <c r="S477" s="169">
        <v>850</v>
      </c>
      <c r="T477" s="95">
        <f t="shared" si="17"/>
        <v>42500</v>
      </c>
      <c r="U477" s="89">
        <f t="shared" si="16"/>
        <v>47600.000000000007</v>
      </c>
      <c r="V477" s="60"/>
      <c r="W477" s="24">
        <v>2017</v>
      </c>
      <c r="X477" s="33"/>
      <c r="Y477" s="3"/>
      <c r="Z477" s="3" t="s">
        <v>745</v>
      </c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:91" s="132" customFormat="1" ht="50.1" customHeight="1">
      <c r="A478" s="4" t="s">
        <v>4095</v>
      </c>
      <c r="B478" s="4" t="s">
        <v>2720</v>
      </c>
      <c r="C478" s="8" t="s">
        <v>1162</v>
      </c>
      <c r="D478" s="56" t="s">
        <v>2124</v>
      </c>
      <c r="E478" s="56" t="s">
        <v>1163</v>
      </c>
      <c r="F478" s="56" t="s">
        <v>1164</v>
      </c>
      <c r="G478" s="4" t="s">
        <v>2712</v>
      </c>
      <c r="H478" s="4">
        <v>0</v>
      </c>
      <c r="I478" s="54">
        <v>590000000</v>
      </c>
      <c r="J478" s="8" t="s">
        <v>2714</v>
      </c>
      <c r="K478" s="8" t="s">
        <v>1161</v>
      </c>
      <c r="L478" s="4" t="s">
        <v>773</v>
      </c>
      <c r="M478" s="4" t="s">
        <v>3398</v>
      </c>
      <c r="N478" s="4" t="s">
        <v>2427</v>
      </c>
      <c r="O478" s="24" t="s">
        <v>3473</v>
      </c>
      <c r="P478" s="4">
        <v>796</v>
      </c>
      <c r="Q478" s="4" t="s">
        <v>2728</v>
      </c>
      <c r="R478" s="155">
        <v>16</v>
      </c>
      <c r="S478" s="155">
        <v>300</v>
      </c>
      <c r="T478" s="95">
        <f t="shared" si="17"/>
        <v>4800</v>
      </c>
      <c r="U478" s="89">
        <f t="shared" si="16"/>
        <v>5376.0000000000009</v>
      </c>
      <c r="V478" s="4"/>
      <c r="W478" s="4">
        <v>2017</v>
      </c>
      <c r="X478" s="72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</row>
    <row r="479" spans="1:91" s="132" customFormat="1" ht="50.1" customHeight="1">
      <c r="A479" s="4" t="s">
        <v>4096</v>
      </c>
      <c r="B479" s="4" t="s">
        <v>2720</v>
      </c>
      <c r="C479" s="8" t="s">
        <v>1162</v>
      </c>
      <c r="D479" s="56" t="s">
        <v>2124</v>
      </c>
      <c r="E479" s="56" t="s">
        <v>1163</v>
      </c>
      <c r="F479" s="56" t="s">
        <v>1165</v>
      </c>
      <c r="G479" s="4" t="s">
        <v>2712</v>
      </c>
      <c r="H479" s="4">
        <v>0</v>
      </c>
      <c r="I479" s="54">
        <v>590000000</v>
      </c>
      <c r="J479" s="8" t="s">
        <v>2714</v>
      </c>
      <c r="K479" s="8" t="s">
        <v>1161</v>
      </c>
      <c r="L479" s="4" t="s">
        <v>773</v>
      </c>
      <c r="M479" s="4" t="s">
        <v>3398</v>
      </c>
      <c r="N479" s="4" t="s">
        <v>2427</v>
      </c>
      <c r="O479" s="24" t="s">
        <v>3473</v>
      </c>
      <c r="P479" s="4">
        <v>796</v>
      </c>
      <c r="Q479" s="4" t="s">
        <v>2728</v>
      </c>
      <c r="R479" s="155">
        <v>12</v>
      </c>
      <c r="S479" s="155">
        <v>60</v>
      </c>
      <c r="T479" s="95">
        <f t="shared" si="17"/>
        <v>720</v>
      </c>
      <c r="U479" s="89">
        <f t="shared" si="16"/>
        <v>806.40000000000009</v>
      </c>
      <c r="V479" s="4"/>
      <c r="W479" s="4">
        <v>2017</v>
      </c>
      <c r="X479" s="72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</row>
    <row r="480" spans="1:91" s="67" customFormat="1" ht="50.1" customHeight="1">
      <c r="A480" s="4" t="s">
        <v>4097</v>
      </c>
      <c r="B480" s="33" t="s">
        <v>2720</v>
      </c>
      <c r="C480" s="8" t="s">
        <v>2123</v>
      </c>
      <c r="D480" s="8" t="s">
        <v>2124</v>
      </c>
      <c r="E480" s="8" t="s">
        <v>2125</v>
      </c>
      <c r="F480" s="56" t="s">
        <v>2126</v>
      </c>
      <c r="G480" s="4" t="s">
        <v>2712</v>
      </c>
      <c r="H480" s="4">
        <v>0</v>
      </c>
      <c r="I480" s="4" t="s">
        <v>2992</v>
      </c>
      <c r="J480" s="8" t="s">
        <v>2571</v>
      </c>
      <c r="K480" s="8" t="s">
        <v>2127</v>
      </c>
      <c r="L480" s="8" t="s">
        <v>2725</v>
      </c>
      <c r="M480" s="4" t="s">
        <v>2716</v>
      </c>
      <c r="N480" s="8" t="s">
        <v>2128</v>
      </c>
      <c r="O480" s="22" t="s">
        <v>2718</v>
      </c>
      <c r="P480" s="4">
        <v>796</v>
      </c>
      <c r="Q480" s="4" t="s">
        <v>2728</v>
      </c>
      <c r="R480" s="155">
        <v>20</v>
      </c>
      <c r="S480" s="35">
        <v>1000</v>
      </c>
      <c r="T480" s="35">
        <f t="shared" si="17"/>
        <v>20000</v>
      </c>
      <c r="U480" s="88">
        <f t="shared" si="16"/>
        <v>22400.000000000004</v>
      </c>
      <c r="V480" s="2" t="s">
        <v>2706</v>
      </c>
      <c r="W480" s="4">
        <v>2017</v>
      </c>
      <c r="X480" s="8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:91" s="67" customFormat="1" ht="50.1" customHeight="1">
      <c r="A481" s="4" t="s">
        <v>4098</v>
      </c>
      <c r="B481" s="33" t="s">
        <v>2720</v>
      </c>
      <c r="C481" s="97" t="s">
        <v>2129</v>
      </c>
      <c r="D481" s="98" t="s">
        <v>2124</v>
      </c>
      <c r="E481" s="5" t="s">
        <v>2130</v>
      </c>
      <c r="F481" s="23" t="s">
        <v>2126</v>
      </c>
      <c r="G481" s="24" t="s">
        <v>2712</v>
      </c>
      <c r="H481" s="10">
        <v>0</v>
      </c>
      <c r="I481" s="32" t="s">
        <v>2992</v>
      </c>
      <c r="J481" s="8" t="s">
        <v>2571</v>
      </c>
      <c r="K481" s="33" t="s">
        <v>2127</v>
      </c>
      <c r="L481" s="8" t="s">
        <v>2725</v>
      </c>
      <c r="M481" s="33" t="s">
        <v>2716</v>
      </c>
      <c r="N481" s="5" t="s">
        <v>2128</v>
      </c>
      <c r="O481" s="22" t="s">
        <v>2718</v>
      </c>
      <c r="P481" s="4">
        <v>796</v>
      </c>
      <c r="Q481" s="50" t="s">
        <v>2728</v>
      </c>
      <c r="R481" s="150">
        <v>20</v>
      </c>
      <c r="S481" s="37">
        <v>1000</v>
      </c>
      <c r="T481" s="35">
        <f t="shared" si="17"/>
        <v>20000</v>
      </c>
      <c r="U481" s="88">
        <f t="shared" si="16"/>
        <v>22400.000000000004</v>
      </c>
      <c r="V481" s="94" t="s">
        <v>2706</v>
      </c>
      <c r="W481" s="75">
        <v>2017</v>
      </c>
      <c r="X481" s="8"/>
      <c r="Y481" s="132"/>
      <c r="Z481" s="132"/>
      <c r="AA481" s="132"/>
      <c r="AB481" s="132"/>
      <c r="AC481" s="132"/>
      <c r="AD481" s="132"/>
      <c r="AE481" s="132"/>
      <c r="AF481" s="132"/>
      <c r="AG481" s="132"/>
      <c r="AH481" s="132"/>
      <c r="AI481" s="132"/>
      <c r="AJ481" s="132"/>
      <c r="AK481" s="132"/>
      <c r="AL481" s="132"/>
      <c r="AM481" s="132"/>
      <c r="AN481" s="132"/>
      <c r="AO481" s="132"/>
      <c r="AP481" s="132"/>
      <c r="AQ481" s="132"/>
      <c r="AR481" s="132"/>
      <c r="AS481" s="132"/>
      <c r="AT481" s="132"/>
      <c r="AU481" s="132"/>
      <c r="AV481" s="132"/>
      <c r="AW481" s="132"/>
      <c r="AX481" s="132"/>
      <c r="AY481" s="132"/>
      <c r="AZ481" s="132"/>
      <c r="BA481" s="132"/>
      <c r="BB481" s="132"/>
      <c r="BC481" s="132"/>
      <c r="BD481" s="132"/>
      <c r="BE481" s="132"/>
      <c r="BF481" s="132"/>
      <c r="BG481" s="132"/>
      <c r="BH481" s="132"/>
      <c r="BI481" s="132"/>
      <c r="BJ481" s="132"/>
      <c r="BK481" s="132"/>
      <c r="BL481" s="132"/>
      <c r="BM481" s="132"/>
      <c r="BN481" s="132"/>
      <c r="BO481" s="132"/>
      <c r="BP481" s="132"/>
      <c r="BQ481" s="132"/>
      <c r="BR481" s="132"/>
      <c r="BS481" s="132"/>
      <c r="BT481" s="132"/>
      <c r="BU481" s="132"/>
      <c r="BV481" s="132"/>
      <c r="BW481" s="132"/>
      <c r="BX481" s="132"/>
      <c r="BY481" s="132"/>
      <c r="BZ481" s="132"/>
      <c r="CA481" s="132"/>
      <c r="CB481" s="132"/>
      <c r="CC481" s="132"/>
      <c r="CD481" s="132"/>
      <c r="CE481" s="132"/>
      <c r="CF481" s="132"/>
      <c r="CG481" s="132"/>
      <c r="CH481" s="132"/>
      <c r="CI481" s="132"/>
      <c r="CJ481" s="132"/>
      <c r="CK481" s="132"/>
      <c r="CL481" s="132"/>
      <c r="CM481" s="132"/>
    </row>
    <row r="482" spans="1:91" s="67" customFormat="1" ht="50.1" customHeight="1">
      <c r="A482" s="4" t="s">
        <v>4099</v>
      </c>
      <c r="B482" s="4" t="s">
        <v>2720</v>
      </c>
      <c r="C482" s="8" t="s">
        <v>1153</v>
      </c>
      <c r="D482" s="56" t="s">
        <v>2124</v>
      </c>
      <c r="E482" s="56" t="s">
        <v>1154</v>
      </c>
      <c r="F482" s="56" t="s">
        <v>1155</v>
      </c>
      <c r="G482" s="4" t="s">
        <v>2712</v>
      </c>
      <c r="H482" s="4">
        <v>0</v>
      </c>
      <c r="I482" s="54">
        <v>590000000</v>
      </c>
      <c r="J482" s="8" t="s">
        <v>2714</v>
      </c>
      <c r="K482" s="8" t="s">
        <v>821</v>
      </c>
      <c r="L482" s="4" t="s">
        <v>773</v>
      </c>
      <c r="M482" s="4" t="s">
        <v>3398</v>
      </c>
      <c r="N482" s="4" t="s">
        <v>2427</v>
      </c>
      <c r="O482" s="24" t="s">
        <v>3473</v>
      </c>
      <c r="P482" s="4">
        <v>796</v>
      </c>
      <c r="Q482" s="4" t="s">
        <v>2728</v>
      </c>
      <c r="R482" s="155">
        <v>32</v>
      </c>
      <c r="S482" s="155">
        <v>60</v>
      </c>
      <c r="T482" s="95">
        <f t="shared" si="17"/>
        <v>1920</v>
      </c>
      <c r="U482" s="89">
        <f t="shared" si="16"/>
        <v>2150.4</v>
      </c>
      <c r="V482" s="2"/>
      <c r="W482" s="4">
        <v>2017</v>
      </c>
      <c r="X482" s="72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:91" s="67" customFormat="1" ht="50.1" customHeight="1">
      <c r="A483" s="4" t="s">
        <v>4100</v>
      </c>
      <c r="B483" s="4" t="s">
        <v>2720</v>
      </c>
      <c r="C483" s="8" t="s">
        <v>1153</v>
      </c>
      <c r="D483" s="56" t="s">
        <v>2124</v>
      </c>
      <c r="E483" s="56" t="s">
        <v>1154</v>
      </c>
      <c r="F483" s="56" t="s">
        <v>1156</v>
      </c>
      <c r="G483" s="4" t="s">
        <v>2712</v>
      </c>
      <c r="H483" s="4">
        <v>0</v>
      </c>
      <c r="I483" s="54">
        <v>590000000</v>
      </c>
      <c r="J483" s="8" t="s">
        <v>2714</v>
      </c>
      <c r="K483" s="8" t="s">
        <v>821</v>
      </c>
      <c r="L483" s="4" t="s">
        <v>773</v>
      </c>
      <c r="M483" s="4" t="s">
        <v>3398</v>
      </c>
      <c r="N483" s="4" t="s">
        <v>2427</v>
      </c>
      <c r="O483" s="24" t="s">
        <v>3473</v>
      </c>
      <c r="P483" s="4">
        <v>796</v>
      </c>
      <c r="Q483" s="4" t="s">
        <v>2728</v>
      </c>
      <c r="R483" s="155">
        <v>111</v>
      </c>
      <c r="S483" s="155">
        <v>55</v>
      </c>
      <c r="T483" s="95">
        <f t="shared" si="17"/>
        <v>6105</v>
      </c>
      <c r="U483" s="89">
        <f t="shared" si="16"/>
        <v>6837.6</v>
      </c>
      <c r="V483" s="2"/>
      <c r="W483" s="4">
        <v>2017</v>
      </c>
      <c r="X483" s="72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:91" s="67" customFormat="1" ht="50.1" customHeight="1">
      <c r="A484" s="4" t="s">
        <v>4101</v>
      </c>
      <c r="B484" s="4" t="s">
        <v>2720</v>
      </c>
      <c r="C484" s="8" t="s">
        <v>1153</v>
      </c>
      <c r="D484" s="56" t="s">
        <v>2124</v>
      </c>
      <c r="E484" s="56" t="s">
        <v>1154</v>
      </c>
      <c r="F484" s="56" t="s">
        <v>1157</v>
      </c>
      <c r="G484" s="4" t="s">
        <v>2712</v>
      </c>
      <c r="H484" s="4">
        <v>0</v>
      </c>
      <c r="I484" s="54">
        <v>590000000</v>
      </c>
      <c r="J484" s="8" t="s">
        <v>2714</v>
      </c>
      <c r="K484" s="8" t="s">
        <v>821</v>
      </c>
      <c r="L484" s="4" t="s">
        <v>773</v>
      </c>
      <c r="M484" s="4" t="s">
        <v>3398</v>
      </c>
      <c r="N484" s="4" t="s">
        <v>2427</v>
      </c>
      <c r="O484" s="24" t="s">
        <v>3473</v>
      </c>
      <c r="P484" s="4">
        <v>796</v>
      </c>
      <c r="Q484" s="4" t="s">
        <v>2728</v>
      </c>
      <c r="R484" s="155">
        <v>80</v>
      </c>
      <c r="S484" s="167">
        <f>6853/1.12/80</f>
        <v>76.484374999999986</v>
      </c>
      <c r="T484" s="95">
        <f t="shared" si="17"/>
        <v>6118.7499999999991</v>
      </c>
      <c r="U484" s="89">
        <f t="shared" si="16"/>
        <v>6853</v>
      </c>
      <c r="V484" s="2"/>
      <c r="W484" s="4">
        <v>2017</v>
      </c>
      <c r="X484" s="72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:91" s="67" customFormat="1" ht="50.1" customHeight="1">
      <c r="A485" s="4" t="s">
        <v>4102</v>
      </c>
      <c r="B485" s="4" t="s">
        <v>2720</v>
      </c>
      <c r="C485" s="8" t="s">
        <v>1153</v>
      </c>
      <c r="D485" s="56" t="s">
        <v>2124</v>
      </c>
      <c r="E485" s="56" t="s">
        <v>1154</v>
      </c>
      <c r="F485" s="56" t="s">
        <v>1158</v>
      </c>
      <c r="G485" s="4" t="s">
        <v>2712</v>
      </c>
      <c r="H485" s="4">
        <v>0</v>
      </c>
      <c r="I485" s="54">
        <v>590000000</v>
      </c>
      <c r="J485" s="8" t="s">
        <v>2714</v>
      </c>
      <c r="K485" s="8" t="s">
        <v>821</v>
      </c>
      <c r="L485" s="4" t="s">
        <v>773</v>
      </c>
      <c r="M485" s="4" t="s">
        <v>3398</v>
      </c>
      <c r="N485" s="4" t="s">
        <v>2427</v>
      </c>
      <c r="O485" s="24" t="s">
        <v>3473</v>
      </c>
      <c r="P485" s="4">
        <v>796</v>
      </c>
      <c r="Q485" s="4" t="s">
        <v>2728</v>
      </c>
      <c r="R485" s="155">
        <v>24</v>
      </c>
      <c r="S485" s="155">
        <v>100</v>
      </c>
      <c r="T485" s="95">
        <f t="shared" si="17"/>
        <v>2400</v>
      </c>
      <c r="U485" s="89">
        <f t="shared" si="16"/>
        <v>2688.0000000000005</v>
      </c>
      <c r="V485" s="2"/>
      <c r="W485" s="4">
        <v>2017</v>
      </c>
      <c r="X485" s="72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91" s="67" customFormat="1" ht="50.1" customHeight="1">
      <c r="A486" s="4" t="s">
        <v>4103</v>
      </c>
      <c r="B486" s="4" t="s">
        <v>2720</v>
      </c>
      <c r="C486" s="8" t="s">
        <v>1153</v>
      </c>
      <c r="D486" s="56" t="s">
        <v>2124</v>
      </c>
      <c r="E486" s="56" t="s">
        <v>1154</v>
      </c>
      <c r="F486" s="56" t="s">
        <v>1159</v>
      </c>
      <c r="G486" s="4" t="s">
        <v>2712</v>
      </c>
      <c r="H486" s="4">
        <v>0</v>
      </c>
      <c r="I486" s="54">
        <v>590000000</v>
      </c>
      <c r="J486" s="8" t="s">
        <v>2714</v>
      </c>
      <c r="K486" s="8" t="s">
        <v>821</v>
      </c>
      <c r="L486" s="4" t="s">
        <v>773</v>
      </c>
      <c r="M486" s="4" t="s">
        <v>3398</v>
      </c>
      <c r="N486" s="4" t="s">
        <v>2427</v>
      </c>
      <c r="O486" s="24" t="s">
        <v>3473</v>
      </c>
      <c r="P486" s="4">
        <v>796</v>
      </c>
      <c r="Q486" s="4" t="s">
        <v>2728</v>
      </c>
      <c r="R486" s="155">
        <v>12</v>
      </c>
      <c r="S486" s="155">
        <v>250</v>
      </c>
      <c r="T486" s="95">
        <f t="shared" si="17"/>
        <v>3000</v>
      </c>
      <c r="U486" s="89">
        <f t="shared" si="16"/>
        <v>3360.0000000000005</v>
      </c>
      <c r="V486" s="2"/>
      <c r="W486" s="4">
        <v>2017</v>
      </c>
      <c r="X486" s="72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91" s="67" customFormat="1" ht="50.1" customHeight="1">
      <c r="A487" s="4" t="s">
        <v>4104</v>
      </c>
      <c r="B487" s="4" t="s">
        <v>2720</v>
      </c>
      <c r="C487" s="8" t="s">
        <v>1153</v>
      </c>
      <c r="D487" s="56" t="s">
        <v>2124</v>
      </c>
      <c r="E487" s="56" t="s">
        <v>1154</v>
      </c>
      <c r="F487" s="56" t="s">
        <v>1160</v>
      </c>
      <c r="G487" s="4" t="s">
        <v>2712</v>
      </c>
      <c r="H487" s="4">
        <v>0</v>
      </c>
      <c r="I487" s="54">
        <v>590000000</v>
      </c>
      <c r="J487" s="8" t="s">
        <v>2714</v>
      </c>
      <c r="K487" s="8" t="s">
        <v>1161</v>
      </c>
      <c r="L487" s="4" t="s">
        <v>773</v>
      </c>
      <c r="M487" s="4" t="s">
        <v>3398</v>
      </c>
      <c r="N487" s="4" t="s">
        <v>2427</v>
      </c>
      <c r="O487" s="24" t="s">
        <v>3473</v>
      </c>
      <c r="P487" s="4">
        <v>796</v>
      </c>
      <c r="Q487" s="4" t="s">
        <v>2728</v>
      </c>
      <c r="R487" s="155">
        <v>120</v>
      </c>
      <c r="S487" s="155">
        <v>430</v>
      </c>
      <c r="T487" s="95">
        <f t="shared" si="17"/>
        <v>51600</v>
      </c>
      <c r="U487" s="89">
        <f t="shared" si="16"/>
        <v>57792.000000000007</v>
      </c>
      <c r="V487" s="2"/>
      <c r="W487" s="4">
        <v>2017</v>
      </c>
      <c r="X487" s="72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:91" s="67" customFormat="1" ht="50.1" customHeight="1">
      <c r="A488" s="4" t="s">
        <v>4105</v>
      </c>
      <c r="B488" s="4" t="s">
        <v>2720</v>
      </c>
      <c r="C488" s="8" t="s">
        <v>1153</v>
      </c>
      <c r="D488" s="56" t="s">
        <v>2124</v>
      </c>
      <c r="E488" s="56" t="s">
        <v>1154</v>
      </c>
      <c r="F488" s="56" t="s">
        <v>1166</v>
      </c>
      <c r="G488" s="4" t="s">
        <v>2712</v>
      </c>
      <c r="H488" s="4">
        <v>0</v>
      </c>
      <c r="I488" s="54">
        <v>590000000</v>
      </c>
      <c r="J488" s="8" t="s">
        <v>2714</v>
      </c>
      <c r="K488" s="8" t="s">
        <v>1161</v>
      </c>
      <c r="L488" s="4" t="s">
        <v>773</v>
      </c>
      <c r="M488" s="4" t="s">
        <v>3398</v>
      </c>
      <c r="N488" s="4" t="s">
        <v>2427</v>
      </c>
      <c r="O488" s="24" t="s">
        <v>3473</v>
      </c>
      <c r="P488" s="4">
        <v>796</v>
      </c>
      <c r="Q488" s="4" t="s">
        <v>2728</v>
      </c>
      <c r="R488" s="155">
        <v>16</v>
      </c>
      <c r="S488" s="155">
        <v>765</v>
      </c>
      <c r="T488" s="95">
        <f t="shared" si="17"/>
        <v>12240</v>
      </c>
      <c r="U488" s="89">
        <f t="shared" si="16"/>
        <v>13708.800000000001</v>
      </c>
      <c r="V488" s="2"/>
      <c r="W488" s="4">
        <v>2017</v>
      </c>
      <c r="X488" s="72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:91" s="67" customFormat="1" ht="50.1" customHeight="1">
      <c r="A489" s="4" t="s">
        <v>4106</v>
      </c>
      <c r="B489" s="4" t="s">
        <v>2720</v>
      </c>
      <c r="C489" s="8" t="s">
        <v>1153</v>
      </c>
      <c r="D489" s="56" t="s">
        <v>2124</v>
      </c>
      <c r="E489" s="56" t="s">
        <v>1154</v>
      </c>
      <c r="F489" s="56" t="s">
        <v>1167</v>
      </c>
      <c r="G489" s="4" t="s">
        <v>2712</v>
      </c>
      <c r="H489" s="4">
        <v>0</v>
      </c>
      <c r="I489" s="54">
        <v>590000000</v>
      </c>
      <c r="J489" s="8" t="s">
        <v>2714</v>
      </c>
      <c r="K489" s="4" t="s">
        <v>2457</v>
      </c>
      <c r="L489" s="4" t="s">
        <v>773</v>
      </c>
      <c r="M489" s="4" t="s">
        <v>3398</v>
      </c>
      <c r="N489" s="4" t="s">
        <v>2427</v>
      </c>
      <c r="O489" s="8" t="s">
        <v>404</v>
      </c>
      <c r="P489" s="4">
        <v>796</v>
      </c>
      <c r="Q489" s="4" t="s">
        <v>2728</v>
      </c>
      <c r="R489" s="155">
        <v>16</v>
      </c>
      <c r="S489" s="155">
        <v>250</v>
      </c>
      <c r="T489" s="95">
        <f t="shared" si="17"/>
        <v>4000</v>
      </c>
      <c r="U489" s="89">
        <f t="shared" si="16"/>
        <v>4480</v>
      </c>
      <c r="V489" s="2"/>
      <c r="W489" s="4">
        <v>2017</v>
      </c>
      <c r="X489" s="72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:91" s="67" customFormat="1" ht="50.1" customHeight="1">
      <c r="A490" s="4" t="s">
        <v>4107</v>
      </c>
      <c r="B490" s="4" t="s">
        <v>2720</v>
      </c>
      <c r="C490" s="8" t="s">
        <v>1153</v>
      </c>
      <c r="D490" s="56" t="s">
        <v>2124</v>
      </c>
      <c r="E490" s="56" t="s">
        <v>1154</v>
      </c>
      <c r="F490" s="56" t="s">
        <v>1168</v>
      </c>
      <c r="G490" s="4" t="s">
        <v>2712</v>
      </c>
      <c r="H490" s="4">
        <v>0</v>
      </c>
      <c r="I490" s="54">
        <v>590000000</v>
      </c>
      <c r="J490" s="8" t="s">
        <v>2714</v>
      </c>
      <c r="K490" s="4" t="s">
        <v>2457</v>
      </c>
      <c r="L490" s="4" t="s">
        <v>773</v>
      </c>
      <c r="M490" s="4" t="s">
        <v>3398</v>
      </c>
      <c r="N490" s="4" t="s">
        <v>2427</v>
      </c>
      <c r="O490" s="24" t="s">
        <v>3473</v>
      </c>
      <c r="P490" s="4">
        <v>796</v>
      </c>
      <c r="Q490" s="4" t="s">
        <v>2728</v>
      </c>
      <c r="R490" s="155">
        <v>8</v>
      </c>
      <c r="S490" s="155">
        <v>150</v>
      </c>
      <c r="T490" s="95">
        <f t="shared" si="17"/>
        <v>1200</v>
      </c>
      <c r="U490" s="89">
        <f t="shared" si="16"/>
        <v>1344.0000000000002</v>
      </c>
      <c r="V490" s="2"/>
      <c r="W490" s="4">
        <v>2017</v>
      </c>
      <c r="X490" s="72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:91" s="67" customFormat="1" ht="50.1" customHeight="1">
      <c r="A491" s="4" t="s">
        <v>4108</v>
      </c>
      <c r="B491" s="21" t="s">
        <v>2720</v>
      </c>
      <c r="C491" s="22" t="s">
        <v>2904</v>
      </c>
      <c r="D491" s="23" t="s">
        <v>2905</v>
      </c>
      <c r="E491" s="22" t="s">
        <v>2906</v>
      </c>
      <c r="F491" s="23"/>
      <c r="G491" s="24" t="s">
        <v>2712</v>
      </c>
      <c r="H491" s="9">
        <v>0</v>
      </c>
      <c r="I491" s="10">
        <v>590000000</v>
      </c>
      <c r="J491" s="8" t="s">
        <v>2571</v>
      </c>
      <c r="K491" s="24" t="s">
        <v>2751</v>
      </c>
      <c r="L491" s="8" t="s">
        <v>2725</v>
      </c>
      <c r="M491" s="24" t="s">
        <v>2726</v>
      </c>
      <c r="N491" s="24" t="s">
        <v>2754</v>
      </c>
      <c r="O491" s="4" t="s">
        <v>1463</v>
      </c>
      <c r="P491" s="4">
        <v>796</v>
      </c>
      <c r="Q491" s="24" t="s">
        <v>2728</v>
      </c>
      <c r="R491" s="173">
        <v>50</v>
      </c>
      <c r="S491" s="25">
        <v>660</v>
      </c>
      <c r="T491" s="35">
        <f t="shared" si="17"/>
        <v>33000</v>
      </c>
      <c r="U491" s="88">
        <f t="shared" si="16"/>
        <v>36960</v>
      </c>
      <c r="V491" s="60"/>
      <c r="W491" s="24">
        <v>2017</v>
      </c>
      <c r="X491" s="8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135"/>
      <c r="AM491" s="135"/>
      <c r="AN491" s="135"/>
      <c r="AO491" s="135"/>
      <c r="AP491" s="135"/>
      <c r="AQ491" s="135"/>
      <c r="AR491" s="135"/>
      <c r="AS491" s="135"/>
      <c r="AT491" s="135"/>
      <c r="AU491" s="135"/>
      <c r="AV491" s="135"/>
      <c r="AW491" s="135"/>
      <c r="AX491" s="135"/>
      <c r="AY491" s="135"/>
      <c r="AZ491" s="135"/>
      <c r="BA491" s="135"/>
      <c r="BB491" s="135"/>
      <c r="BC491" s="135"/>
      <c r="BD491" s="135"/>
      <c r="BE491" s="135"/>
      <c r="BF491" s="135"/>
      <c r="BG491" s="135"/>
      <c r="BH491" s="135"/>
      <c r="BI491" s="135"/>
      <c r="BJ491" s="135"/>
      <c r="BK491" s="135"/>
      <c r="BL491" s="135"/>
      <c r="BM491" s="135"/>
      <c r="BN491" s="135"/>
      <c r="BO491" s="135"/>
      <c r="BP491" s="135"/>
      <c r="BQ491" s="135"/>
      <c r="BR491" s="135"/>
      <c r="BS491" s="135"/>
      <c r="BT491" s="135"/>
      <c r="BU491" s="135"/>
      <c r="BV491" s="135"/>
      <c r="BW491" s="135"/>
      <c r="BX491" s="135"/>
      <c r="BY491" s="135"/>
      <c r="BZ491" s="135"/>
      <c r="CA491" s="135"/>
      <c r="CB491" s="135"/>
      <c r="CC491" s="135"/>
      <c r="CD491" s="135"/>
      <c r="CE491" s="135"/>
      <c r="CF491" s="135"/>
      <c r="CG491" s="135"/>
      <c r="CH491" s="135"/>
      <c r="CI491" s="135"/>
      <c r="CJ491" s="135"/>
      <c r="CK491" s="135"/>
      <c r="CL491" s="135"/>
      <c r="CM491" s="135"/>
    </row>
    <row r="492" spans="1:91" s="67" customFormat="1" ht="50.1" customHeight="1">
      <c r="A492" s="4" t="s">
        <v>4109</v>
      </c>
      <c r="B492" s="21" t="s">
        <v>2720</v>
      </c>
      <c r="C492" s="22" t="s">
        <v>2907</v>
      </c>
      <c r="D492" s="23" t="s">
        <v>2905</v>
      </c>
      <c r="E492" s="22" t="s">
        <v>2908</v>
      </c>
      <c r="F492" s="23"/>
      <c r="G492" s="24" t="s">
        <v>2712</v>
      </c>
      <c r="H492" s="9">
        <v>0</v>
      </c>
      <c r="I492" s="10">
        <v>590000000</v>
      </c>
      <c r="J492" s="8" t="s">
        <v>2571</v>
      </c>
      <c r="K492" s="24" t="s">
        <v>2751</v>
      </c>
      <c r="L492" s="8" t="s">
        <v>2725</v>
      </c>
      <c r="M492" s="24" t="s">
        <v>2726</v>
      </c>
      <c r="N492" s="24" t="s">
        <v>2754</v>
      </c>
      <c r="O492" s="4" t="s">
        <v>1463</v>
      </c>
      <c r="P492" s="4">
        <v>796</v>
      </c>
      <c r="Q492" s="24" t="s">
        <v>2728</v>
      </c>
      <c r="R492" s="173">
        <v>50</v>
      </c>
      <c r="S492" s="25">
        <v>890</v>
      </c>
      <c r="T492" s="35">
        <f t="shared" si="17"/>
        <v>44500</v>
      </c>
      <c r="U492" s="88">
        <f t="shared" si="16"/>
        <v>49840.000000000007</v>
      </c>
      <c r="V492" s="60"/>
      <c r="W492" s="24">
        <v>2017</v>
      </c>
      <c r="X492" s="8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135"/>
      <c r="AM492" s="135"/>
      <c r="AN492" s="135"/>
      <c r="AO492" s="135"/>
      <c r="AP492" s="135"/>
      <c r="AQ492" s="135"/>
      <c r="AR492" s="135"/>
      <c r="AS492" s="135"/>
      <c r="AT492" s="135"/>
      <c r="AU492" s="135"/>
      <c r="AV492" s="135"/>
      <c r="AW492" s="135"/>
      <c r="AX492" s="135"/>
      <c r="AY492" s="135"/>
      <c r="AZ492" s="135"/>
      <c r="BA492" s="135"/>
      <c r="BB492" s="135"/>
      <c r="BC492" s="135"/>
      <c r="BD492" s="135"/>
      <c r="BE492" s="135"/>
      <c r="BF492" s="135"/>
      <c r="BG492" s="135"/>
      <c r="BH492" s="135"/>
      <c r="BI492" s="135"/>
      <c r="BJ492" s="135"/>
      <c r="BK492" s="135"/>
      <c r="BL492" s="135"/>
      <c r="BM492" s="135"/>
      <c r="BN492" s="135"/>
      <c r="BO492" s="135"/>
      <c r="BP492" s="135"/>
      <c r="BQ492" s="135"/>
      <c r="BR492" s="135"/>
      <c r="BS492" s="135"/>
      <c r="BT492" s="135"/>
      <c r="BU492" s="135"/>
      <c r="BV492" s="135"/>
      <c r="BW492" s="135"/>
      <c r="BX492" s="135"/>
      <c r="BY492" s="135"/>
      <c r="BZ492" s="135"/>
      <c r="CA492" s="135"/>
      <c r="CB492" s="135"/>
      <c r="CC492" s="135"/>
      <c r="CD492" s="135"/>
      <c r="CE492" s="135"/>
      <c r="CF492" s="135"/>
      <c r="CG492" s="135"/>
      <c r="CH492" s="135"/>
      <c r="CI492" s="135"/>
      <c r="CJ492" s="135"/>
      <c r="CK492" s="135"/>
      <c r="CL492" s="135"/>
      <c r="CM492" s="135"/>
    </row>
    <row r="493" spans="1:91" s="67" customFormat="1" ht="50.1" customHeight="1">
      <c r="A493" s="4" t="s">
        <v>4110</v>
      </c>
      <c r="B493" s="33" t="s">
        <v>2720</v>
      </c>
      <c r="C493" s="5" t="s">
        <v>2909</v>
      </c>
      <c r="D493" s="31" t="s">
        <v>2905</v>
      </c>
      <c r="E493" s="24" t="s">
        <v>2910</v>
      </c>
      <c r="F493" s="31"/>
      <c r="G493" s="24" t="s">
        <v>2712</v>
      </c>
      <c r="H493" s="10">
        <v>0</v>
      </c>
      <c r="I493" s="32">
        <v>590000000</v>
      </c>
      <c r="J493" s="8" t="s">
        <v>2571</v>
      </c>
      <c r="K493" s="33" t="s">
        <v>2751</v>
      </c>
      <c r="L493" s="8" t="s">
        <v>2725</v>
      </c>
      <c r="M493" s="66" t="s">
        <v>2726</v>
      </c>
      <c r="N493" s="5" t="s">
        <v>2754</v>
      </c>
      <c r="O493" s="4" t="s">
        <v>1463</v>
      </c>
      <c r="P493" s="4">
        <v>796</v>
      </c>
      <c r="Q493" s="34" t="s">
        <v>2728</v>
      </c>
      <c r="R493" s="179">
        <v>50</v>
      </c>
      <c r="S493" s="35">
        <v>1140</v>
      </c>
      <c r="T493" s="35">
        <f t="shared" si="17"/>
        <v>57000</v>
      </c>
      <c r="U493" s="88">
        <f t="shared" si="16"/>
        <v>63840.000000000007</v>
      </c>
      <c r="V493" s="91"/>
      <c r="W493" s="75">
        <v>2017</v>
      </c>
      <c r="X493" s="8"/>
      <c r="Y493" s="132"/>
      <c r="Z493" s="132"/>
      <c r="AA493" s="132"/>
      <c r="AB493" s="132"/>
      <c r="AC493" s="132"/>
      <c r="AD493" s="132"/>
      <c r="AE493" s="132"/>
      <c r="AF493" s="132"/>
      <c r="AG493" s="132"/>
      <c r="AH493" s="132"/>
      <c r="AI493" s="132"/>
      <c r="AJ493" s="132"/>
      <c r="AK493" s="132"/>
      <c r="AL493" s="133"/>
      <c r="AM493" s="133"/>
      <c r="AN493" s="133"/>
      <c r="AO493" s="133"/>
      <c r="AP493" s="133"/>
      <c r="AQ493" s="133"/>
      <c r="AR493" s="133"/>
      <c r="AS493" s="133"/>
      <c r="AT493" s="133"/>
      <c r="AU493" s="133"/>
      <c r="AV493" s="133"/>
      <c r="AW493" s="133"/>
      <c r="AX493" s="133"/>
      <c r="AY493" s="133"/>
      <c r="AZ493" s="133"/>
      <c r="BA493" s="133"/>
      <c r="BB493" s="133"/>
      <c r="BC493" s="133"/>
      <c r="BD493" s="133"/>
      <c r="BE493" s="133"/>
      <c r="BF493" s="133"/>
      <c r="BG493" s="133"/>
      <c r="BH493" s="133"/>
      <c r="BI493" s="133"/>
      <c r="BJ493" s="133"/>
      <c r="BK493" s="133"/>
      <c r="BL493" s="133"/>
      <c r="BM493" s="133"/>
      <c r="BN493" s="133"/>
      <c r="BO493" s="133"/>
      <c r="BP493" s="133"/>
      <c r="BQ493" s="133"/>
      <c r="BR493" s="133"/>
      <c r="BS493" s="133"/>
      <c r="BT493" s="133"/>
      <c r="BU493" s="133"/>
      <c r="BV493" s="133"/>
      <c r="BW493" s="133"/>
      <c r="BX493" s="133"/>
      <c r="BY493" s="133"/>
      <c r="BZ493" s="133"/>
      <c r="CA493" s="133"/>
      <c r="CB493" s="133"/>
      <c r="CC493" s="133"/>
      <c r="CD493" s="133"/>
      <c r="CE493" s="133"/>
      <c r="CF493" s="133"/>
      <c r="CG493" s="133"/>
      <c r="CH493" s="133"/>
      <c r="CI493" s="133"/>
      <c r="CJ493" s="133"/>
      <c r="CK493" s="133"/>
      <c r="CL493" s="133"/>
      <c r="CM493" s="133"/>
    </row>
    <row r="494" spans="1:91" s="67" customFormat="1" ht="50.1" customHeight="1">
      <c r="A494" s="4" t="s">
        <v>4111</v>
      </c>
      <c r="B494" s="33" t="s">
        <v>2720</v>
      </c>
      <c r="C494" s="97" t="s">
        <v>2916</v>
      </c>
      <c r="D494" s="99" t="s">
        <v>2912</v>
      </c>
      <c r="E494" s="5" t="s">
        <v>2917</v>
      </c>
      <c r="F494" s="23"/>
      <c r="G494" s="24" t="s">
        <v>2712</v>
      </c>
      <c r="H494" s="10">
        <v>0</v>
      </c>
      <c r="I494" s="32">
        <v>590000000</v>
      </c>
      <c r="J494" s="8" t="s">
        <v>2571</v>
      </c>
      <c r="K494" s="33" t="s">
        <v>2751</v>
      </c>
      <c r="L494" s="8" t="s">
        <v>2725</v>
      </c>
      <c r="M494" s="33" t="s">
        <v>2726</v>
      </c>
      <c r="N494" s="5" t="s">
        <v>2754</v>
      </c>
      <c r="O494" s="4" t="s">
        <v>1463</v>
      </c>
      <c r="P494" s="4">
        <v>796</v>
      </c>
      <c r="Q494" s="50" t="s">
        <v>2728</v>
      </c>
      <c r="R494" s="150">
        <v>200</v>
      </c>
      <c r="S494" s="37">
        <v>840</v>
      </c>
      <c r="T494" s="35">
        <f t="shared" si="17"/>
        <v>168000</v>
      </c>
      <c r="U494" s="88">
        <f t="shared" si="16"/>
        <v>188160.00000000003</v>
      </c>
      <c r="V494" s="94"/>
      <c r="W494" s="75">
        <v>2017</v>
      </c>
      <c r="X494" s="8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2"/>
      <c r="CH494" s="132"/>
      <c r="CI494" s="132"/>
      <c r="CJ494" s="132"/>
      <c r="CK494" s="132"/>
      <c r="CL494" s="132"/>
      <c r="CM494" s="132"/>
    </row>
    <row r="495" spans="1:91" s="67" customFormat="1" ht="50.1" customHeight="1">
      <c r="A495" s="4" t="s">
        <v>4112</v>
      </c>
      <c r="B495" s="4" t="s">
        <v>2720</v>
      </c>
      <c r="C495" s="8" t="s">
        <v>2922</v>
      </c>
      <c r="D495" s="7" t="s">
        <v>2912</v>
      </c>
      <c r="E495" s="8" t="s">
        <v>2923</v>
      </c>
      <c r="F495" s="56" t="s">
        <v>2924</v>
      </c>
      <c r="G495" s="4" t="s">
        <v>2712</v>
      </c>
      <c r="H495" s="4">
        <v>0</v>
      </c>
      <c r="I495" s="4">
        <v>590000000</v>
      </c>
      <c r="J495" s="8" t="s">
        <v>2571</v>
      </c>
      <c r="K495" s="8" t="s">
        <v>2751</v>
      </c>
      <c r="L495" s="8" t="s">
        <v>2725</v>
      </c>
      <c r="M495" s="4" t="s">
        <v>2726</v>
      </c>
      <c r="N495" s="8" t="s">
        <v>2754</v>
      </c>
      <c r="O495" s="4" t="s">
        <v>1463</v>
      </c>
      <c r="P495" s="4">
        <v>796</v>
      </c>
      <c r="Q495" s="4" t="s">
        <v>2728</v>
      </c>
      <c r="R495" s="155">
        <v>150</v>
      </c>
      <c r="S495" s="35">
        <v>260</v>
      </c>
      <c r="T495" s="35">
        <f t="shared" si="17"/>
        <v>39000</v>
      </c>
      <c r="U495" s="88">
        <f t="shared" si="16"/>
        <v>43680.000000000007</v>
      </c>
      <c r="V495" s="2"/>
      <c r="W495" s="4">
        <v>2017</v>
      </c>
      <c r="X495" s="8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:91" s="67" customFormat="1" ht="50.1" customHeight="1">
      <c r="A496" s="4" t="s">
        <v>4113</v>
      </c>
      <c r="B496" s="21" t="s">
        <v>2720</v>
      </c>
      <c r="C496" s="22" t="s">
        <v>2925</v>
      </c>
      <c r="D496" s="23" t="s">
        <v>2912</v>
      </c>
      <c r="E496" s="22" t="s">
        <v>2926</v>
      </c>
      <c r="F496" s="23" t="s">
        <v>2927</v>
      </c>
      <c r="G496" s="24" t="s">
        <v>2712</v>
      </c>
      <c r="H496" s="9">
        <v>0</v>
      </c>
      <c r="I496" s="10">
        <v>590000000</v>
      </c>
      <c r="J496" s="8" t="s">
        <v>2571</v>
      </c>
      <c r="K496" s="24" t="s">
        <v>2751</v>
      </c>
      <c r="L496" s="8" t="s">
        <v>2725</v>
      </c>
      <c r="M496" s="24" t="s">
        <v>2726</v>
      </c>
      <c r="N496" s="24" t="s">
        <v>2754</v>
      </c>
      <c r="O496" s="4" t="s">
        <v>1463</v>
      </c>
      <c r="P496" s="4">
        <v>796</v>
      </c>
      <c r="Q496" s="24" t="s">
        <v>2728</v>
      </c>
      <c r="R496" s="173">
        <v>150</v>
      </c>
      <c r="S496" s="25">
        <v>280</v>
      </c>
      <c r="T496" s="35">
        <f t="shared" si="17"/>
        <v>42000</v>
      </c>
      <c r="U496" s="88">
        <f t="shared" si="16"/>
        <v>47040.000000000007</v>
      </c>
      <c r="V496" s="60"/>
      <c r="W496" s="24">
        <v>2017</v>
      </c>
      <c r="X496" s="8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135"/>
      <c r="AM496" s="135"/>
      <c r="AN496" s="135"/>
      <c r="AO496" s="135"/>
      <c r="AP496" s="135"/>
      <c r="AQ496" s="135"/>
      <c r="AR496" s="135"/>
      <c r="AS496" s="135"/>
      <c r="AT496" s="135"/>
      <c r="AU496" s="135"/>
      <c r="AV496" s="135"/>
      <c r="AW496" s="135"/>
      <c r="AX496" s="135"/>
      <c r="AY496" s="135"/>
      <c r="AZ496" s="135"/>
      <c r="BA496" s="135"/>
      <c r="BB496" s="135"/>
      <c r="BC496" s="135"/>
      <c r="BD496" s="135"/>
      <c r="BE496" s="135"/>
      <c r="BF496" s="135"/>
      <c r="BG496" s="135"/>
      <c r="BH496" s="135"/>
      <c r="BI496" s="135"/>
      <c r="BJ496" s="135"/>
      <c r="BK496" s="135"/>
      <c r="BL496" s="135"/>
      <c r="BM496" s="135"/>
      <c r="BN496" s="135"/>
      <c r="BO496" s="135"/>
      <c r="BP496" s="135"/>
      <c r="BQ496" s="135"/>
      <c r="BR496" s="135"/>
      <c r="BS496" s="135"/>
      <c r="BT496" s="135"/>
      <c r="BU496" s="135"/>
      <c r="BV496" s="135"/>
      <c r="BW496" s="135"/>
      <c r="BX496" s="135"/>
      <c r="BY496" s="135"/>
      <c r="BZ496" s="135"/>
      <c r="CA496" s="135"/>
      <c r="CB496" s="135"/>
      <c r="CC496" s="135"/>
      <c r="CD496" s="135"/>
      <c r="CE496" s="135"/>
      <c r="CF496" s="135"/>
      <c r="CG496" s="135"/>
      <c r="CH496" s="135"/>
      <c r="CI496" s="135"/>
      <c r="CJ496" s="135"/>
      <c r="CK496" s="135"/>
      <c r="CL496" s="135"/>
      <c r="CM496" s="135"/>
    </row>
    <row r="497" spans="1:91" s="67" customFormat="1" ht="50.1" customHeight="1">
      <c r="A497" s="4" t="s">
        <v>4114</v>
      </c>
      <c r="B497" s="21" t="s">
        <v>2720</v>
      </c>
      <c r="C497" s="22" t="s">
        <v>2928</v>
      </c>
      <c r="D497" s="23" t="s">
        <v>2912</v>
      </c>
      <c r="E497" s="22" t="s">
        <v>2929</v>
      </c>
      <c r="F497" s="23" t="s">
        <v>2930</v>
      </c>
      <c r="G497" s="24" t="s">
        <v>2712</v>
      </c>
      <c r="H497" s="9">
        <v>0</v>
      </c>
      <c r="I497" s="10">
        <v>590000000</v>
      </c>
      <c r="J497" s="8" t="s">
        <v>2571</v>
      </c>
      <c r="K497" s="24" t="s">
        <v>2751</v>
      </c>
      <c r="L497" s="8" t="s">
        <v>2725</v>
      </c>
      <c r="M497" s="24" t="s">
        <v>2726</v>
      </c>
      <c r="N497" s="24" t="s">
        <v>2754</v>
      </c>
      <c r="O497" s="4" t="s">
        <v>1463</v>
      </c>
      <c r="P497" s="4">
        <v>796</v>
      </c>
      <c r="Q497" s="24" t="s">
        <v>2728</v>
      </c>
      <c r="R497" s="173">
        <v>150</v>
      </c>
      <c r="S497" s="25">
        <v>460</v>
      </c>
      <c r="T497" s="35">
        <f t="shared" si="17"/>
        <v>69000</v>
      </c>
      <c r="U497" s="88">
        <f t="shared" si="16"/>
        <v>77280.000000000015</v>
      </c>
      <c r="V497" s="60"/>
      <c r="W497" s="24">
        <v>2017</v>
      </c>
      <c r="X497" s="8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135"/>
      <c r="AM497" s="135"/>
      <c r="AN497" s="135"/>
      <c r="AO497" s="135"/>
      <c r="AP497" s="135"/>
      <c r="AQ497" s="135"/>
      <c r="AR497" s="135"/>
      <c r="AS497" s="135"/>
      <c r="AT497" s="135"/>
      <c r="AU497" s="135"/>
      <c r="AV497" s="135"/>
      <c r="AW497" s="135"/>
      <c r="AX497" s="135"/>
      <c r="AY497" s="135"/>
      <c r="AZ497" s="135"/>
      <c r="BA497" s="135"/>
      <c r="BB497" s="135"/>
      <c r="BC497" s="135"/>
      <c r="BD497" s="135"/>
      <c r="BE497" s="135"/>
      <c r="BF497" s="135"/>
      <c r="BG497" s="135"/>
      <c r="BH497" s="135"/>
      <c r="BI497" s="135"/>
      <c r="BJ497" s="135"/>
      <c r="BK497" s="135"/>
      <c r="BL497" s="135"/>
      <c r="BM497" s="135"/>
      <c r="BN497" s="135"/>
      <c r="BO497" s="135"/>
      <c r="BP497" s="135"/>
      <c r="BQ497" s="135"/>
      <c r="BR497" s="135"/>
      <c r="BS497" s="135"/>
      <c r="BT497" s="135"/>
      <c r="BU497" s="135"/>
      <c r="BV497" s="135"/>
      <c r="BW497" s="135"/>
      <c r="BX497" s="135"/>
      <c r="BY497" s="135"/>
      <c r="BZ497" s="135"/>
      <c r="CA497" s="135"/>
      <c r="CB497" s="135"/>
      <c r="CC497" s="135"/>
      <c r="CD497" s="135"/>
      <c r="CE497" s="135"/>
      <c r="CF497" s="135"/>
      <c r="CG497" s="135"/>
      <c r="CH497" s="135"/>
      <c r="CI497" s="135"/>
      <c r="CJ497" s="135"/>
      <c r="CK497" s="135"/>
      <c r="CL497" s="135"/>
      <c r="CM497" s="135"/>
    </row>
    <row r="498" spans="1:91" s="67" customFormat="1" ht="50.1" customHeight="1">
      <c r="A498" s="4" t="s">
        <v>4115</v>
      </c>
      <c r="B498" s="4" t="s">
        <v>2720</v>
      </c>
      <c r="C498" s="8" t="s">
        <v>2914</v>
      </c>
      <c r="D498" s="7" t="s">
        <v>2912</v>
      </c>
      <c r="E498" s="8" t="s">
        <v>2915</v>
      </c>
      <c r="F498" s="56"/>
      <c r="G498" s="4" t="s">
        <v>2712</v>
      </c>
      <c r="H498" s="4">
        <v>0</v>
      </c>
      <c r="I498" s="4">
        <v>590000000</v>
      </c>
      <c r="J498" s="8" t="s">
        <v>2571</v>
      </c>
      <c r="K498" s="8" t="s">
        <v>2751</v>
      </c>
      <c r="L498" s="8" t="s">
        <v>2725</v>
      </c>
      <c r="M498" s="4" t="s">
        <v>2726</v>
      </c>
      <c r="N498" s="8" t="s">
        <v>2754</v>
      </c>
      <c r="O498" s="4" t="s">
        <v>1463</v>
      </c>
      <c r="P498" s="4">
        <v>796</v>
      </c>
      <c r="Q498" s="4" t="s">
        <v>2728</v>
      </c>
      <c r="R498" s="155">
        <v>200</v>
      </c>
      <c r="S498" s="35">
        <v>790</v>
      </c>
      <c r="T498" s="35">
        <f t="shared" si="17"/>
        <v>158000</v>
      </c>
      <c r="U498" s="88">
        <f t="shared" si="16"/>
        <v>176960.00000000003</v>
      </c>
      <c r="V498" s="2"/>
      <c r="W498" s="4">
        <v>2017</v>
      </c>
      <c r="X498" s="8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:91" s="67" customFormat="1" ht="50.1" customHeight="1">
      <c r="A499" s="4" t="s">
        <v>4116</v>
      </c>
      <c r="B499" s="4" t="s">
        <v>2720</v>
      </c>
      <c r="C499" s="8" t="s">
        <v>2918</v>
      </c>
      <c r="D499" s="7" t="s">
        <v>2912</v>
      </c>
      <c r="E499" s="8" t="s">
        <v>2919</v>
      </c>
      <c r="F499" s="56"/>
      <c r="G499" s="4" t="s">
        <v>2712</v>
      </c>
      <c r="H499" s="4">
        <v>0</v>
      </c>
      <c r="I499" s="4">
        <v>590000000</v>
      </c>
      <c r="J499" s="8" t="s">
        <v>2571</v>
      </c>
      <c r="K499" s="8" t="s">
        <v>2751</v>
      </c>
      <c r="L499" s="8" t="s">
        <v>2725</v>
      </c>
      <c r="M499" s="4" t="s">
        <v>2726</v>
      </c>
      <c r="N499" s="8" t="s">
        <v>2754</v>
      </c>
      <c r="O499" s="4" t="s">
        <v>1463</v>
      </c>
      <c r="P499" s="4">
        <v>796</v>
      </c>
      <c r="Q499" s="4" t="s">
        <v>2728</v>
      </c>
      <c r="R499" s="155">
        <v>200</v>
      </c>
      <c r="S499" s="35">
        <v>890</v>
      </c>
      <c r="T499" s="35">
        <f t="shared" si="17"/>
        <v>178000</v>
      </c>
      <c r="U499" s="88">
        <f t="shared" si="16"/>
        <v>199360.00000000003</v>
      </c>
      <c r="V499" s="2"/>
      <c r="W499" s="4">
        <v>2017</v>
      </c>
      <c r="X499" s="8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:91" s="67" customFormat="1" ht="50.1" customHeight="1">
      <c r="A500" s="4" t="s">
        <v>4117</v>
      </c>
      <c r="B500" s="33" t="s">
        <v>2720</v>
      </c>
      <c r="C500" s="97" t="s">
        <v>2920</v>
      </c>
      <c r="D500" s="99" t="s">
        <v>2912</v>
      </c>
      <c r="E500" s="5" t="s">
        <v>2921</v>
      </c>
      <c r="F500" s="23"/>
      <c r="G500" s="24" t="s">
        <v>2712</v>
      </c>
      <c r="H500" s="10">
        <v>0</v>
      </c>
      <c r="I500" s="32">
        <v>590000000</v>
      </c>
      <c r="J500" s="8" t="s">
        <v>2571</v>
      </c>
      <c r="K500" s="33" t="s">
        <v>2751</v>
      </c>
      <c r="L500" s="8" t="s">
        <v>2725</v>
      </c>
      <c r="M500" s="33" t="s">
        <v>2726</v>
      </c>
      <c r="N500" s="5" t="s">
        <v>2754</v>
      </c>
      <c r="O500" s="4" t="s">
        <v>1463</v>
      </c>
      <c r="P500" s="4">
        <v>796</v>
      </c>
      <c r="Q500" s="50" t="s">
        <v>2728</v>
      </c>
      <c r="R500" s="150">
        <v>200</v>
      </c>
      <c r="S500" s="37">
        <v>1790</v>
      </c>
      <c r="T500" s="35">
        <f t="shared" si="17"/>
        <v>358000</v>
      </c>
      <c r="U500" s="88">
        <f t="shared" si="16"/>
        <v>400960.00000000006</v>
      </c>
      <c r="V500" s="94"/>
      <c r="W500" s="75">
        <v>2017</v>
      </c>
      <c r="X500" s="8"/>
      <c r="Y500" s="132"/>
      <c r="Z500" s="132"/>
      <c r="AA500" s="132"/>
      <c r="AB500" s="132"/>
      <c r="AC500" s="132"/>
      <c r="AD500" s="132"/>
      <c r="AE500" s="132"/>
      <c r="AF500" s="132"/>
      <c r="AG500" s="132"/>
      <c r="AH500" s="132"/>
      <c r="AI500" s="132"/>
      <c r="AJ500" s="132"/>
      <c r="AK500" s="132"/>
      <c r="AL500" s="132"/>
      <c r="AM500" s="132"/>
      <c r="AN500" s="132"/>
      <c r="AO500" s="132"/>
      <c r="AP500" s="132"/>
      <c r="AQ500" s="132"/>
      <c r="AR500" s="132"/>
      <c r="AS500" s="132"/>
      <c r="AT500" s="132"/>
      <c r="AU500" s="132"/>
      <c r="AV500" s="132"/>
      <c r="AW500" s="132"/>
      <c r="AX500" s="132"/>
      <c r="AY500" s="132"/>
      <c r="AZ500" s="132"/>
      <c r="BA500" s="132"/>
      <c r="BB500" s="132"/>
      <c r="BC500" s="132"/>
      <c r="BD500" s="132"/>
      <c r="BE500" s="132"/>
      <c r="BF500" s="132"/>
      <c r="BG500" s="132"/>
      <c r="BH500" s="132"/>
      <c r="BI500" s="132"/>
      <c r="BJ500" s="132"/>
      <c r="BK500" s="132"/>
      <c r="BL500" s="132"/>
      <c r="BM500" s="132"/>
      <c r="BN500" s="132"/>
      <c r="BO500" s="132"/>
      <c r="BP500" s="132"/>
      <c r="BQ500" s="132"/>
      <c r="BR500" s="132"/>
      <c r="BS500" s="132"/>
      <c r="BT500" s="132"/>
      <c r="BU500" s="132"/>
      <c r="BV500" s="132"/>
      <c r="BW500" s="132"/>
      <c r="BX500" s="132"/>
      <c r="BY500" s="132"/>
      <c r="BZ500" s="132"/>
      <c r="CA500" s="132"/>
      <c r="CB500" s="132"/>
      <c r="CC500" s="132"/>
      <c r="CD500" s="132"/>
      <c r="CE500" s="132"/>
      <c r="CF500" s="132"/>
      <c r="CG500" s="132"/>
      <c r="CH500" s="132"/>
      <c r="CI500" s="132"/>
      <c r="CJ500" s="132"/>
      <c r="CK500" s="132"/>
      <c r="CL500" s="132"/>
      <c r="CM500" s="132"/>
    </row>
    <row r="501" spans="1:91" s="67" customFormat="1" ht="50.1" customHeight="1">
      <c r="A501" s="4" t="s">
        <v>4118</v>
      </c>
      <c r="B501" s="33" t="s">
        <v>2720</v>
      </c>
      <c r="C501" s="97" t="s">
        <v>2911</v>
      </c>
      <c r="D501" s="99" t="s">
        <v>2912</v>
      </c>
      <c r="E501" s="5" t="s">
        <v>2913</v>
      </c>
      <c r="F501" s="23"/>
      <c r="G501" s="24" t="s">
        <v>2712</v>
      </c>
      <c r="H501" s="10">
        <v>0</v>
      </c>
      <c r="I501" s="32">
        <v>590000000</v>
      </c>
      <c r="J501" s="8" t="s">
        <v>2571</v>
      </c>
      <c r="K501" s="33" t="s">
        <v>2751</v>
      </c>
      <c r="L501" s="8" t="s">
        <v>2725</v>
      </c>
      <c r="M501" s="33" t="s">
        <v>2726</v>
      </c>
      <c r="N501" s="5" t="s">
        <v>2754</v>
      </c>
      <c r="O501" s="4" t="s">
        <v>1463</v>
      </c>
      <c r="P501" s="4">
        <v>796</v>
      </c>
      <c r="Q501" s="50" t="s">
        <v>2728</v>
      </c>
      <c r="R501" s="150">
        <v>200</v>
      </c>
      <c r="S501" s="37">
        <v>710</v>
      </c>
      <c r="T501" s="35">
        <f t="shared" si="17"/>
        <v>142000</v>
      </c>
      <c r="U501" s="88">
        <f t="shared" si="16"/>
        <v>159040.00000000003</v>
      </c>
      <c r="V501" s="94"/>
      <c r="W501" s="75">
        <v>2017</v>
      </c>
      <c r="X501" s="8"/>
      <c r="Y501" s="132"/>
      <c r="Z501" s="132"/>
      <c r="AA501" s="132"/>
      <c r="AB501" s="132"/>
      <c r="AC501" s="132"/>
      <c r="AD501" s="132"/>
      <c r="AE501" s="132"/>
      <c r="AF501" s="132"/>
      <c r="AG501" s="132"/>
      <c r="AH501" s="132"/>
      <c r="AI501" s="132"/>
      <c r="AJ501" s="132"/>
      <c r="AK501" s="132"/>
      <c r="AL501" s="132"/>
      <c r="AM501" s="132"/>
      <c r="AN501" s="132"/>
      <c r="AO501" s="132"/>
      <c r="AP501" s="132"/>
      <c r="AQ501" s="132"/>
      <c r="AR501" s="132"/>
      <c r="AS501" s="132"/>
      <c r="AT501" s="132"/>
      <c r="AU501" s="132"/>
      <c r="AV501" s="132"/>
      <c r="AW501" s="132"/>
      <c r="AX501" s="132"/>
      <c r="AY501" s="132"/>
      <c r="AZ501" s="132"/>
      <c r="BA501" s="132"/>
      <c r="BB501" s="132"/>
      <c r="BC501" s="132"/>
      <c r="BD501" s="132"/>
      <c r="BE501" s="132"/>
      <c r="BF501" s="132"/>
      <c r="BG501" s="132"/>
      <c r="BH501" s="132"/>
      <c r="BI501" s="132"/>
      <c r="BJ501" s="132"/>
      <c r="BK501" s="132"/>
      <c r="BL501" s="132"/>
      <c r="BM501" s="132"/>
      <c r="BN501" s="132"/>
      <c r="BO501" s="132"/>
      <c r="BP501" s="132"/>
      <c r="BQ501" s="132"/>
      <c r="BR501" s="132"/>
      <c r="BS501" s="132"/>
      <c r="BT501" s="132"/>
      <c r="BU501" s="132"/>
      <c r="BV501" s="132"/>
      <c r="BW501" s="132"/>
      <c r="BX501" s="132"/>
      <c r="BY501" s="132"/>
      <c r="BZ501" s="132"/>
      <c r="CA501" s="132"/>
      <c r="CB501" s="132"/>
      <c r="CC501" s="132"/>
      <c r="CD501" s="132"/>
      <c r="CE501" s="132"/>
      <c r="CF501" s="132"/>
      <c r="CG501" s="132"/>
      <c r="CH501" s="132"/>
      <c r="CI501" s="132"/>
      <c r="CJ501" s="132"/>
      <c r="CK501" s="132"/>
      <c r="CL501" s="132"/>
      <c r="CM501" s="132"/>
    </row>
    <row r="502" spans="1:91" s="67" customFormat="1" ht="50.1" customHeight="1">
      <c r="A502" s="4" t="s">
        <v>4119</v>
      </c>
      <c r="B502" s="4" t="s">
        <v>2720</v>
      </c>
      <c r="C502" s="8" t="s">
        <v>957</v>
      </c>
      <c r="D502" s="56" t="s">
        <v>958</v>
      </c>
      <c r="E502" s="56" t="s">
        <v>959</v>
      </c>
      <c r="F502" s="56" t="s">
        <v>960</v>
      </c>
      <c r="G502" s="4" t="s">
        <v>2712</v>
      </c>
      <c r="H502" s="4">
        <v>0</v>
      </c>
      <c r="I502" s="54">
        <v>590000000</v>
      </c>
      <c r="J502" s="8" t="s">
        <v>2714</v>
      </c>
      <c r="K502" s="4" t="s">
        <v>826</v>
      </c>
      <c r="L502" s="4" t="s">
        <v>773</v>
      </c>
      <c r="M502" s="4" t="s">
        <v>3398</v>
      </c>
      <c r="N502" s="4" t="s">
        <v>774</v>
      </c>
      <c r="O502" s="24" t="s">
        <v>3473</v>
      </c>
      <c r="P502" s="4">
        <v>796</v>
      </c>
      <c r="Q502" s="4" t="s">
        <v>2728</v>
      </c>
      <c r="R502" s="155">
        <v>16</v>
      </c>
      <c r="S502" s="155">
        <v>5600</v>
      </c>
      <c r="T502" s="95">
        <f t="shared" si="17"/>
        <v>89600</v>
      </c>
      <c r="U502" s="89">
        <f t="shared" si="16"/>
        <v>100352.00000000001</v>
      </c>
      <c r="V502" s="2"/>
      <c r="W502" s="4">
        <v>2017</v>
      </c>
      <c r="X502" s="72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:91" s="67" customFormat="1" ht="50.1" customHeight="1">
      <c r="A503" s="4" t="s">
        <v>4120</v>
      </c>
      <c r="B503" s="21" t="s">
        <v>2720</v>
      </c>
      <c r="C503" s="22" t="s">
        <v>2939</v>
      </c>
      <c r="D503" s="23" t="s">
        <v>2932</v>
      </c>
      <c r="E503" s="22" t="s">
        <v>2940</v>
      </c>
      <c r="F503" s="23"/>
      <c r="G503" s="24" t="s">
        <v>2712</v>
      </c>
      <c r="H503" s="9">
        <v>0</v>
      </c>
      <c r="I503" s="10">
        <v>590000000</v>
      </c>
      <c r="J503" s="8" t="s">
        <v>2571</v>
      </c>
      <c r="K503" s="24" t="s">
        <v>2751</v>
      </c>
      <c r="L503" s="8" t="s">
        <v>2725</v>
      </c>
      <c r="M503" s="24" t="s">
        <v>2726</v>
      </c>
      <c r="N503" s="24" t="s">
        <v>2754</v>
      </c>
      <c r="O503" s="4" t="s">
        <v>1463</v>
      </c>
      <c r="P503" s="4">
        <v>796</v>
      </c>
      <c r="Q503" s="24" t="s">
        <v>2728</v>
      </c>
      <c r="R503" s="173">
        <v>150</v>
      </c>
      <c r="S503" s="25">
        <v>110</v>
      </c>
      <c r="T503" s="35">
        <f t="shared" si="17"/>
        <v>16500</v>
      </c>
      <c r="U503" s="88">
        <f t="shared" si="16"/>
        <v>18480</v>
      </c>
      <c r="V503" s="60"/>
      <c r="W503" s="24">
        <v>2017</v>
      </c>
      <c r="X503" s="8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135"/>
      <c r="AM503" s="135"/>
      <c r="AN503" s="135"/>
      <c r="AO503" s="135"/>
      <c r="AP503" s="135"/>
      <c r="AQ503" s="135"/>
      <c r="AR503" s="135"/>
      <c r="AS503" s="135"/>
      <c r="AT503" s="135"/>
      <c r="AU503" s="135"/>
      <c r="AV503" s="135"/>
      <c r="AW503" s="135"/>
      <c r="AX503" s="135"/>
      <c r="AY503" s="135"/>
      <c r="AZ503" s="135"/>
      <c r="BA503" s="135"/>
      <c r="BB503" s="135"/>
      <c r="BC503" s="135"/>
      <c r="BD503" s="135"/>
      <c r="BE503" s="135"/>
      <c r="BF503" s="135"/>
      <c r="BG503" s="135"/>
      <c r="BH503" s="135"/>
      <c r="BI503" s="135"/>
      <c r="BJ503" s="135"/>
      <c r="BK503" s="135"/>
      <c r="BL503" s="135"/>
      <c r="BM503" s="135"/>
      <c r="BN503" s="135"/>
      <c r="BO503" s="135"/>
      <c r="BP503" s="135"/>
      <c r="BQ503" s="135"/>
      <c r="BR503" s="135"/>
      <c r="BS503" s="135"/>
      <c r="BT503" s="135"/>
      <c r="BU503" s="135"/>
      <c r="BV503" s="135"/>
      <c r="BW503" s="135"/>
      <c r="BX503" s="135"/>
      <c r="BY503" s="135"/>
      <c r="BZ503" s="135"/>
      <c r="CA503" s="135"/>
      <c r="CB503" s="135"/>
      <c r="CC503" s="135"/>
      <c r="CD503" s="135"/>
      <c r="CE503" s="135"/>
      <c r="CF503" s="135"/>
      <c r="CG503" s="135"/>
      <c r="CH503" s="135"/>
      <c r="CI503" s="135"/>
      <c r="CJ503" s="135"/>
      <c r="CK503" s="135"/>
      <c r="CL503" s="135"/>
      <c r="CM503" s="135"/>
    </row>
    <row r="504" spans="1:91" s="67" customFormat="1" ht="50.1" customHeight="1">
      <c r="A504" s="4" t="s">
        <v>4121</v>
      </c>
      <c r="B504" s="21" t="s">
        <v>2720</v>
      </c>
      <c r="C504" s="22" t="s">
        <v>2931</v>
      </c>
      <c r="D504" s="23" t="s">
        <v>2932</v>
      </c>
      <c r="E504" s="22" t="s">
        <v>2933</v>
      </c>
      <c r="F504" s="23" t="s">
        <v>2934</v>
      </c>
      <c r="G504" s="24" t="s">
        <v>2712</v>
      </c>
      <c r="H504" s="9">
        <v>0</v>
      </c>
      <c r="I504" s="10">
        <v>590000000</v>
      </c>
      <c r="J504" s="8" t="s">
        <v>2571</v>
      </c>
      <c r="K504" s="24" t="s">
        <v>2751</v>
      </c>
      <c r="L504" s="8" t="s">
        <v>2725</v>
      </c>
      <c r="M504" s="24" t="s">
        <v>2726</v>
      </c>
      <c r="N504" s="24" t="s">
        <v>2754</v>
      </c>
      <c r="O504" s="4" t="s">
        <v>1463</v>
      </c>
      <c r="P504" s="4">
        <v>796</v>
      </c>
      <c r="Q504" s="24" t="s">
        <v>2728</v>
      </c>
      <c r="R504" s="173">
        <v>150</v>
      </c>
      <c r="S504" s="25">
        <v>97</v>
      </c>
      <c r="T504" s="35">
        <f t="shared" si="17"/>
        <v>14550</v>
      </c>
      <c r="U504" s="88">
        <f t="shared" si="16"/>
        <v>16296.000000000002</v>
      </c>
      <c r="V504" s="60"/>
      <c r="W504" s="24">
        <v>2017</v>
      </c>
      <c r="X504" s="8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135"/>
      <c r="AM504" s="135"/>
      <c r="AN504" s="135"/>
      <c r="AO504" s="135"/>
      <c r="AP504" s="135"/>
      <c r="AQ504" s="135"/>
      <c r="AR504" s="135"/>
      <c r="AS504" s="135"/>
      <c r="AT504" s="135"/>
      <c r="AU504" s="135"/>
      <c r="AV504" s="135"/>
      <c r="AW504" s="135"/>
      <c r="AX504" s="135"/>
      <c r="AY504" s="135"/>
      <c r="AZ504" s="135"/>
      <c r="BA504" s="135"/>
      <c r="BB504" s="135"/>
      <c r="BC504" s="135"/>
      <c r="BD504" s="135"/>
      <c r="BE504" s="135"/>
      <c r="BF504" s="135"/>
      <c r="BG504" s="135"/>
      <c r="BH504" s="135"/>
      <c r="BI504" s="135"/>
      <c r="BJ504" s="135"/>
      <c r="BK504" s="135"/>
      <c r="BL504" s="135"/>
      <c r="BM504" s="135"/>
      <c r="BN504" s="135"/>
      <c r="BO504" s="135"/>
      <c r="BP504" s="135"/>
      <c r="BQ504" s="135"/>
      <c r="BR504" s="135"/>
      <c r="BS504" s="135"/>
      <c r="BT504" s="135"/>
      <c r="BU504" s="135"/>
      <c r="BV504" s="135"/>
      <c r="BW504" s="135"/>
      <c r="BX504" s="135"/>
      <c r="BY504" s="135"/>
      <c r="BZ504" s="135"/>
      <c r="CA504" s="135"/>
      <c r="CB504" s="135"/>
      <c r="CC504" s="135"/>
      <c r="CD504" s="135"/>
      <c r="CE504" s="135"/>
      <c r="CF504" s="135"/>
      <c r="CG504" s="135"/>
      <c r="CH504" s="135"/>
      <c r="CI504" s="135"/>
      <c r="CJ504" s="135"/>
      <c r="CK504" s="135"/>
      <c r="CL504" s="135"/>
      <c r="CM504" s="135"/>
    </row>
    <row r="505" spans="1:91" s="67" customFormat="1" ht="50.1" customHeight="1">
      <c r="A505" s="4" t="s">
        <v>4122</v>
      </c>
      <c r="B505" s="33" t="s">
        <v>2720</v>
      </c>
      <c r="C505" s="5" t="s">
        <v>2931</v>
      </c>
      <c r="D505" s="31" t="s">
        <v>2932</v>
      </c>
      <c r="E505" s="24" t="s">
        <v>2933</v>
      </c>
      <c r="F505" s="31" t="s">
        <v>2935</v>
      </c>
      <c r="G505" s="24" t="s">
        <v>2712</v>
      </c>
      <c r="H505" s="10">
        <v>0</v>
      </c>
      <c r="I505" s="32">
        <v>590000000</v>
      </c>
      <c r="J505" s="8" t="s">
        <v>2571</v>
      </c>
      <c r="K505" s="33" t="s">
        <v>2751</v>
      </c>
      <c r="L505" s="8" t="s">
        <v>2725</v>
      </c>
      <c r="M505" s="66" t="s">
        <v>2726</v>
      </c>
      <c r="N505" s="5" t="s">
        <v>2754</v>
      </c>
      <c r="O505" s="4" t="s">
        <v>1463</v>
      </c>
      <c r="P505" s="4">
        <v>796</v>
      </c>
      <c r="Q505" s="34" t="s">
        <v>2728</v>
      </c>
      <c r="R505" s="179">
        <v>150</v>
      </c>
      <c r="S505" s="35">
        <v>97</v>
      </c>
      <c r="T505" s="35">
        <f t="shared" si="17"/>
        <v>14550</v>
      </c>
      <c r="U505" s="88">
        <f t="shared" si="16"/>
        <v>16296.000000000002</v>
      </c>
      <c r="V505" s="91"/>
      <c r="W505" s="75">
        <v>2017</v>
      </c>
      <c r="X505" s="8"/>
      <c r="Y505" s="132"/>
      <c r="Z505" s="132"/>
      <c r="AA505" s="132"/>
      <c r="AB505" s="132"/>
      <c r="AC505" s="132"/>
      <c r="AD505" s="132"/>
      <c r="AE505" s="132"/>
      <c r="AF505" s="132"/>
      <c r="AG505" s="132"/>
      <c r="AH505" s="132"/>
      <c r="AI505" s="132"/>
      <c r="AJ505" s="132"/>
      <c r="AK505" s="132"/>
      <c r="AL505" s="133"/>
      <c r="AM505" s="133"/>
      <c r="AN505" s="133"/>
      <c r="AO505" s="133"/>
      <c r="AP505" s="133"/>
      <c r="AQ505" s="133"/>
      <c r="AR505" s="133"/>
      <c r="AS505" s="133"/>
      <c r="AT505" s="133"/>
      <c r="AU505" s="133"/>
      <c r="AV505" s="133"/>
      <c r="AW505" s="133"/>
      <c r="AX505" s="133"/>
      <c r="AY505" s="133"/>
      <c r="AZ505" s="133"/>
      <c r="BA505" s="133"/>
      <c r="BB505" s="133"/>
      <c r="BC505" s="133"/>
      <c r="BD505" s="133"/>
      <c r="BE505" s="133"/>
      <c r="BF505" s="133"/>
      <c r="BG505" s="133"/>
      <c r="BH505" s="133"/>
      <c r="BI505" s="133"/>
      <c r="BJ505" s="133"/>
      <c r="BK505" s="133"/>
      <c r="BL505" s="133"/>
      <c r="BM505" s="133"/>
      <c r="BN505" s="133"/>
      <c r="BO505" s="133"/>
      <c r="BP505" s="133"/>
      <c r="BQ505" s="133"/>
      <c r="BR505" s="133"/>
      <c r="BS505" s="133"/>
      <c r="BT505" s="133"/>
      <c r="BU505" s="133"/>
      <c r="BV505" s="133"/>
      <c r="BW505" s="133"/>
      <c r="BX505" s="133"/>
      <c r="BY505" s="133"/>
      <c r="BZ505" s="133"/>
      <c r="CA505" s="133"/>
      <c r="CB505" s="133"/>
      <c r="CC505" s="133"/>
      <c r="CD505" s="133"/>
      <c r="CE505" s="133"/>
      <c r="CF505" s="133"/>
      <c r="CG505" s="133"/>
      <c r="CH505" s="133"/>
      <c r="CI505" s="133"/>
      <c r="CJ505" s="133"/>
      <c r="CK505" s="133"/>
      <c r="CL505" s="133"/>
      <c r="CM505" s="133"/>
    </row>
    <row r="506" spans="1:91" s="67" customFormat="1" ht="50.1" customHeight="1">
      <c r="A506" s="4" t="s">
        <v>4123</v>
      </c>
      <c r="B506" s="33" t="s">
        <v>2720</v>
      </c>
      <c r="C506" s="5" t="s">
        <v>2931</v>
      </c>
      <c r="D506" s="23" t="s">
        <v>2932</v>
      </c>
      <c r="E506" s="5" t="s">
        <v>2933</v>
      </c>
      <c r="F506" s="23" t="s">
        <v>2936</v>
      </c>
      <c r="G506" s="24" t="s">
        <v>2712</v>
      </c>
      <c r="H506" s="10">
        <v>0</v>
      </c>
      <c r="I506" s="32">
        <v>590000000</v>
      </c>
      <c r="J506" s="8" t="s">
        <v>2571</v>
      </c>
      <c r="K506" s="33" t="s">
        <v>2751</v>
      </c>
      <c r="L506" s="8" t="s">
        <v>2725</v>
      </c>
      <c r="M506" s="33" t="s">
        <v>2726</v>
      </c>
      <c r="N506" s="5" t="s">
        <v>2754</v>
      </c>
      <c r="O506" s="4" t="s">
        <v>1463</v>
      </c>
      <c r="P506" s="4">
        <v>796</v>
      </c>
      <c r="Q506" s="34" t="s">
        <v>2728</v>
      </c>
      <c r="R506" s="179">
        <v>150</v>
      </c>
      <c r="S506" s="37">
        <v>97</v>
      </c>
      <c r="T506" s="35">
        <f t="shared" si="17"/>
        <v>14550</v>
      </c>
      <c r="U506" s="88">
        <f t="shared" si="16"/>
        <v>16296.000000000002</v>
      </c>
      <c r="V506" s="94"/>
      <c r="W506" s="75">
        <v>2017</v>
      </c>
      <c r="X506" s="8"/>
      <c r="Y506" s="132"/>
      <c r="Z506" s="132"/>
      <c r="AA506" s="132"/>
      <c r="AB506" s="132"/>
      <c r="AC506" s="132"/>
      <c r="AD506" s="132"/>
      <c r="AE506" s="132"/>
      <c r="AF506" s="132"/>
      <c r="AG506" s="132"/>
      <c r="AH506" s="132"/>
      <c r="AI506" s="132"/>
      <c r="AJ506" s="132"/>
      <c r="AK506" s="132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  <c r="BN506" s="132"/>
      <c r="BO506" s="132"/>
      <c r="BP506" s="132"/>
      <c r="BQ506" s="132"/>
      <c r="BR506" s="132"/>
      <c r="BS506" s="132"/>
      <c r="BT506" s="132"/>
      <c r="BU506" s="132"/>
      <c r="BV506" s="132"/>
      <c r="BW506" s="132"/>
      <c r="BX506" s="132"/>
      <c r="BY506" s="132"/>
      <c r="BZ506" s="132"/>
      <c r="CA506" s="132"/>
      <c r="CB506" s="132"/>
      <c r="CC506" s="132"/>
      <c r="CD506" s="132"/>
      <c r="CE506" s="132"/>
      <c r="CF506" s="132"/>
      <c r="CG506" s="132"/>
      <c r="CH506" s="132"/>
      <c r="CI506" s="132"/>
      <c r="CJ506" s="132"/>
      <c r="CK506" s="132"/>
      <c r="CL506" s="132"/>
      <c r="CM506" s="132"/>
    </row>
    <row r="507" spans="1:91" s="67" customFormat="1" ht="50.1" customHeight="1">
      <c r="A507" s="4" t="s">
        <v>4124</v>
      </c>
      <c r="B507" s="21" t="s">
        <v>2720</v>
      </c>
      <c r="C507" s="22" t="s">
        <v>2931</v>
      </c>
      <c r="D507" s="23" t="s">
        <v>2932</v>
      </c>
      <c r="E507" s="22" t="s">
        <v>2933</v>
      </c>
      <c r="F507" s="23"/>
      <c r="G507" s="24" t="s">
        <v>2712</v>
      </c>
      <c r="H507" s="9">
        <v>0</v>
      </c>
      <c r="I507" s="10">
        <v>590000000</v>
      </c>
      <c r="J507" s="8" t="s">
        <v>2571</v>
      </c>
      <c r="K507" s="24" t="s">
        <v>2751</v>
      </c>
      <c r="L507" s="8" t="s">
        <v>2725</v>
      </c>
      <c r="M507" s="24" t="s">
        <v>2726</v>
      </c>
      <c r="N507" s="24" t="s">
        <v>2754</v>
      </c>
      <c r="O507" s="4" t="s">
        <v>1463</v>
      </c>
      <c r="P507" s="4">
        <v>796</v>
      </c>
      <c r="Q507" s="24" t="s">
        <v>2728</v>
      </c>
      <c r="R507" s="173">
        <v>150</v>
      </c>
      <c r="S507" s="25">
        <v>110</v>
      </c>
      <c r="T507" s="35">
        <f t="shared" si="17"/>
        <v>16500</v>
      </c>
      <c r="U507" s="88">
        <f t="shared" si="16"/>
        <v>18480</v>
      </c>
      <c r="V507" s="60"/>
      <c r="W507" s="24">
        <v>2017</v>
      </c>
      <c r="X507" s="8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135"/>
      <c r="AM507" s="135"/>
      <c r="AN507" s="135"/>
      <c r="AO507" s="135"/>
      <c r="AP507" s="135"/>
      <c r="AQ507" s="135"/>
      <c r="AR507" s="135"/>
      <c r="AS507" s="135"/>
      <c r="AT507" s="135"/>
      <c r="AU507" s="135"/>
      <c r="AV507" s="135"/>
      <c r="AW507" s="135"/>
      <c r="AX507" s="135"/>
      <c r="AY507" s="135"/>
      <c r="AZ507" s="135"/>
      <c r="BA507" s="135"/>
      <c r="BB507" s="135"/>
      <c r="BC507" s="135"/>
      <c r="BD507" s="135"/>
      <c r="BE507" s="135"/>
      <c r="BF507" s="135"/>
      <c r="BG507" s="135"/>
      <c r="BH507" s="135"/>
      <c r="BI507" s="135"/>
      <c r="BJ507" s="135"/>
      <c r="BK507" s="135"/>
      <c r="BL507" s="135"/>
      <c r="BM507" s="135"/>
      <c r="BN507" s="135"/>
      <c r="BO507" s="135"/>
      <c r="BP507" s="135"/>
      <c r="BQ507" s="135"/>
      <c r="BR507" s="135"/>
      <c r="BS507" s="135"/>
      <c r="BT507" s="135"/>
      <c r="BU507" s="135"/>
      <c r="BV507" s="135"/>
      <c r="BW507" s="135"/>
      <c r="BX507" s="135"/>
      <c r="BY507" s="135"/>
      <c r="BZ507" s="135"/>
      <c r="CA507" s="135"/>
      <c r="CB507" s="135"/>
      <c r="CC507" s="135"/>
      <c r="CD507" s="135"/>
      <c r="CE507" s="135"/>
      <c r="CF507" s="135"/>
      <c r="CG507" s="135"/>
      <c r="CH507" s="135"/>
      <c r="CI507" s="135"/>
      <c r="CJ507" s="135"/>
      <c r="CK507" s="135"/>
      <c r="CL507" s="135"/>
      <c r="CM507" s="135"/>
    </row>
    <row r="508" spans="1:91" s="67" customFormat="1" ht="50.1" customHeight="1">
      <c r="A508" s="4" t="s">
        <v>4125</v>
      </c>
      <c r="B508" s="4" t="s">
        <v>2720</v>
      </c>
      <c r="C508" s="8" t="s">
        <v>2937</v>
      </c>
      <c r="D508" s="7" t="s">
        <v>2932</v>
      </c>
      <c r="E508" s="8" t="s">
        <v>2938</v>
      </c>
      <c r="F508" s="56"/>
      <c r="G508" s="4" t="s">
        <v>2712</v>
      </c>
      <c r="H508" s="4">
        <v>0</v>
      </c>
      <c r="I508" s="4">
        <v>590000000</v>
      </c>
      <c r="J508" s="8" t="s">
        <v>2571</v>
      </c>
      <c r="K508" s="8" t="s">
        <v>2751</v>
      </c>
      <c r="L508" s="8" t="s">
        <v>2725</v>
      </c>
      <c r="M508" s="4" t="s">
        <v>2726</v>
      </c>
      <c r="N508" s="8" t="s">
        <v>2754</v>
      </c>
      <c r="O508" s="4" t="s">
        <v>1463</v>
      </c>
      <c r="P508" s="4">
        <v>796</v>
      </c>
      <c r="Q508" s="4" t="s">
        <v>2728</v>
      </c>
      <c r="R508" s="155">
        <v>150</v>
      </c>
      <c r="S508" s="35">
        <v>110</v>
      </c>
      <c r="T508" s="35">
        <f t="shared" si="17"/>
        <v>16500</v>
      </c>
      <c r="U508" s="88">
        <f t="shared" si="16"/>
        <v>18480</v>
      </c>
      <c r="V508" s="2"/>
      <c r="W508" s="4">
        <v>2017</v>
      </c>
      <c r="X508" s="8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:91" s="67" customFormat="1" ht="50.1" customHeight="1">
      <c r="A509" s="4" t="s">
        <v>4126</v>
      </c>
      <c r="B509" s="4" t="s">
        <v>2720</v>
      </c>
      <c r="C509" s="8" t="s">
        <v>1169</v>
      </c>
      <c r="D509" s="56" t="s">
        <v>1170</v>
      </c>
      <c r="E509" s="56" t="s">
        <v>1171</v>
      </c>
      <c r="F509" s="56" t="s">
        <v>1172</v>
      </c>
      <c r="G509" s="4" t="s">
        <v>2712</v>
      </c>
      <c r="H509" s="4">
        <v>0</v>
      </c>
      <c r="I509" s="54">
        <v>590000000</v>
      </c>
      <c r="J509" s="8" t="s">
        <v>2714</v>
      </c>
      <c r="K509" s="4" t="s">
        <v>1096</v>
      </c>
      <c r="L509" s="4" t="s">
        <v>773</v>
      </c>
      <c r="M509" s="4" t="s">
        <v>3398</v>
      </c>
      <c r="N509" s="4" t="s">
        <v>2427</v>
      </c>
      <c r="O509" s="24" t="s">
        <v>3473</v>
      </c>
      <c r="P509" s="4">
        <v>796</v>
      </c>
      <c r="Q509" s="4" t="s">
        <v>2728</v>
      </c>
      <c r="R509" s="155">
        <v>10</v>
      </c>
      <c r="S509" s="155">
        <v>550</v>
      </c>
      <c r="T509" s="95">
        <f t="shared" si="17"/>
        <v>5500</v>
      </c>
      <c r="U509" s="89">
        <f t="shared" si="16"/>
        <v>6160.0000000000009</v>
      </c>
      <c r="V509" s="2"/>
      <c r="W509" s="4">
        <v>2017</v>
      </c>
      <c r="X509" s="72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:91" s="67" customFormat="1" ht="50.1" customHeight="1">
      <c r="A510" s="4" t="s">
        <v>4127</v>
      </c>
      <c r="B510" s="4" t="s">
        <v>2720</v>
      </c>
      <c r="C510" s="8" t="s">
        <v>1169</v>
      </c>
      <c r="D510" s="56" t="s">
        <v>1170</v>
      </c>
      <c r="E510" s="56" t="s">
        <v>1171</v>
      </c>
      <c r="F510" s="56" t="s">
        <v>1173</v>
      </c>
      <c r="G510" s="4" t="s">
        <v>2712</v>
      </c>
      <c r="H510" s="4">
        <v>0</v>
      </c>
      <c r="I510" s="54">
        <v>590000000</v>
      </c>
      <c r="J510" s="8" t="s">
        <v>2714</v>
      </c>
      <c r="K510" s="4" t="s">
        <v>1174</v>
      </c>
      <c r="L510" s="4" t="s">
        <v>773</v>
      </c>
      <c r="M510" s="4" t="s">
        <v>3398</v>
      </c>
      <c r="N510" s="4" t="s">
        <v>2427</v>
      </c>
      <c r="O510" s="24" t="s">
        <v>3473</v>
      </c>
      <c r="P510" s="4">
        <v>796</v>
      </c>
      <c r="Q510" s="4" t="s">
        <v>2728</v>
      </c>
      <c r="R510" s="155">
        <v>40</v>
      </c>
      <c r="S510" s="155">
        <v>550</v>
      </c>
      <c r="T510" s="95">
        <f t="shared" si="17"/>
        <v>22000</v>
      </c>
      <c r="U510" s="89">
        <f t="shared" si="16"/>
        <v>24640.000000000004</v>
      </c>
      <c r="V510" s="2"/>
      <c r="W510" s="4">
        <v>2017</v>
      </c>
      <c r="X510" s="72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:91" s="67" customFormat="1" ht="50.1" customHeight="1">
      <c r="A511" s="4" t="s">
        <v>4128</v>
      </c>
      <c r="B511" s="4" t="s">
        <v>2720</v>
      </c>
      <c r="C511" s="8" t="s">
        <v>190</v>
      </c>
      <c r="D511" s="56" t="s">
        <v>1170</v>
      </c>
      <c r="E511" s="56" t="s">
        <v>191</v>
      </c>
      <c r="F511" s="56" t="s">
        <v>192</v>
      </c>
      <c r="G511" s="4" t="s">
        <v>2712</v>
      </c>
      <c r="H511" s="4">
        <v>0</v>
      </c>
      <c r="I511" s="54">
        <v>590000000</v>
      </c>
      <c r="J511" s="8" t="s">
        <v>2714</v>
      </c>
      <c r="K511" s="4" t="s">
        <v>2274</v>
      </c>
      <c r="L511" s="4" t="s">
        <v>773</v>
      </c>
      <c r="M511" s="4" t="s">
        <v>3398</v>
      </c>
      <c r="N511" s="4" t="s">
        <v>774</v>
      </c>
      <c r="O511" s="4" t="s">
        <v>193</v>
      </c>
      <c r="P511" s="4">
        <v>796</v>
      </c>
      <c r="Q511" s="4" t="s">
        <v>2728</v>
      </c>
      <c r="R511" s="155">
        <v>20</v>
      </c>
      <c r="S511" s="155">
        <v>60000</v>
      </c>
      <c r="T511" s="95">
        <f t="shared" si="17"/>
        <v>1200000</v>
      </c>
      <c r="U511" s="89">
        <f t="shared" si="16"/>
        <v>1344000.0000000002</v>
      </c>
      <c r="V511" s="2"/>
      <c r="W511" s="4">
        <v>2017</v>
      </c>
      <c r="X511" s="72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:91" s="67" customFormat="1" ht="50.1" customHeight="1">
      <c r="A512" s="4" t="s">
        <v>4129</v>
      </c>
      <c r="B512" s="4" t="s">
        <v>2720</v>
      </c>
      <c r="C512" s="8" t="s">
        <v>190</v>
      </c>
      <c r="D512" s="56" t="s">
        <v>1170</v>
      </c>
      <c r="E512" s="56" t="s">
        <v>191</v>
      </c>
      <c r="F512" s="56" t="s">
        <v>201</v>
      </c>
      <c r="G512" s="4" t="s">
        <v>2712</v>
      </c>
      <c r="H512" s="4">
        <v>0</v>
      </c>
      <c r="I512" s="54">
        <v>590000000</v>
      </c>
      <c r="J512" s="8" t="s">
        <v>2714</v>
      </c>
      <c r="K512" s="4" t="s">
        <v>2457</v>
      </c>
      <c r="L512" s="4" t="s">
        <v>773</v>
      </c>
      <c r="M512" s="4" t="s">
        <v>3398</v>
      </c>
      <c r="N512" s="4" t="s">
        <v>774</v>
      </c>
      <c r="O512" s="4" t="s">
        <v>193</v>
      </c>
      <c r="P512" s="4">
        <v>796</v>
      </c>
      <c r="Q512" s="4" t="s">
        <v>2728</v>
      </c>
      <c r="R512" s="155">
        <v>6</v>
      </c>
      <c r="S512" s="155">
        <v>62000</v>
      </c>
      <c r="T512" s="95">
        <f t="shared" si="17"/>
        <v>372000</v>
      </c>
      <c r="U512" s="89">
        <f t="shared" si="16"/>
        <v>416640.00000000006</v>
      </c>
      <c r="V512" s="2"/>
      <c r="W512" s="4">
        <v>2017</v>
      </c>
      <c r="X512" s="72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:91" s="67" customFormat="1" ht="50.1" customHeight="1">
      <c r="A513" s="4" t="s">
        <v>4130</v>
      </c>
      <c r="B513" s="4" t="s">
        <v>2720</v>
      </c>
      <c r="C513" s="8" t="s">
        <v>198</v>
      </c>
      <c r="D513" s="56" t="s">
        <v>1170</v>
      </c>
      <c r="E513" s="56" t="s">
        <v>199</v>
      </c>
      <c r="F513" s="56" t="s">
        <v>200</v>
      </c>
      <c r="G513" s="4" t="s">
        <v>2712</v>
      </c>
      <c r="H513" s="4">
        <v>0</v>
      </c>
      <c r="I513" s="54">
        <v>590000000</v>
      </c>
      <c r="J513" s="8" t="s">
        <v>2714</v>
      </c>
      <c r="K513" s="4" t="s">
        <v>571</v>
      </c>
      <c r="L513" s="4" t="s">
        <v>773</v>
      </c>
      <c r="M513" s="4" t="s">
        <v>3398</v>
      </c>
      <c r="N513" s="4" t="s">
        <v>774</v>
      </c>
      <c r="O513" s="4" t="s">
        <v>193</v>
      </c>
      <c r="P513" s="4">
        <v>796</v>
      </c>
      <c r="Q513" s="4" t="s">
        <v>2728</v>
      </c>
      <c r="R513" s="155">
        <v>1</v>
      </c>
      <c r="S513" s="155">
        <v>77000</v>
      </c>
      <c r="T513" s="95">
        <f t="shared" si="17"/>
        <v>77000</v>
      </c>
      <c r="U513" s="89">
        <f t="shared" si="16"/>
        <v>86240.000000000015</v>
      </c>
      <c r="V513" s="2"/>
      <c r="W513" s="4">
        <v>2017</v>
      </c>
      <c r="X513" s="72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:91" s="67" customFormat="1" ht="50.1" customHeight="1">
      <c r="A514" s="4" t="s">
        <v>4131</v>
      </c>
      <c r="B514" s="33" t="s">
        <v>2720</v>
      </c>
      <c r="C514" s="97" t="s">
        <v>2941</v>
      </c>
      <c r="D514" s="99" t="s">
        <v>2942</v>
      </c>
      <c r="E514" s="5" t="s">
        <v>2943</v>
      </c>
      <c r="F514" s="23" t="s">
        <v>2944</v>
      </c>
      <c r="G514" s="24" t="s">
        <v>2712</v>
      </c>
      <c r="H514" s="10">
        <v>0</v>
      </c>
      <c r="I514" s="32">
        <v>590000000</v>
      </c>
      <c r="J514" s="8" t="s">
        <v>2571</v>
      </c>
      <c r="K514" s="33" t="s">
        <v>2733</v>
      </c>
      <c r="L514" s="8" t="s">
        <v>2725</v>
      </c>
      <c r="M514" s="33" t="s">
        <v>2726</v>
      </c>
      <c r="N514" s="5" t="s">
        <v>2727</v>
      </c>
      <c r="O514" s="4" t="s">
        <v>1463</v>
      </c>
      <c r="P514" s="50">
        <v>166</v>
      </c>
      <c r="Q514" s="50" t="s">
        <v>2762</v>
      </c>
      <c r="R514" s="150">
        <v>20</v>
      </c>
      <c r="S514" s="37">
        <v>2000</v>
      </c>
      <c r="T514" s="35">
        <f t="shared" si="17"/>
        <v>40000</v>
      </c>
      <c r="U514" s="88">
        <f t="shared" si="16"/>
        <v>44800.000000000007</v>
      </c>
      <c r="V514" s="94"/>
      <c r="W514" s="75">
        <v>2017</v>
      </c>
      <c r="X514" s="8"/>
      <c r="Y514" s="132"/>
      <c r="Z514" s="132"/>
      <c r="AA514" s="132"/>
      <c r="AB514" s="132"/>
      <c r="AC514" s="132"/>
      <c r="AD514" s="132"/>
      <c r="AE514" s="132"/>
      <c r="AF514" s="132"/>
      <c r="AG514" s="132"/>
      <c r="AH514" s="132"/>
      <c r="AI514" s="132"/>
      <c r="AJ514" s="132"/>
      <c r="AK514" s="132"/>
      <c r="AL514" s="132"/>
      <c r="AM514" s="132"/>
      <c r="AN514" s="132"/>
      <c r="AO514" s="132"/>
      <c r="AP514" s="132"/>
      <c r="AQ514" s="132"/>
      <c r="AR514" s="132"/>
      <c r="AS514" s="132"/>
      <c r="AT514" s="132"/>
      <c r="AU514" s="132"/>
      <c r="AV514" s="132"/>
      <c r="AW514" s="132"/>
      <c r="AX514" s="132"/>
      <c r="AY514" s="132"/>
      <c r="AZ514" s="132"/>
      <c r="BA514" s="132"/>
      <c r="BB514" s="132"/>
      <c r="BC514" s="132"/>
      <c r="BD514" s="132"/>
      <c r="BE514" s="132"/>
      <c r="BF514" s="132"/>
      <c r="BG514" s="132"/>
      <c r="BH514" s="132"/>
      <c r="BI514" s="132"/>
      <c r="BJ514" s="132"/>
      <c r="BK514" s="132"/>
      <c r="BL514" s="132"/>
      <c r="BM514" s="132"/>
      <c r="BN514" s="132"/>
      <c r="BO514" s="132"/>
      <c r="BP514" s="132"/>
      <c r="BQ514" s="132"/>
      <c r="BR514" s="132"/>
      <c r="BS514" s="132"/>
      <c r="BT514" s="132"/>
      <c r="BU514" s="132"/>
      <c r="BV514" s="132"/>
      <c r="BW514" s="132"/>
      <c r="BX514" s="132"/>
      <c r="BY514" s="132"/>
      <c r="BZ514" s="132"/>
      <c r="CA514" s="132"/>
      <c r="CB514" s="132"/>
      <c r="CC514" s="132"/>
      <c r="CD514" s="132"/>
      <c r="CE514" s="132"/>
      <c r="CF514" s="132"/>
      <c r="CG514" s="132"/>
      <c r="CH514" s="132"/>
      <c r="CI514" s="132"/>
      <c r="CJ514" s="132"/>
      <c r="CK514" s="132"/>
      <c r="CL514" s="132"/>
      <c r="CM514" s="132"/>
    </row>
    <row r="515" spans="1:91" s="67" customFormat="1" ht="50.1" customHeight="1">
      <c r="A515" s="4" t="s">
        <v>4132</v>
      </c>
      <c r="B515" s="33" t="s">
        <v>2720</v>
      </c>
      <c r="C515" s="97" t="s">
        <v>2945</v>
      </c>
      <c r="D515" s="99" t="s">
        <v>2946</v>
      </c>
      <c r="E515" s="5" t="s">
        <v>2947</v>
      </c>
      <c r="F515" s="23" t="s">
        <v>2948</v>
      </c>
      <c r="G515" s="24" t="s">
        <v>2712</v>
      </c>
      <c r="H515" s="10">
        <v>0</v>
      </c>
      <c r="I515" s="32">
        <v>590000000</v>
      </c>
      <c r="J515" s="8" t="s">
        <v>2571</v>
      </c>
      <c r="K515" s="33" t="s">
        <v>2751</v>
      </c>
      <c r="L515" s="8" t="s">
        <v>2725</v>
      </c>
      <c r="M515" s="33" t="s">
        <v>2726</v>
      </c>
      <c r="N515" s="5" t="s">
        <v>2727</v>
      </c>
      <c r="O515" s="4" t="s">
        <v>1463</v>
      </c>
      <c r="P515" s="4">
        <v>736</v>
      </c>
      <c r="Q515" s="50" t="s">
        <v>2769</v>
      </c>
      <c r="R515" s="150">
        <v>1350</v>
      </c>
      <c r="S515" s="37">
        <v>150</v>
      </c>
      <c r="T515" s="35">
        <f t="shared" si="17"/>
        <v>202500</v>
      </c>
      <c r="U515" s="88">
        <f t="shared" si="16"/>
        <v>226800.00000000003</v>
      </c>
      <c r="V515" s="94"/>
      <c r="W515" s="75">
        <v>2017</v>
      </c>
      <c r="X515" s="8"/>
      <c r="Y515" s="132"/>
      <c r="Z515" s="132"/>
      <c r="AA515" s="132"/>
      <c r="AB515" s="132"/>
      <c r="AC515" s="132"/>
      <c r="AD515" s="132"/>
      <c r="AE515" s="132"/>
      <c r="AF515" s="132"/>
      <c r="AG515" s="132"/>
      <c r="AH515" s="132"/>
      <c r="AI515" s="132"/>
      <c r="AJ515" s="132"/>
      <c r="AK515" s="132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/>
      <c r="AV515" s="133"/>
      <c r="AW515" s="133"/>
      <c r="AX515" s="133"/>
      <c r="AY515" s="133"/>
      <c r="AZ515" s="133"/>
      <c r="BA515" s="133"/>
      <c r="BB515" s="133"/>
      <c r="BC515" s="133"/>
      <c r="BD515" s="133"/>
      <c r="BE515" s="133"/>
      <c r="BF515" s="133"/>
      <c r="BG515" s="133"/>
      <c r="BH515" s="133"/>
      <c r="BI515" s="133"/>
      <c r="BJ515" s="133"/>
      <c r="BK515" s="133"/>
      <c r="BL515" s="133"/>
      <c r="BM515" s="133"/>
      <c r="BN515" s="133"/>
      <c r="BO515" s="133"/>
      <c r="BP515" s="133"/>
      <c r="BQ515" s="133"/>
      <c r="BR515" s="133"/>
      <c r="BS515" s="133"/>
      <c r="BT515" s="133"/>
      <c r="BU515" s="133"/>
      <c r="BV515" s="133"/>
      <c r="BW515" s="133"/>
      <c r="BX515" s="133"/>
      <c r="BY515" s="133"/>
      <c r="BZ515" s="133"/>
      <c r="CA515" s="133"/>
      <c r="CB515" s="133"/>
      <c r="CC515" s="133"/>
      <c r="CD515" s="133"/>
      <c r="CE515" s="133"/>
      <c r="CF515" s="133"/>
      <c r="CG515" s="133"/>
      <c r="CH515" s="133"/>
      <c r="CI515" s="133"/>
      <c r="CJ515" s="133"/>
      <c r="CK515" s="133"/>
      <c r="CL515" s="133"/>
      <c r="CM515" s="133"/>
    </row>
    <row r="516" spans="1:91" s="67" customFormat="1" ht="50.1" customHeight="1">
      <c r="A516" s="4" t="s">
        <v>4133</v>
      </c>
      <c r="B516" s="4" t="s">
        <v>2720</v>
      </c>
      <c r="C516" s="8" t="s">
        <v>2945</v>
      </c>
      <c r="D516" s="8" t="s">
        <v>2946</v>
      </c>
      <c r="E516" s="8" t="s">
        <v>2947</v>
      </c>
      <c r="F516" s="56" t="s">
        <v>2948</v>
      </c>
      <c r="G516" s="4" t="s">
        <v>2712</v>
      </c>
      <c r="H516" s="4">
        <v>0</v>
      </c>
      <c r="I516" s="4">
        <v>590000000</v>
      </c>
      <c r="J516" s="8" t="s">
        <v>2571</v>
      </c>
      <c r="K516" s="8" t="s">
        <v>2301</v>
      </c>
      <c r="L516" s="8" t="s">
        <v>2725</v>
      </c>
      <c r="M516" s="4" t="s">
        <v>2726</v>
      </c>
      <c r="N516" s="8" t="s">
        <v>2128</v>
      </c>
      <c r="O516" s="4" t="s">
        <v>1415</v>
      </c>
      <c r="P516" s="4">
        <v>736</v>
      </c>
      <c r="Q516" s="4" t="s">
        <v>2769</v>
      </c>
      <c r="R516" s="155">
        <v>1350</v>
      </c>
      <c r="S516" s="35">
        <v>180</v>
      </c>
      <c r="T516" s="35">
        <f t="shared" si="17"/>
        <v>243000</v>
      </c>
      <c r="U516" s="88">
        <f t="shared" si="16"/>
        <v>272160</v>
      </c>
      <c r="V516" s="2" t="s">
        <v>2706</v>
      </c>
      <c r="W516" s="4">
        <v>2017</v>
      </c>
      <c r="X516" s="8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:91" s="67" customFormat="1" ht="50.1" customHeight="1">
      <c r="A517" s="4" t="s">
        <v>4134</v>
      </c>
      <c r="B517" s="4" t="s">
        <v>2720</v>
      </c>
      <c r="C517" s="8" t="s">
        <v>2382</v>
      </c>
      <c r="D517" s="8" t="s">
        <v>2946</v>
      </c>
      <c r="E517" s="8" t="s">
        <v>2383</v>
      </c>
      <c r="F517" s="56" t="s">
        <v>2384</v>
      </c>
      <c r="G517" s="4" t="s">
        <v>2712</v>
      </c>
      <c r="H517" s="4">
        <v>0</v>
      </c>
      <c r="I517" s="4">
        <v>590000000</v>
      </c>
      <c r="J517" s="8" t="s">
        <v>2571</v>
      </c>
      <c r="K517" s="8" t="s">
        <v>2249</v>
      </c>
      <c r="L517" s="8" t="s">
        <v>2725</v>
      </c>
      <c r="M517" s="4" t="s">
        <v>2726</v>
      </c>
      <c r="N517" s="8" t="s">
        <v>1832</v>
      </c>
      <c r="O517" s="22" t="s">
        <v>2718</v>
      </c>
      <c r="P517" s="4" t="s">
        <v>2821</v>
      </c>
      <c r="Q517" s="4" t="s">
        <v>2822</v>
      </c>
      <c r="R517" s="155">
        <v>150</v>
      </c>
      <c r="S517" s="35">
        <v>13000</v>
      </c>
      <c r="T517" s="35">
        <f t="shared" si="17"/>
        <v>1950000</v>
      </c>
      <c r="U517" s="88">
        <f t="shared" si="16"/>
        <v>2184000</v>
      </c>
      <c r="V517" s="2" t="s">
        <v>2706</v>
      </c>
      <c r="W517" s="4">
        <v>2017</v>
      </c>
      <c r="X517" s="8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:91" s="67" customFormat="1" ht="50.1" customHeight="1">
      <c r="A518" s="4" t="s">
        <v>4135</v>
      </c>
      <c r="B518" s="4" t="s">
        <v>2720</v>
      </c>
      <c r="C518" s="8" t="s">
        <v>2418</v>
      </c>
      <c r="D518" s="8" t="s">
        <v>2946</v>
      </c>
      <c r="E518" s="8" t="s">
        <v>2419</v>
      </c>
      <c r="F518" s="56" t="s">
        <v>2420</v>
      </c>
      <c r="G518" s="4" t="s">
        <v>2712</v>
      </c>
      <c r="H518" s="4">
        <v>0</v>
      </c>
      <c r="I518" s="4">
        <v>590000000</v>
      </c>
      <c r="J518" s="8" t="s">
        <v>2571</v>
      </c>
      <c r="K518" s="8" t="s">
        <v>2249</v>
      </c>
      <c r="L518" s="36" t="s">
        <v>2714</v>
      </c>
      <c r="M518" s="4" t="s">
        <v>3398</v>
      </c>
      <c r="N518" s="8" t="s">
        <v>2421</v>
      </c>
      <c r="O518" s="22" t="s">
        <v>2718</v>
      </c>
      <c r="P518" s="4" t="s">
        <v>2422</v>
      </c>
      <c r="Q518" s="4" t="s">
        <v>2423</v>
      </c>
      <c r="R518" s="155">
        <v>15</v>
      </c>
      <c r="S518" s="35">
        <v>39300</v>
      </c>
      <c r="T518" s="35">
        <f t="shared" si="17"/>
        <v>589500</v>
      </c>
      <c r="U518" s="88">
        <f t="shared" si="16"/>
        <v>660240.00000000012</v>
      </c>
      <c r="V518" s="2"/>
      <c r="W518" s="4">
        <v>2017</v>
      </c>
      <c r="X518" s="8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:91" s="67" customFormat="1" ht="50.1" customHeight="1">
      <c r="A519" s="4" t="s">
        <v>4136</v>
      </c>
      <c r="B519" s="8" t="s">
        <v>2720</v>
      </c>
      <c r="C519" s="5" t="s">
        <v>3577</v>
      </c>
      <c r="D519" s="5" t="s">
        <v>2946</v>
      </c>
      <c r="E519" s="5" t="s">
        <v>3578</v>
      </c>
      <c r="F519" s="5"/>
      <c r="G519" s="5" t="s">
        <v>2712</v>
      </c>
      <c r="H519" s="5">
        <v>0</v>
      </c>
      <c r="I519" s="33" t="s">
        <v>2992</v>
      </c>
      <c r="J519" s="8" t="s">
        <v>2714</v>
      </c>
      <c r="K519" s="8" t="s">
        <v>2001</v>
      </c>
      <c r="L519" s="8" t="s">
        <v>3576</v>
      </c>
      <c r="M519" s="5" t="s">
        <v>2716</v>
      </c>
      <c r="N519" s="21" t="s">
        <v>3579</v>
      </c>
      <c r="O519" s="8" t="s">
        <v>3580</v>
      </c>
      <c r="P519" s="50">
        <v>168</v>
      </c>
      <c r="Q519" s="5" t="s">
        <v>3154</v>
      </c>
      <c r="R519" s="168">
        <v>0.25</v>
      </c>
      <c r="S519" s="168">
        <v>650000</v>
      </c>
      <c r="T519" s="95">
        <f>S519*R519</f>
        <v>162500</v>
      </c>
      <c r="U519" s="89">
        <f t="shared" si="16"/>
        <v>182000.00000000003</v>
      </c>
      <c r="V519" s="68"/>
      <c r="W519" s="8">
        <v>2017</v>
      </c>
      <c r="X519" s="74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  <c r="AV519" s="134"/>
      <c r="AW519" s="134"/>
      <c r="AX519" s="134"/>
      <c r="AY519" s="134"/>
      <c r="AZ519" s="134"/>
      <c r="BA519" s="134"/>
      <c r="BB519" s="134"/>
      <c r="BC519" s="134"/>
      <c r="BD519" s="134"/>
      <c r="BE519" s="134"/>
      <c r="BF519" s="134"/>
      <c r="BG519" s="134"/>
      <c r="BH519" s="134"/>
      <c r="BI519" s="134"/>
      <c r="BJ519" s="134"/>
      <c r="BK519" s="134"/>
      <c r="BL519" s="134"/>
      <c r="BM519" s="134"/>
      <c r="BN519" s="134"/>
      <c r="BO519" s="134"/>
      <c r="BP519" s="134"/>
      <c r="BQ519" s="134"/>
      <c r="BR519" s="134"/>
      <c r="BS519" s="134"/>
      <c r="BT519" s="134"/>
      <c r="BU519" s="134"/>
      <c r="BV519" s="134"/>
      <c r="BW519" s="134"/>
      <c r="BX519" s="134"/>
      <c r="BY519" s="134"/>
      <c r="BZ519" s="134"/>
      <c r="CA519" s="134"/>
      <c r="CB519" s="134"/>
      <c r="CC519" s="134"/>
      <c r="CD519" s="134"/>
      <c r="CE519" s="134"/>
      <c r="CF519" s="134"/>
      <c r="CG519" s="134"/>
      <c r="CH519" s="134"/>
      <c r="CI519" s="134"/>
      <c r="CJ519" s="134"/>
      <c r="CK519" s="134"/>
      <c r="CL519" s="134"/>
      <c r="CM519" s="134"/>
    </row>
    <row r="520" spans="1:91" s="67" customFormat="1" ht="50.1" customHeight="1">
      <c r="A520" s="4" t="s">
        <v>4137</v>
      </c>
      <c r="B520" s="4" t="s">
        <v>2720</v>
      </c>
      <c r="C520" s="8" t="s">
        <v>2459</v>
      </c>
      <c r="D520" s="8" t="s">
        <v>2946</v>
      </c>
      <c r="E520" s="8" t="s">
        <v>2460</v>
      </c>
      <c r="F520" s="56" t="s">
        <v>2461</v>
      </c>
      <c r="G520" s="4" t="s">
        <v>2712</v>
      </c>
      <c r="H520" s="4">
        <v>0</v>
      </c>
      <c r="I520" s="4">
        <v>590000000</v>
      </c>
      <c r="J520" s="8" t="s">
        <v>2571</v>
      </c>
      <c r="K520" s="8" t="s">
        <v>2462</v>
      </c>
      <c r="L520" s="36" t="s">
        <v>2714</v>
      </c>
      <c r="M520" s="4" t="s">
        <v>3398</v>
      </c>
      <c r="N520" s="8" t="s">
        <v>2458</v>
      </c>
      <c r="O520" s="4" t="s">
        <v>1463</v>
      </c>
      <c r="P520" s="4">
        <v>736</v>
      </c>
      <c r="Q520" s="4" t="s">
        <v>2769</v>
      </c>
      <c r="R520" s="155">
        <v>2</v>
      </c>
      <c r="S520" s="35">
        <v>28600</v>
      </c>
      <c r="T520" s="35">
        <f>R520*S520</f>
        <v>57200</v>
      </c>
      <c r="U520" s="88">
        <f t="shared" si="16"/>
        <v>64064.000000000007</v>
      </c>
      <c r="V520" s="2" t="s">
        <v>2706</v>
      </c>
      <c r="W520" s="4">
        <v>2017</v>
      </c>
      <c r="X520" s="8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91" s="67" customFormat="1" ht="50.1" customHeight="1">
      <c r="A521" s="4" t="s">
        <v>4138</v>
      </c>
      <c r="B521" s="4" t="s">
        <v>2720</v>
      </c>
      <c r="C521" s="8" t="s">
        <v>2351</v>
      </c>
      <c r="D521" s="8" t="s">
        <v>2950</v>
      </c>
      <c r="E521" s="8" t="s">
        <v>2352</v>
      </c>
      <c r="F521" s="56" t="s">
        <v>2950</v>
      </c>
      <c r="G521" s="4" t="s">
        <v>2712</v>
      </c>
      <c r="H521" s="4">
        <v>0</v>
      </c>
      <c r="I521" s="4">
        <v>590000000</v>
      </c>
      <c r="J521" s="8" t="s">
        <v>2571</v>
      </c>
      <c r="K521" s="8" t="s">
        <v>2249</v>
      </c>
      <c r="L521" s="36" t="s">
        <v>2714</v>
      </c>
      <c r="M521" s="4" t="s">
        <v>2726</v>
      </c>
      <c r="N521" s="8" t="s">
        <v>2128</v>
      </c>
      <c r="O521" s="4" t="s">
        <v>1415</v>
      </c>
      <c r="P521" s="4">
        <v>166</v>
      </c>
      <c r="Q521" s="4" t="s">
        <v>2762</v>
      </c>
      <c r="R521" s="155">
        <v>30</v>
      </c>
      <c r="S521" s="35">
        <v>10000</v>
      </c>
      <c r="T521" s="35">
        <f>R521*S521</f>
        <v>300000</v>
      </c>
      <c r="U521" s="88">
        <f t="shared" si="16"/>
        <v>336000.00000000006</v>
      </c>
      <c r="V521" s="2"/>
      <c r="W521" s="4">
        <v>2017</v>
      </c>
      <c r="X521" s="8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91" s="67" customFormat="1" ht="50.1" customHeight="1">
      <c r="A522" s="4" t="s">
        <v>4139</v>
      </c>
      <c r="B522" s="4" t="s">
        <v>2720</v>
      </c>
      <c r="C522" s="8" t="s">
        <v>2949</v>
      </c>
      <c r="D522" s="7" t="s">
        <v>2950</v>
      </c>
      <c r="E522" s="8" t="s">
        <v>2951</v>
      </c>
      <c r="F522" s="56"/>
      <c r="G522" s="4" t="s">
        <v>2712</v>
      </c>
      <c r="H522" s="4">
        <v>0</v>
      </c>
      <c r="I522" s="4">
        <v>590000000</v>
      </c>
      <c r="J522" s="8" t="s">
        <v>2571</v>
      </c>
      <c r="K522" s="8" t="s">
        <v>2751</v>
      </c>
      <c r="L522" s="8" t="s">
        <v>2725</v>
      </c>
      <c r="M522" s="4" t="s">
        <v>2726</v>
      </c>
      <c r="N522" s="5" t="s">
        <v>2785</v>
      </c>
      <c r="O522" s="4" t="s">
        <v>1463</v>
      </c>
      <c r="P522" s="4">
        <v>796</v>
      </c>
      <c r="Q522" s="4" t="s">
        <v>2728</v>
      </c>
      <c r="R522" s="155">
        <v>13</v>
      </c>
      <c r="S522" s="35">
        <v>315</v>
      </c>
      <c r="T522" s="35">
        <f>R522*S522</f>
        <v>4095</v>
      </c>
      <c r="U522" s="88">
        <f t="shared" si="16"/>
        <v>4586.4000000000005</v>
      </c>
      <c r="V522" s="2"/>
      <c r="W522" s="4">
        <v>2017</v>
      </c>
      <c r="X522" s="8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</row>
    <row r="523" spans="1:91" s="67" customFormat="1" ht="50.1" customHeight="1">
      <c r="A523" s="4" t="s">
        <v>4140</v>
      </c>
      <c r="B523" s="4" t="s">
        <v>2720</v>
      </c>
      <c r="C523" s="8" t="s">
        <v>2353</v>
      </c>
      <c r="D523" s="8" t="s">
        <v>2354</v>
      </c>
      <c r="E523" s="8" t="s">
        <v>2355</v>
      </c>
      <c r="F523" s="56" t="s">
        <v>2356</v>
      </c>
      <c r="G523" s="4" t="s">
        <v>2712</v>
      </c>
      <c r="H523" s="4">
        <v>0</v>
      </c>
      <c r="I523" s="4">
        <v>590000000</v>
      </c>
      <c r="J523" s="8" t="s">
        <v>2571</v>
      </c>
      <c r="K523" s="8" t="s">
        <v>2249</v>
      </c>
      <c r="L523" s="36" t="s">
        <v>2714</v>
      </c>
      <c r="M523" s="4" t="s">
        <v>2716</v>
      </c>
      <c r="N523" s="8" t="s">
        <v>2357</v>
      </c>
      <c r="O523" s="4" t="s">
        <v>1463</v>
      </c>
      <c r="P523" s="4">
        <v>796</v>
      </c>
      <c r="Q523" s="4" t="s">
        <v>2728</v>
      </c>
      <c r="R523" s="155">
        <v>25</v>
      </c>
      <c r="S523" s="35">
        <v>30000</v>
      </c>
      <c r="T523" s="35">
        <f>R523*S523</f>
        <v>750000</v>
      </c>
      <c r="U523" s="88">
        <f t="shared" si="16"/>
        <v>840000.00000000012</v>
      </c>
      <c r="V523" s="2"/>
      <c r="W523" s="4">
        <v>2017</v>
      </c>
      <c r="X523" s="8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:91" s="67" customFormat="1" ht="50.1" customHeight="1">
      <c r="A524" s="4" t="s">
        <v>4141</v>
      </c>
      <c r="B524" s="4" t="s">
        <v>2720</v>
      </c>
      <c r="C524" s="8" t="s">
        <v>2639</v>
      </c>
      <c r="D524" s="7" t="s">
        <v>2640</v>
      </c>
      <c r="E524" s="8" t="s">
        <v>2641</v>
      </c>
      <c r="F524" s="56"/>
      <c r="G524" s="4" t="s">
        <v>2712</v>
      </c>
      <c r="H524" s="4">
        <v>0</v>
      </c>
      <c r="I524" s="4">
        <v>590000000</v>
      </c>
      <c r="J524" s="8" t="s">
        <v>2571</v>
      </c>
      <c r="K524" s="8" t="s">
        <v>2642</v>
      </c>
      <c r="L524" s="36" t="s">
        <v>2714</v>
      </c>
      <c r="M524" s="4" t="s">
        <v>2716</v>
      </c>
      <c r="N524" s="8" t="s">
        <v>2275</v>
      </c>
      <c r="O524" s="4" t="s">
        <v>1415</v>
      </c>
      <c r="P524" s="4">
        <v>796</v>
      </c>
      <c r="Q524" s="4" t="s">
        <v>2728</v>
      </c>
      <c r="R524" s="155">
        <v>15</v>
      </c>
      <c r="S524" s="35">
        <v>640</v>
      </c>
      <c r="T524" s="35">
        <f>R524*S524</f>
        <v>9600</v>
      </c>
      <c r="U524" s="88">
        <f t="shared" si="16"/>
        <v>10752.000000000002</v>
      </c>
      <c r="V524" s="2"/>
      <c r="W524" s="4">
        <v>2017</v>
      </c>
      <c r="X524" s="8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:91" s="67" customFormat="1" ht="50.1" customHeight="1">
      <c r="A525" s="4" t="s">
        <v>4142</v>
      </c>
      <c r="B525" s="4" t="s">
        <v>2720</v>
      </c>
      <c r="C525" s="5" t="s">
        <v>5084</v>
      </c>
      <c r="D525" s="5" t="s">
        <v>1997</v>
      </c>
      <c r="E525" s="5" t="s">
        <v>5085</v>
      </c>
      <c r="F525" s="5"/>
      <c r="G525" s="5" t="s">
        <v>2712</v>
      </c>
      <c r="H525" s="5">
        <v>0</v>
      </c>
      <c r="I525" s="4">
        <v>590000000</v>
      </c>
      <c r="J525" s="8" t="s">
        <v>2714</v>
      </c>
      <c r="K525" s="8" t="s">
        <v>2241</v>
      </c>
      <c r="L525" s="8" t="s">
        <v>3576</v>
      </c>
      <c r="M525" s="5" t="s">
        <v>2716</v>
      </c>
      <c r="N525" s="21" t="s">
        <v>5086</v>
      </c>
      <c r="O525" s="8" t="s">
        <v>457</v>
      </c>
      <c r="P525" s="5">
        <v>796</v>
      </c>
      <c r="Q525" s="106" t="s">
        <v>2728</v>
      </c>
      <c r="R525" s="185">
        <v>21</v>
      </c>
      <c r="S525" s="150">
        <v>8000</v>
      </c>
      <c r="T525" s="95">
        <f>S525*R525</f>
        <v>168000</v>
      </c>
      <c r="U525" s="89">
        <f t="shared" si="16"/>
        <v>188160.00000000003</v>
      </c>
      <c r="V525" s="2"/>
      <c r="W525" s="33" t="s">
        <v>5080</v>
      </c>
      <c r="X525" s="50"/>
      <c r="Y525" s="141"/>
      <c r="Z525" s="141"/>
      <c r="AA525" s="141"/>
      <c r="AB525" s="141"/>
      <c r="AC525" s="141"/>
      <c r="AD525" s="141"/>
      <c r="AE525" s="141"/>
      <c r="AF525" s="141"/>
      <c r="AG525" s="141"/>
      <c r="AH525" s="141"/>
      <c r="AI525" s="141"/>
      <c r="AJ525" s="141"/>
      <c r="AK525" s="141"/>
      <c r="AL525" s="141"/>
      <c r="AM525" s="141"/>
      <c r="AN525" s="141"/>
      <c r="AO525" s="141"/>
      <c r="AP525" s="141"/>
      <c r="AQ525" s="141"/>
      <c r="AR525" s="141"/>
      <c r="AS525" s="141"/>
      <c r="AT525" s="141"/>
      <c r="AU525" s="141"/>
      <c r="AV525" s="141"/>
      <c r="AW525" s="141"/>
      <c r="AX525" s="141"/>
      <c r="AY525" s="141"/>
      <c r="AZ525" s="141"/>
      <c r="BA525" s="141"/>
      <c r="BB525" s="141"/>
      <c r="BC525" s="141"/>
      <c r="BD525" s="141"/>
      <c r="BE525" s="141"/>
      <c r="BF525" s="141"/>
      <c r="BG525" s="141"/>
      <c r="BH525" s="141"/>
      <c r="BI525" s="141"/>
      <c r="BJ525" s="141"/>
      <c r="BK525" s="141"/>
      <c r="BL525" s="141"/>
      <c r="BM525" s="141"/>
      <c r="BN525" s="141"/>
      <c r="BO525" s="141"/>
      <c r="BP525" s="141"/>
      <c r="BQ525" s="141"/>
      <c r="BR525" s="141"/>
      <c r="BS525" s="141"/>
      <c r="BT525" s="141"/>
      <c r="BU525" s="141"/>
      <c r="BV525" s="141"/>
      <c r="BW525" s="141"/>
      <c r="BX525" s="141"/>
      <c r="BY525" s="141"/>
      <c r="BZ525" s="141"/>
      <c r="CA525" s="141"/>
      <c r="CB525" s="141"/>
      <c r="CC525" s="141"/>
      <c r="CD525" s="141"/>
      <c r="CE525" s="141"/>
      <c r="CF525" s="141"/>
      <c r="CG525" s="141"/>
      <c r="CH525" s="141"/>
      <c r="CI525" s="141"/>
      <c r="CJ525" s="141"/>
      <c r="CK525" s="141"/>
      <c r="CL525" s="141"/>
      <c r="CM525" s="141"/>
    </row>
    <row r="526" spans="1:91" s="67" customFormat="1" ht="50.1" customHeight="1">
      <c r="A526" s="4" t="s">
        <v>4143</v>
      </c>
      <c r="B526" s="4" t="s">
        <v>2720</v>
      </c>
      <c r="C526" s="8" t="s">
        <v>1615</v>
      </c>
      <c r="D526" s="8" t="s">
        <v>1997</v>
      </c>
      <c r="E526" s="8" t="s">
        <v>1616</v>
      </c>
      <c r="F526" s="56" t="s">
        <v>1617</v>
      </c>
      <c r="G526" s="4" t="s">
        <v>2712</v>
      </c>
      <c r="H526" s="4">
        <v>0</v>
      </c>
      <c r="I526" s="4" t="s">
        <v>2992</v>
      </c>
      <c r="J526" s="8" t="s">
        <v>2571</v>
      </c>
      <c r="K526" s="24" t="s">
        <v>3479</v>
      </c>
      <c r="L526" s="8" t="s">
        <v>2725</v>
      </c>
      <c r="M526" s="4" t="s">
        <v>2716</v>
      </c>
      <c r="N526" s="8" t="s">
        <v>1467</v>
      </c>
      <c r="O526" s="8" t="s">
        <v>404</v>
      </c>
      <c r="P526" s="4" t="s">
        <v>2812</v>
      </c>
      <c r="Q526" s="4" t="s">
        <v>2762</v>
      </c>
      <c r="R526" s="155">
        <v>20000</v>
      </c>
      <c r="S526" s="35">
        <v>240</v>
      </c>
      <c r="T526" s="35">
        <f t="shared" ref="T526:T589" si="18">R526*S526</f>
        <v>4800000</v>
      </c>
      <c r="U526" s="88">
        <f t="shared" si="16"/>
        <v>5376000.0000000009</v>
      </c>
      <c r="V526" s="2" t="s">
        <v>2706</v>
      </c>
      <c r="W526" s="24">
        <v>2017</v>
      </c>
      <c r="X526" s="36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</row>
    <row r="527" spans="1:91" s="67" customFormat="1" ht="50.1" customHeight="1">
      <c r="A527" s="4" t="s">
        <v>4144</v>
      </c>
      <c r="B527" s="33" t="s">
        <v>2720</v>
      </c>
      <c r="C527" s="97" t="s">
        <v>1618</v>
      </c>
      <c r="D527" s="98" t="s">
        <v>1997</v>
      </c>
      <c r="E527" s="5" t="s">
        <v>1619</v>
      </c>
      <c r="F527" s="23" t="s">
        <v>1620</v>
      </c>
      <c r="G527" s="24" t="s">
        <v>2712</v>
      </c>
      <c r="H527" s="10">
        <v>0</v>
      </c>
      <c r="I527" s="32" t="s">
        <v>2992</v>
      </c>
      <c r="J527" s="8" t="s">
        <v>2571</v>
      </c>
      <c r="K527" s="24" t="s">
        <v>3479</v>
      </c>
      <c r="L527" s="8" t="s">
        <v>2725</v>
      </c>
      <c r="M527" s="33" t="s">
        <v>2716</v>
      </c>
      <c r="N527" s="5" t="s">
        <v>1467</v>
      </c>
      <c r="O527" s="8" t="s">
        <v>404</v>
      </c>
      <c r="P527" s="50" t="s">
        <v>2812</v>
      </c>
      <c r="Q527" s="50" t="s">
        <v>2762</v>
      </c>
      <c r="R527" s="150">
        <v>5000</v>
      </c>
      <c r="S527" s="37">
        <v>230</v>
      </c>
      <c r="T527" s="35">
        <f t="shared" si="18"/>
        <v>1150000</v>
      </c>
      <c r="U527" s="88">
        <f t="shared" si="16"/>
        <v>1288000.0000000002</v>
      </c>
      <c r="V527" s="94" t="s">
        <v>2706</v>
      </c>
      <c r="W527" s="24">
        <v>2017</v>
      </c>
      <c r="X527" s="36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</row>
    <row r="528" spans="1:91" s="67" customFormat="1" ht="50.1" customHeight="1">
      <c r="A528" s="4" t="s">
        <v>4145</v>
      </c>
      <c r="B528" s="33" t="s">
        <v>2720</v>
      </c>
      <c r="C528" s="97" t="s">
        <v>1621</v>
      </c>
      <c r="D528" s="98" t="s">
        <v>1997</v>
      </c>
      <c r="E528" s="5" t="s">
        <v>1622</v>
      </c>
      <c r="F528" s="23" t="s">
        <v>1623</v>
      </c>
      <c r="G528" s="24" t="s">
        <v>2712</v>
      </c>
      <c r="H528" s="10">
        <v>0</v>
      </c>
      <c r="I528" s="32" t="s">
        <v>2992</v>
      </c>
      <c r="J528" s="8" t="s">
        <v>2571</v>
      </c>
      <c r="K528" s="24" t="s">
        <v>3479</v>
      </c>
      <c r="L528" s="8" t="s">
        <v>2725</v>
      </c>
      <c r="M528" s="33" t="s">
        <v>2716</v>
      </c>
      <c r="N528" s="5" t="s">
        <v>1467</v>
      </c>
      <c r="O528" s="8" t="s">
        <v>404</v>
      </c>
      <c r="P528" s="50" t="s">
        <v>2812</v>
      </c>
      <c r="Q528" s="50" t="s">
        <v>2762</v>
      </c>
      <c r="R528" s="150">
        <v>10000</v>
      </c>
      <c r="S528" s="37">
        <v>210</v>
      </c>
      <c r="T528" s="35">
        <f t="shared" si="18"/>
        <v>2100000</v>
      </c>
      <c r="U528" s="88">
        <f t="shared" si="16"/>
        <v>2352000</v>
      </c>
      <c r="V528" s="94" t="s">
        <v>2706</v>
      </c>
      <c r="W528" s="24">
        <v>2017</v>
      </c>
      <c r="X528" s="36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</row>
    <row r="529" spans="1:91" s="67" customFormat="1" ht="50.1" customHeight="1">
      <c r="A529" s="4" t="s">
        <v>4146</v>
      </c>
      <c r="B529" s="33" t="s">
        <v>2720</v>
      </c>
      <c r="C529" s="97" t="s">
        <v>1624</v>
      </c>
      <c r="D529" s="98" t="s">
        <v>1997</v>
      </c>
      <c r="E529" s="5" t="s">
        <v>1625</v>
      </c>
      <c r="F529" s="23" t="s">
        <v>1620</v>
      </c>
      <c r="G529" s="24" t="s">
        <v>2712</v>
      </c>
      <c r="H529" s="10">
        <v>0</v>
      </c>
      <c r="I529" s="32" t="s">
        <v>2992</v>
      </c>
      <c r="J529" s="8" t="s">
        <v>2571</v>
      </c>
      <c r="K529" s="24" t="s">
        <v>3479</v>
      </c>
      <c r="L529" s="8" t="s">
        <v>2725</v>
      </c>
      <c r="M529" s="33" t="s">
        <v>2716</v>
      </c>
      <c r="N529" s="5" t="s">
        <v>1467</v>
      </c>
      <c r="O529" s="8" t="s">
        <v>404</v>
      </c>
      <c r="P529" s="34">
        <v>168</v>
      </c>
      <c r="Q529" s="50" t="s">
        <v>3154</v>
      </c>
      <c r="R529" s="150">
        <v>7</v>
      </c>
      <c r="S529" s="37">
        <v>230000</v>
      </c>
      <c r="T529" s="35">
        <f t="shared" si="18"/>
        <v>1610000</v>
      </c>
      <c r="U529" s="88">
        <f t="shared" ref="U529:U592" si="19">T529*1.12</f>
        <v>1803200.0000000002</v>
      </c>
      <c r="V529" s="94" t="s">
        <v>2706</v>
      </c>
      <c r="W529" s="24">
        <v>2017</v>
      </c>
      <c r="X529" s="36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</row>
    <row r="530" spans="1:91" s="67" customFormat="1" ht="50.1" customHeight="1">
      <c r="A530" s="4" t="s">
        <v>4147</v>
      </c>
      <c r="B530" s="4" t="s">
        <v>2720</v>
      </c>
      <c r="C530" s="8" t="s">
        <v>1626</v>
      </c>
      <c r="D530" s="8" t="s">
        <v>1997</v>
      </c>
      <c r="E530" s="8" t="s">
        <v>1622</v>
      </c>
      <c r="F530" s="56" t="s">
        <v>1620</v>
      </c>
      <c r="G530" s="4" t="s">
        <v>2712</v>
      </c>
      <c r="H530" s="4">
        <v>0</v>
      </c>
      <c r="I530" s="4" t="s">
        <v>2992</v>
      </c>
      <c r="J530" s="8" t="s">
        <v>2571</v>
      </c>
      <c r="K530" s="24" t="s">
        <v>3479</v>
      </c>
      <c r="L530" s="8" t="s">
        <v>2725</v>
      </c>
      <c r="M530" s="4" t="s">
        <v>2716</v>
      </c>
      <c r="N530" s="8" t="s">
        <v>1467</v>
      </c>
      <c r="O530" s="8" t="s">
        <v>404</v>
      </c>
      <c r="P530" s="34">
        <v>168</v>
      </c>
      <c r="Q530" s="4" t="s">
        <v>3154</v>
      </c>
      <c r="R530" s="155">
        <v>5</v>
      </c>
      <c r="S530" s="37">
        <v>230000</v>
      </c>
      <c r="T530" s="35">
        <f t="shared" si="18"/>
        <v>1150000</v>
      </c>
      <c r="U530" s="88">
        <f t="shared" si="19"/>
        <v>1288000.0000000002</v>
      </c>
      <c r="V530" s="2" t="s">
        <v>2706</v>
      </c>
      <c r="W530" s="24">
        <v>2017</v>
      </c>
      <c r="X530" s="36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</row>
    <row r="531" spans="1:91" s="67" customFormat="1" ht="50.1" customHeight="1">
      <c r="A531" s="4" t="s">
        <v>4148</v>
      </c>
      <c r="B531" s="4" t="s">
        <v>2720</v>
      </c>
      <c r="C531" s="8" t="s">
        <v>1627</v>
      </c>
      <c r="D531" s="8" t="s">
        <v>1997</v>
      </c>
      <c r="E531" s="8" t="s">
        <v>1628</v>
      </c>
      <c r="F531" s="56" t="s">
        <v>1620</v>
      </c>
      <c r="G531" s="4" t="s">
        <v>2712</v>
      </c>
      <c r="H531" s="4">
        <v>0</v>
      </c>
      <c r="I531" s="4" t="s">
        <v>2992</v>
      </c>
      <c r="J531" s="8" t="s">
        <v>2571</v>
      </c>
      <c r="K531" s="24" t="s">
        <v>3479</v>
      </c>
      <c r="L531" s="8" t="s">
        <v>2725</v>
      </c>
      <c r="M531" s="4" t="s">
        <v>2716</v>
      </c>
      <c r="N531" s="8" t="s">
        <v>1467</v>
      </c>
      <c r="O531" s="8" t="s">
        <v>404</v>
      </c>
      <c r="P531" s="34">
        <v>168</v>
      </c>
      <c r="Q531" s="4" t="s">
        <v>3154</v>
      </c>
      <c r="R531" s="155">
        <v>7</v>
      </c>
      <c r="S531" s="37">
        <v>230000</v>
      </c>
      <c r="T531" s="35">
        <f t="shared" si="18"/>
        <v>1610000</v>
      </c>
      <c r="U531" s="88">
        <f t="shared" si="19"/>
        <v>1803200.0000000002</v>
      </c>
      <c r="V531" s="2" t="s">
        <v>2706</v>
      </c>
      <c r="W531" s="24">
        <v>2017</v>
      </c>
      <c r="X531" s="36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</row>
    <row r="532" spans="1:91" s="67" customFormat="1" ht="50.1" customHeight="1">
      <c r="A532" s="4" t="s">
        <v>4149</v>
      </c>
      <c r="B532" s="33" t="s">
        <v>2720</v>
      </c>
      <c r="C532" s="97" t="s">
        <v>1629</v>
      </c>
      <c r="D532" s="98" t="s">
        <v>1997</v>
      </c>
      <c r="E532" s="5" t="s">
        <v>1630</v>
      </c>
      <c r="F532" s="23" t="s">
        <v>2706</v>
      </c>
      <c r="G532" s="24" t="s">
        <v>2712</v>
      </c>
      <c r="H532" s="10">
        <v>0</v>
      </c>
      <c r="I532" s="32" t="s">
        <v>2992</v>
      </c>
      <c r="J532" s="8" t="s">
        <v>2571</v>
      </c>
      <c r="K532" s="24" t="s">
        <v>3479</v>
      </c>
      <c r="L532" s="8" t="s">
        <v>2725</v>
      </c>
      <c r="M532" s="33" t="s">
        <v>2716</v>
      </c>
      <c r="N532" s="5" t="s">
        <v>1467</v>
      </c>
      <c r="O532" s="8" t="s">
        <v>404</v>
      </c>
      <c r="P532" s="34">
        <v>168</v>
      </c>
      <c r="Q532" s="50" t="s">
        <v>3154</v>
      </c>
      <c r="R532" s="150">
        <v>5</v>
      </c>
      <c r="S532" s="37">
        <v>220000</v>
      </c>
      <c r="T532" s="35">
        <f t="shared" si="18"/>
        <v>1100000</v>
      </c>
      <c r="U532" s="88">
        <f t="shared" si="19"/>
        <v>1232000.0000000002</v>
      </c>
      <c r="V532" s="94" t="s">
        <v>2706</v>
      </c>
      <c r="W532" s="24">
        <v>2017</v>
      </c>
      <c r="X532" s="36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</row>
    <row r="533" spans="1:91" s="67" customFormat="1" ht="50.1" customHeight="1">
      <c r="A533" s="4" t="s">
        <v>4150</v>
      </c>
      <c r="B533" s="4" t="s">
        <v>2720</v>
      </c>
      <c r="C533" s="8" t="s">
        <v>1631</v>
      </c>
      <c r="D533" s="8" t="s">
        <v>1997</v>
      </c>
      <c r="E533" s="8" t="s">
        <v>1632</v>
      </c>
      <c r="F533" s="56" t="s">
        <v>2706</v>
      </c>
      <c r="G533" s="4" t="s">
        <v>2712</v>
      </c>
      <c r="H533" s="4">
        <v>0</v>
      </c>
      <c r="I533" s="4" t="s">
        <v>2992</v>
      </c>
      <c r="J533" s="8" t="s">
        <v>2571</v>
      </c>
      <c r="K533" s="24" t="s">
        <v>3479</v>
      </c>
      <c r="L533" s="8" t="s">
        <v>2725</v>
      </c>
      <c r="M533" s="4" t="s">
        <v>2716</v>
      </c>
      <c r="N533" s="8" t="s">
        <v>1467</v>
      </c>
      <c r="O533" s="8" t="s">
        <v>404</v>
      </c>
      <c r="P533" s="34">
        <v>168</v>
      </c>
      <c r="Q533" s="4" t="s">
        <v>3154</v>
      </c>
      <c r="R533" s="155">
        <v>5</v>
      </c>
      <c r="S533" s="35">
        <v>200000</v>
      </c>
      <c r="T533" s="35">
        <f t="shared" si="18"/>
        <v>1000000</v>
      </c>
      <c r="U533" s="88">
        <f t="shared" si="19"/>
        <v>1120000</v>
      </c>
      <c r="V533" s="2" t="s">
        <v>2706</v>
      </c>
      <c r="W533" s="24">
        <v>2017</v>
      </c>
      <c r="X533" s="36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</row>
    <row r="534" spans="1:91" s="67" customFormat="1" ht="50.1" customHeight="1">
      <c r="A534" s="4" t="s">
        <v>4151</v>
      </c>
      <c r="B534" s="33" t="s">
        <v>2720</v>
      </c>
      <c r="C534" s="97" t="s">
        <v>1633</v>
      </c>
      <c r="D534" s="98" t="s">
        <v>1997</v>
      </c>
      <c r="E534" s="5" t="s">
        <v>1634</v>
      </c>
      <c r="F534" s="23" t="s">
        <v>2706</v>
      </c>
      <c r="G534" s="24" t="s">
        <v>2712</v>
      </c>
      <c r="H534" s="10">
        <v>0</v>
      </c>
      <c r="I534" s="32" t="s">
        <v>2992</v>
      </c>
      <c r="J534" s="8" t="s">
        <v>2571</v>
      </c>
      <c r="K534" s="24" t="s">
        <v>3479</v>
      </c>
      <c r="L534" s="8" t="s">
        <v>2725</v>
      </c>
      <c r="M534" s="33" t="s">
        <v>2716</v>
      </c>
      <c r="N534" s="5" t="s">
        <v>1467</v>
      </c>
      <c r="O534" s="8" t="s">
        <v>404</v>
      </c>
      <c r="P534" s="34">
        <v>168</v>
      </c>
      <c r="Q534" s="50" t="s">
        <v>3154</v>
      </c>
      <c r="R534" s="150">
        <v>5</v>
      </c>
      <c r="S534" s="37">
        <v>210000</v>
      </c>
      <c r="T534" s="35">
        <f t="shared" si="18"/>
        <v>1050000</v>
      </c>
      <c r="U534" s="88">
        <f t="shared" si="19"/>
        <v>1176000</v>
      </c>
      <c r="V534" s="94" t="s">
        <v>2706</v>
      </c>
      <c r="W534" s="24">
        <v>2017</v>
      </c>
      <c r="X534" s="36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</row>
    <row r="535" spans="1:91" s="67" customFormat="1" ht="50.1" customHeight="1">
      <c r="A535" s="4" t="s">
        <v>4152</v>
      </c>
      <c r="B535" s="4" t="s">
        <v>2720</v>
      </c>
      <c r="C535" s="8" t="s">
        <v>1635</v>
      </c>
      <c r="D535" s="8" t="s">
        <v>1997</v>
      </c>
      <c r="E535" s="8" t="s">
        <v>1636</v>
      </c>
      <c r="F535" s="56" t="s">
        <v>2706</v>
      </c>
      <c r="G535" s="4" t="s">
        <v>2712</v>
      </c>
      <c r="H535" s="4">
        <v>0</v>
      </c>
      <c r="I535" s="4" t="s">
        <v>2992</v>
      </c>
      <c r="J535" s="8" t="s">
        <v>2571</v>
      </c>
      <c r="K535" s="24" t="s">
        <v>3479</v>
      </c>
      <c r="L535" s="8" t="s">
        <v>2725</v>
      </c>
      <c r="M535" s="4" t="s">
        <v>2716</v>
      </c>
      <c r="N535" s="8" t="s">
        <v>1467</v>
      </c>
      <c r="O535" s="8" t="s">
        <v>404</v>
      </c>
      <c r="P535" s="34">
        <v>168</v>
      </c>
      <c r="Q535" s="4" t="s">
        <v>3154</v>
      </c>
      <c r="R535" s="155">
        <v>3</v>
      </c>
      <c r="S535" s="35">
        <v>240000</v>
      </c>
      <c r="T535" s="35">
        <f t="shared" si="18"/>
        <v>720000</v>
      </c>
      <c r="U535" s="88">
        <f t="shared" si="19"/>
        <v>806400.00000000012</v>
      </c>
      <c r="V535" s="2" t="s">
        <v>2706</v>
      </c>
      <c r="W535" s="24">
        <v>2017</v>
      </c>
      <c r="X535" s="36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</row>
    <row r="536" spans="1:91" s="67" customFormat="1" ht="50.1" customHeight="1">
      <c r="A536" s="4" t="s">
        <v>4153</v>
      </c>
      <c r="B536" s="33" t="s">
        <v>2720</v>
      </c>
      <c r="C536" s="97" t="s">
        <v>1637</v>
      </c>
      <c r="D536" s="98" t="s">
        <v>1997</v>
      </c>
      <c r="E536" s="5" t="s">
        <v>1638</v>
      </c>
      <c r="F536" s="23" t="s">
        <v>2706</v>
      </c>
      <c r="G536" s="24" t="s">
        <v>2712</v>
      </c>
      <c r="H536" s="10">
        <v>0</v>
      </c>
      <c r="I536" s="32" t="s">
        <v>2992</v>
      </c>
      <c r="J536" s="8" t="s">
        <v>2571</v>
      </c>
      <c r="K536" s="24" t="s">
        <v>3479</v>
      </c>
      <c r="L536" s="8" t="s">
        <v>2725</v>
      </c>
      <c r="M536" s="33" t="s">
        <v>2716</v>
      </c>
      <c r="N536" s="5" t="s">
        <v>1467</v>
      </c>
      <c r="O536" s="8" t="s">
        <v>404</v>
      </c>
      <c r="P536" s="34">
        <v>168</v>
      </c>
      <c r="Q536" s="50" t="s">
        <v>3154</v>
      </c>
      <c r="R536" s="150">
        <v>3</v>
      </c>
      <c r="S536" s="35">
        <v>240000</v>
      </c>
      <c r="T536" s="35">
        <f t="shared" si="18"/>
        <v>720000</v>
      </c>
      <c r="U536" s="88">
        <f t="shared" si="19"/>
        <v>806400.00000000012</v>
      </c>
      <c r="V536" s="94" t="s">
        <v>2706</v>
      </c>
      <c r="W536" s="24">
        <v>2017</v>
      </c>
      <c r="X536" s="36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</row>
    <row r="537" spans="1:91" s="67" customFormat="1" ht="50.1" customHeight="1">
      <c r="A537" s="4" t="s">
        <v>4154</v>
      </c>
      <c r="B537" s="4" t="s">
        <v>2720</v>
      </c>
      <c r="C537" s="8" t="s">
        <v>1639</v>
      </c>
      <c r="D537" s="8" t="s">
        <v>1997</v>
      </c>
      <c r="E537" s="8" t="s">
        <v>1640</v>
      </c>
      <c r="F537" s="56" t="s">
        <v>2706</v>
      </c>
      <c r="G537" s="4" t="s">
        <v>2712</v>
      </c>
      <c r="H537" s="4">
        <v>0</v>
      </c>
      <c r="I537" s="4" t="s">
        <v>2992</v>
      </c>
      <c r="J537" s="8" t="s">
        <v>2571</v>
      </c>
      <c r="K537" s="24" t="s">
        <v>3479</v>
      </c>
      <c r="L537" s="8" t="s">
        <v>2725</v>
      </c>
      <c r="M537" s="4" t="s">
        <v>2716</v>
      </c>
      <c r="N537" s="8" t="s">
        <v>1467</v>
      </c>
      <c r="O537" s="8" t="s">
        <v>404</v>
      </c>
      <c r="P537" s="34">
        <v>168</v>
      </c>
      <c r="Q537" s="4" t="s">
        <v>3154</v>
      </c>
      <c r="R537" s="155">
        <v>5</v>
      </c>
      <c r="S537" s="35">
        <v>230000</v>
      </c>
      <c r="T537" s="35">
        <f t="shared" si="18"/>
        <v>1150000</v>
      </c>
      <c r="U537" s="88">
        <f t="shared" si="19"/>
        <v>1288000.0000000002</v>
      </c>
      <c r="V537" s="2" t="s">
        <v>2706</v>
      </c>
      <c r="W537" s="24">
        <v>2017</v>
      </c>
      <c r="X537" s="36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</row>
    <row r="538" spans="1:91" s="67" customFormat="1" ht="50.1" customHeight="1">
      <c r="A538" s="4" t="s">
        <v>4155</v>
      </c>
      <c r="B538" s="33" t="s">
        <v>2720</v>
      </c>
      <c r="C538" s="97" t="s">
        <v>1641</v>
      </c>
      <c r="D538" s="98" t="s">
        <v>1997</v>
      </c>
      <c r="E538" s="5" t="s">
        <v>1642</v>
      </c>
      <c r="F538" s="23" t="s">
        <v>2706</v>
      </c>
      <c r="G538" s="24" t="s">
        <v>2712</v>
      </c>
      <c r="H538" s="10">
        <v>0</v>
      </c>
      <c r="I538" s="32" t="s">
        <v>2992</v>
      </c>
      <c r="J538" s="8" t="s">
        <v>2571</v>
      </c>
      <c r="K538" s="24" t="s">
        <v>3479</v>
      </c>
      <c r="L538" s="8" t="s">
        <v>2725</v>
      </c>
      <c r="M538" s="33" t="s">
        <v>2716</v>
      </c>
      <c r="N538" s="5" t="s">
        <v>1467</v>
      </c>
      <c r="O538" s="8" t="s">
        <v>404</v>
      </c>
      <c r="P538" s="34">
        <v>168</v>
      </c>
      <c r="Q538" s="50" t="s">
        <v>3154</v>
      </c>
      <c r="R538" s="150">
        <v>10</v>
      </c>
      <c r="S538" s="35">
        <v>230000</v>
      </c>
      <c r="T538" s="35">
        <f t="shared" si="18"/>
        <v>2300000</v>
      </c>
      <c r="U538" s="88">
        <f t="shared" si="19"/>
        <v>2576000.0000000005</v>
      </c>
      <c r="V538" s="94" t="s">
        <v>2706</v>
      </c>
      <c r="W538" s="24">
        <v>2017</v>
      </c>
      <c r="X538" s="36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  <c r="BP538" s="132"/>
      <c r="BQ538" s="132"/>
      <c r="BR538" s="132"/>
      <c r="BS538" s="132"/>
      <c r="BT538" s="132"/>
      <c r="BU538" s="132"/>
      <c r="BV538" s="132"/>
      <c r="BW538" s="132"/>
      <c r="BX538" s="132"/>
      <c r="BY538" s="132"/>
      <c r="BZ538" s="132"/>
      <c r="CA538" s="132"/>
      <c r="CB538" s="132"/>
      <c r="CC538" s="132"/>
      <c r="CD538" s="132"/>
      <c r="CE538" s="132"/>
      <c r="CF538" s="132"/>
      <c r="CG538" s="132"/>
      <c r="CH538" s="132"/>
      <c r="CI538" s="132"/>
      <c r="CJ538" s="132"/>
      <c r="CK538" s="132"/>
      <c r="CL538" s="132"/>
      <c r="CM538" s="132"/>
    </row>
    <row r="539" spans="1:91" s="67" customFormat="1" ht="50.1" customHeight="1">
      <c r="A539" s="4" t="s">
        <v>4156</v>
      </c>
      <c r="B539" s="4" t="s">
        <v>2720</v>
      </c>
      <c r="C539" s="8" t="s">
        <v>1643</v>
      </c>
      <c r="D539" s="8" t="s">
        <v>1997</v>
      </c>
      <c r="E539" s="8" t="s">
        <v>1644</v>
      </c>
      <c r="F539" s="56" t="s">
        <v>2706</v>
      </c>
      <c r="G539" s="4" t="s">
        <v>2712</v>
      </c>
      <c r="H539" s="4">
        <v>0</v>
      </c>
      <c r="I539" s="4" t="s">
        <v>2992</v>
      </c>
      <c r="J539" s="8" t="s">
        <v>2571</v>
      </c>
      <c r="K539" s="24" t="s">
        <v>3479</v>
      </c>
      <c r="L539" s="8" t="s">
        <v>2725</v>
      </c>
      <c r="M539" s="4" t="s">
        <v>2716</v>
      </c>
      <c r="N539" s="8" t="s">
        <v>1467</v>
      </c>
      <c r="O539" s="8" t="s">
        <v>404</v>
      </c>
      <c r="P539" s="34">
        <v>168</v>
      </c>
      <c r="Q539" s="4" t="s">
        <v>3154</v>
      </c>
      <c r="R539" s="155">
        <v>10</v>
      </c>
      <c r="S539" s="35">
        <v>230000</v>
      </c>
      <c r="T539" s="35">
        <f t="shared" si="18"/>
        <v>2300000</v>
      </c>
      <c r="U539" s="88">
        <f t="shared" si="19"/>
        <v>2576000.0000000005</v>
      </c>
      <c r="V539" s="2" t="s">
        <v>2706</v>
      </c>
      <c r="W539" s="24">
        <v>2017</v>
      </c>
      <c r="X539" s="36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:91" s="67" customFormat="1" ht="50.1" customHeight="1">
      <c r="A540" s="4" t="s">
        <v>4157</v>
      </c>
      <c r="B540" s="33" t="s">
        <v>2720</v>
      </c>
      <c r="C540" s="97" t="s">
        <v>1645</v>
      </c>
      <c r="D540" s="98" t="s">
        <v>1997</v>
      </c>
      <c r="E540" s="5" t="s">
        <v>1646</v>
      </c>
      <c r="F540" s="23" t="s">
        <v>2706</v>
      </c>
      <c r="G540" s="24" t="s">
        <v>2712</v>
      </c>
      <c r="H540" s="10">
        <v>0</v>
      </c>
      <c r="I540" s="32" t="s">
        <v>2992</v>
      </c>
      <c r="J540" s="8" t="s">
        <v>2571</v>
      </c>
      <c r="K540" s="24" t="s">
        <v>3479</v>
      </c>
      <c r="L540" s="8" t="s">
        <v>2725</v>
      </c>
      <c r="M540" s="33" t="s">
        <v>2716</v>
      </c>
      <c r="N540" s="5" t="s">
        <v>1467</v>
      </c>
      <c r="O540" s="8" t="s">
        <v>404</v>
      </c>
      <c r="P540" s="34">
        <v>168</v>
      </c>
      <c r="Q540" s="50" t="s">
        <v>3154</v>
      </c>
      <c r="R540" s="150">
        <v>3</v>
      </c>
      <c r="S540" s="37">
        <v>1576350</v>
      </c>
      <c r="T540" s="35">
        <f t="shared" si="18"/>
        <v>4729050</v>
      </c>
      <c r="U540" s="88">
        <f t="shared" si="19"/>
        <v>5296536.0000000009</v>
      </c>
      <c r="V540" s="94" t="s">
        <v>2706</v>
      </c>
      <c r="W540" s="24">
        <v>2017</v>
      </c>
      <c r="X540" s="36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:91" s="67" customFormat="1" ht="50.1" customHeight="1">
      <c r="A541" s="4" t="s">
        <v>4158</v>
      </c>
      <c r="B541" s="4" t="s">
        <v>2720</v>
      </c>
      <c r="C541" s="8" t="s">
        <v>1647</v>
      </c>
      <c r="D541" s="8" t="s">
        <v>1997</v>
      </c>
      <c r="E541" s="8" t="s">
        <v>1648</v>
      </c>
      <c r="F541" s="56" t="s">
        <v>2706</v>
      </c>
      <c r="G541" s="4" t="s">
        <v>2712</v>
      </c>
      <c r="H541" s="4">
        <v>0</v>
      </c>
      <c r="I541" s="4" t="s">
        <v>2992</v>
      </c>
      <c r="J541" s="8" t="s">
        <v>2571</v>
      </c>
      <c r="K541" s="24" t="s">
        <v>3479</v>
      </c>
      <c r="L541" s="8" t="s">
        <v>2725</v>
      </c>
      <c r="M541" s="4" t="s">
        <v>2716</v>
      </c>
      <c r="N541" s="8" t="s">
        <v>1467</v>
      </c>
      <c r="O541" s="8" t="s">
        <v>404</v>
      </c>
      <c r="P541" s="34">
        <v>168</v>
      </c>
      <c r="Q541" s="4" t="s">
        <v>3154</v>
      </c>
      <c r="R541" s="155">
        <v>3</v>
      </c>
      <c r="S541" s="37">
        <v>1576350</v>
      </c>
      <c r="T541" s="35">
        <f t="shared" si="18"/>
        <v>4729050</v>
      </c>
      <c r="U541" s="88">
        <f t="shared" si="19"/>
        <v>5296536.0000000009</v>
      </c>
      <c r="V541" s="2" t="s">
        <v>2706</v>
      </c>
      <c r="W541" s="24">
        <v>2017</v>
      </c>
      <c r="X541" s="36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:91" s="67" customFormat="1" ht="50.1" customHeight="1">
      <c r="A542" s="4" t="s">
        <v>4159</v>
      </c>
      <c r="B542" s="33" t="s">
        <v>2720</v>
      </c>
      <c r="C542" s="97" t="s">
        <v>1649</v>
      </c>
      <c r="D542" s="98" t="s">
        <v>1997</v>
      </c>
      <c r="E542" s="5" t="s">
        <v>1650</v>
      </c>
      <c r="F542" s="23" t="s">
        <v>2706</v>
      </c>
      <c r="G542" s="24" t="s">
        <v>2712</v>
      </c>
      <c r="H542" s="10">
        <v>0</v>
      </c>
      <c r="I542" s="32" t="s">
        <v>2992</v>
      </c>
      <c r="J542" s="8" t="s">
        <v>2571</v>
      </c>
      <c r="K542" s="24" t="s">
        <v>3479</v>
      </c>
      <c r="L542" s="8" t="s">
        <v>2725</v>
      </c>
      <c r="M542" s="33" t="s">
        <v>2716</v>
      </c>
      <c r="N542" s="5" t="s">
        <v>1467</v>
      </c>
      <c r="O542" s="8" t="s">
        <v>404</v>
      </c>
      <c r="P542" s="34">
        <v>168</v>
      </c>
      <c r="Q542" s="50" t="s">
        <v>3154</v>
      </c>
      <c r="R542" s="150">
        <v>3</v>
      </c>
      <c r="S542" s="37">
        <v>1576350</v>
      </c>
      <c r="T542" s="35">
        <f t="shared" si="18"/>
        <v>4729050</v>
      </c>
      <c r="U542" s="88">
        <f t="shared" si="19"/>
        <v>5296536.0000000009</v>
      </c>
      <c r="V542" s="94" t="s">
        <v>2706</v>
      </c>
      <c r="W542" s="24">
        <v>2017</v>
      </c>
      <c r="X542" s="36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:91" s="67" customFormat="1" ht="50.1" customHeight="1">
      <c r="A543" s="4" t="s">
        <v>4160</v>
      </c>
      <c r="B543" s="4" t="s">
        <v>2720</v>
      </c>
      <c r="C543" s="8" t="s">
        <v>1651</v>
      </c>
      <c r="D543" s="8" t="s">
        <v>1997</v>
      </c>
      <c r="E543" s="8" t="s">
        <v>1652</v>
      </c>
      <c r="F543" s="56" t="s">
        <v>2706</v>
      </c>
      <c r="G543" s="4" t="s">
        <v>2712</v>
      </c>
      <c r="H543" s="4">
        <v>0</v>
      </c>
      <c r="I543" s="4" t="s">
        <v>2992</v>
      </c>
      <c r="J543" s="8" t="s">
        <v>2571</v>
      </c>
      <c r="K543" s="24" t="s">
        <v>3479</v>
      </c>
      <c r="L543" s="8" t="s">
        <v>2725</v>
      </c>
      <c r="M543" s="4" t="s">
        <v>2716</v>
      </c>
      <c r="N543" s="8" t="s">
        <v>1467</v>
      </c>
      <c r="O543" s="8" t="s">
        <v>404</v>
      </c>
      <c r="P543" s="34">
        <v>168</v>
      </c>
      <c r="Q543" s="4" t="s">
        <v>3154</v>
      </c>
      <c r="R543" s="155">
        <v>5</v>
      </c>
      <c r="S543" s="37">
        <v>1576350</v>
      </c>
      <c r="T543" s="35">
        <f t="shared" si="18"/>
        <v>7881750</v>
      </c>
      <c r="U543" s="88">
        <f t="shared" si="19"/>
        <v>8827560</v>
      </c>
      <c r="V543" s="2" t="s">
        <v>2706</v>
      </c>
      <c r="W543" s="24">
        <v>2017</v>
      </c>
      <c r="X543" s="36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:91" s="67" customFormat="1" ht="50.1" customHeight="1">
      <c r="A544" s="4" t="s">
        <v>4161</v>
      </c>
      <c r="B544" s="33" t="s">
        <v>2720</v>
      </c>
      <c r="C544" s="97" t="s">
        <v>1653</v>
      </c>
      <c r="D544" s="98" t="s">
        <v>1997</v>
      </c>
      <c r="E544" s="5" t="s">
        <v>1654</v>
      </c>
      <c r="F544" s="23" t="s">
        <v>2706</v>
      </c>
      <c r="G544" s="24" t="s">
        <v>2712</v>
      </c>
      <c r="H544" s="10">
        <v>0</v>
      </c>
      <c r="I544" s="32" t="s">
        <v>2992</v>
      </c>
      <c r="J544" s="8" t="s">
        <v>2571</v>
      </c>
      <c r="K544" s="24" t="s">
        <v>3479</v>
      </c>
      <c r="L544" s="8" t="s">
        <v>2725</v>
      </c>
      <c r="M544" s="33" t="s">
        <v>2716</v>
      </c>
      <c r="N544" s="5" t="s">
        <v>1467</v>
      </c>
      <c r="O544" s="8" t="s">
        <v>404</v>
      </c>
      <c r="P544" s="34">
        <v>168</v>
      </c>
      <c r="Q544" s="50" t="s">
        <v>3154</v>
      </c>
      <c r="R544" s="150">
        <v>5</v>
      </c>
      <c r="S544" s="37">
        <v>1576350</v>
      </c>
      <c r="T544" s="35">
        <f t="shared" si="18"/>
        <v>7881750</v>
      </c>
      <c r="U544" s="88">
        <f t="shared" si="19"/>
        <v>8827560</v>
      </c>
      <c r="V544" s="94" t="s">
        <v>2706</v>
      </c>
      <c r="W544" s="24">
        <v>2017</v>
      </c>
      <c r="X544" s="36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:37" s="67" customFormat="1" ht="50.1" customHeight="1">
      <c r="A545" s="4" t="s">
        <v>4162</v>
      </c>
      <c r="B545" s="4" t="s">
        <v>2720</v>
      </c>
      <c r="C545" s="8" t="s">
        <v>1655</v>
      </c>
      <c r="D545" s="8" t="s">
        <v>1997</v>
      </c>
      <c r="E545" s="8" t="s">
        <v>1656</v>
      </c>
      <c r="F545" s="56" t="s">
        <v>2706</v>
      </c>
      <c r="G545" s="4" t="s">
        <v>2712</v>
      </c>
      <c r="H545" s="4">
        <v>0</v>
      </c>
      <c r="I545" s="4" t="s">
        <v>2992</v>
      </c>
      <c r="J545" s="8" t="s">
        <v>2571</v>
      </c>
      <c r="K545" s="24" t="s">
        <v>3479</v>
      </c>
      <c r="L545" s="8" t="s">
        <v>2725</v>
      </c>
      <c r="M545" s="4" t="s">
        <v>2716</v>
      </c>
      <c r="N545" s="8" t="s">
        <v>1467</v>
      </c>
      <c r="O545" s="8" t="s">
        <v>404</v>
      </c>
      <c r="P545" s="34">
        <v>168</v>
      </c>
      <c r="Q545" s="4" t="s">
        <v>3154</v>
      </c>
      <c r="R545" s="155">
        <v>5</v>
      </c>
      <c r="S545" s="37">
        <v>1576350</v>
      </c>
      <c r="T545" s="35">
        <f t="shared" si="18"/>
        <v>7881750</v>
      </c>
      <c r="U545" s="88">
        <f t="shared" si="19"/>
        <v>8827560</v>
      </c>
      <c r="V545" s="2" t="s">
        <v>2706</v>
      </c>
      <c r="W545" s="24">
        <v>2017</v>
      </c>
      <c r="X545" s="36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:37" s="67" customFormat="1" ht="50.1" customHeight="1">
      <c r="A546" s="4" t="s">
        <v>4163</v>
      </c>
      <c r="B546" s="33" t="s">
        <v>2720</v>
      </c>
      <c r="C546" s="97" t="s">
        <v>1657</v>
      </c>
      <c r="D546" s="98" t="s">
        <v>1997</v>
      </c>
      <c r="E546" s="5" t="s">
        <v>1658</v>
      </c>
      <c r="F546" s="23" t="s">
        <v>2706</v>
      </c>
      <c r="G546" s="24" t="s">
        <v>2712</v>
      </c>
      <c r="H546" s="10">
        <v>0</v>
      </c>
      <c r="I546" s="32" t="s">
        <v>2992</v>
      </c>
      <c r="J546" s="8" t="s">
        <v>2571</v>
      </c>
      <c r="K546" s="24" t="s">
        <v>3479</v>
      </c>
      <c r="L546" s="8" t="s">
        <v>2725</v>
      </c>
      <c r="M546" s="33" t="s">
        <v>2716</v>
      </c>
      <c r="N546" s="5" t="s">
        <v>1467</v>
      </c>
      <c r="O546" s="8" t="s">
        <v>404</v>
      </c>
      <c r="P546" s="34">
        <v>168</v>
      </c>
      <c r="Q546" s="50" t="s">
        <v>3154</v>
      </c>
      <c r="R546" s="150">
        <v>5</v>
      </c>
      <c r="S546" s="37">
        <v>1576350</v>
      </c>
      <c r="T546" s="35">
        <f t="shared" si="18"/>
        <v>7881750</v>
      </c>
      <c r="U546" s="88">
        <f t="shared" si="19"/>
        <v>8827560</v>
      </c>
      <c r="V546" s="94" t="s">
        <v>2706</v>
      </c>
      <c r="W546" s="24">
        <v>2017</v>
      </c>
      <c r="X546" s="36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:37" s="67" customFormat="1" ht="50.1" customHeight="1">
      <c r="A547" s="4" t="s">
        <v>4164</v>
      </c>
      <c r="B547" s="4" t="s">
        <v>2720</v>
      </c>
      <c r="C547" s="8" t="s">
        <v>1659</v>
      </c>
      <c r="D547" s="8" t="s">
        <v>1997</v>
      </c>
      <c r="E547" s="8" t="s">
        <v>1660</v>
      </c>
      <c r="F547" s="56" t="s">
        <v>2706</v>
      </c>
      <c r="G547" s="4" t="s">
        <v>2712</v>
      </c>
      <c r="H547" s="4">
        <v>0</v>
      </c>
      <c r="I547" s="4" t="s">
        <v>2992</v>
      </c>
      <c r="J547" s="8" t="s">
        <v>2571</v>
      </c>
      <c r="K547" s="24" t="s">
        <v>3479</v>
      </c>
      <c r="L547" s="8" t="s">
        <v>2725</v>
      </c>
      <c r="M547" s="4" t="s">
        <v>2716</v>
      </c>
      <c r="N547" s="8" t="s">
        <v>1467</v>
      </c>
      <c r="O547" s="8" t="s">
        <v>404</v>
      </c>
      <c r="P547" s="34">
        <v>168</v>
      </c>
      <c r="Q547" s="4" t="s">
        <v>3154</v>
      </c>
      <c r="R547" s="155">
        <v>5</v>
      </c>
      <c r="S547" s="37">
        <v>1576350</v>
      </c>
      <c r="T547" s="35">
        <f t="shared" si="18"/>
        <v>7881750</v>
      </c>
      <c r="U547" s="88">
        <f t="shared" si="19"/>
        <v>8827560</v>
      </c>
      <c r="V547" s="2" t="s">
        <v>2706</v>
      </c>
      <c r="W547" s="24">
        <v>2017</v>
      </c>
      <c r="X547" s="36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:37" s="67" customFormat="1" ht="50.1" customHeight="1">
      <c r="A548" s="4" t="s">
        <v>4165</v>
      </c>
      <c r="B548" s="33" t="s">
        <v>2720</v>
      </c>
      <c r="C548" s="97" t="s">
        <v>1661</v>
      </c>
      <c r="D548" s="98" t="s">
        <v>1997</v>
      </c>
      <c r="E548" s="5" t="s">
        <v>1662</v>
      </c>
      <c r="F548" s="23" t="s">
        <v>2706</v>
      </c>
      <c r="G548" s="24" t="s">
        <v>2712</v>
      </c>
      <c r="H548" s="10">
        <v>0</v>
      </c>
      <c r="I548" s="32" t="s">
        <v>2992</v>
      </c>
      <c r="J548" s="8" t="s">
        <v>2571</v>
      </c>
      <c r="K548" s="24" t="s">
        <v>3479</v>
      </c>
      <c r="L548" s="8" t="s">
        <v>2725</v>
      </c>
      <c r="M548" s="33" t="s">
        <v>2716</v>
      </c>
      <c r="N548" s="5" t="s">
        <v>1467</v>
      </c>
      <c r="O548" s="8" t="s">
        <v>404</v>
      </c>
      <c r="P548" s="34">
        <v>168</v>
      </c>
      <c r="Q548" s="50" t="s">
        <v>3154</v>
      </c>
      <c r="R548" s="150">
        <v>5</v>
      </c>
      <c r="S548" s="37">
        <v>1576350</v>
      </c>
      <c r="T548" s="35">
        <f t="shared" si="18"/>
        <v>7881750</v>
      </c>
      <c r="U548" s="88">
        <f t="shared" si="19"/>
        <v>8827560</v>
      </c>
      <c r="V548" s="94" t="s">
        <v>2706</v>
      </c>
      <c r="W548" s="24">
        <v>2017</v>
      </c>
      <c r="X548" s="36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:37" s="67" customFormat="1" ht="50.1" customHeight="1">
      <c r="A549" s="4" t="s">
        <v>4166</v>
      </c>
      <c r="B549" s="4" t="s">
        <v>2720</v>
      </c>
      <c r="C549" s="8" t="s">
        <v>1663</v>
      </c>
      <c r="D549" s="8" t="s">
        <v>1997</v>
      </c>
      <c r="E549" s="8" t="s">
        <v>1664</v>
      </c>
      <c r="F549" s="56" t="s">
        <v>2706</v>
      </c>
      <c r="G549" s="4" t="s">
        <v>2712</v>
      </c>
      <c r="H549" s="4">
        <v>0</v>
      </c>
      <c r="I549" s="4" t="s">
        <v>2992</v>
      </c>
      <c r="J549" s="8" t="s">
        <v>2571</v>
      </c>
      <c r="K549" s="24" t="s">
        <v>3479</v>
      </c>
      <c r="L549" s="8" t="s">
        <v>2725</v>
      </c>
      <c r="M549" s="4" t="s">
        <v>2716</v>
      </c>
      <c r="N549" s="8" t="s">
        <v>1467</v>
      </c>
      <c r="O549" s="8" t="s">
        <v>404</v>
      </c>
      <c r="P549" s="34">
        <v>168</v>
      </c>
      <c r="Q549" s="4" t="s">
        <v>3154</v>
      </c>
      <c r="R549" s="155">
        <v>5</v>
      </c>
      <c r="S549" s="35">
        <v>220000</v>
      </c>
      <c r="T549" s="35">
        <f t="shared" si="18"/>
        <v>1100000</v>
      </c>
      <c r="U549" s="88">
        <f t="shared" si="19"/>
        <v>1232000.0000000002</v>
      </c>
      <c r="V549" s="2" t="s">
        <v>2706</v>
      </c>
      <c r="W549" s="24">
        <v>2017</v>
      </c>
      <c r="X549" s="36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:37" s="67" customFormat="1" ht="50.1" customHeight="1">
      <c r="A550" s="4" t="s">
        <v>4167</v>
      </c>
      <c r="B550" s="33" t="s">
        <v>2720</v>
      </c>
      <c r="C550" s="97" t="s">
        <v>1665</v>
      </c>
      <c r="D550" s="98" t="s">
        <v>1997</v>
      </c>
      <c r="E550" s="5" t="s">
        <v>1666</v>
      </c>
      <c r="F550" s="23" t="s">
        <v>2706</v>
      </c>
      <c r="G550" s="24" t="s">
        <v>2712</v>
      </c>
      <c r="H550" s="10">
        <v>0</v>
      </c>
      <c r="I550" s="32" t="s">
        <v>2992</v>
      </c>
      <c r="J550" s="8" t="s">
        <v>2571</v>
      </c>
      <c r="K550" s="24" t="s">
        <v>3479</v>
      </c>
      <c r="L550" s="8" t="s">
        <v>2725</v>
      </c>
      <c r="M550" s="33" t="s">
        <v>2716</v>
      </c>
      <c r="N550" s="5" t="s">
        <v>1467</v>
      </c>
      <c r="O550" s="8" t="s">
        <v>404</v>
      </c>
      <c r="P550" s="34">
        <v>168</v>
      </c>
      <c r="Q550" s="50" t="s">
        <v>3154</v>
      </c>
      <c r="R550" s="150">
        <v>5</v>
      </c>
      <c r="S550" s="35">
        <v>210000</v>
      </c>
      <c r="T550" s="35">
        <f t="shared" si="18"/>
        <v>1050000</v>
      </c>
      <c r="U550" s="88">
        <f t="shared" si="19"/>
        <v>1176000</v>
      </c>
      <c r="V550" s="94" t="s">
        <v>2706</v>
      </c>
      <c r="W550" s="24">
        <v>2017</v>
      </c>
      <c r="X550" s="36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:37" s="67" customFormat="1" ht="50.1" customHeight="1">
      <c r="A551" s="4" t="s">
        <v>4168</v>
      </c>
      <c r="B551" s="4" t="s">
        <v>2720</v>
      </c>
      <c r="C551" s="8" t="s">
        <v>1667</v>
      </c>
      <c r="D551" s="8" t="s">
        <v>1997</v>
      </c>
      <c r="E551" s="8" t="s">
        <v>1668</v>
      </c>
      <c r="F551" s="56" t="s">
        <v>2706</v>
      </c>
      <c r="G551" s="4" t="s">
        <v>2712</v>
      </c>
      <c r="H551" s="4">
        <v>0</v>
      </c>
      <c r="I551" s="4" t="s">
        <v>2992</v>
      </c>
      <c r="J551" s="8" t="s">
        <v>2571</v>
      </c>
      <c r="K551" s="24" t="s">
        <v>3479</v>
      </c>
      <c r="L551" s="8" t="s">
        <v>2725</v>
      </c>
      <c r="M551" s="4" t="s">
        <v>2716</v>
      </c>
      <c r="N551" s="8" t="s">
        <v>1467</v>
      </c>
      <c r="O551" s="8" t="s">
        <v>404</v>
      </c>
      <c r="P551" s="34">
        <v>168</v>
      </c>
      <c r="Q551" s="4" t="s">
        <v>3154</v>
      </c>
      <c r="R551" s="155">
        <v>5</v>
      </c>
      <c r="S551" s="35">
        <v>210000</v>
      </c>
      <c r="T551" s="35">
        <f t="shared" si="18"/>
        <v>1050000</v>
      </c>
      <c r="U551" s="88">
        <f t="shared" si="19"/>
        <v>1176000</v>
      </c>
      <c r="V551" s="2" t="s">
        <v>2706</v>
      </c>
      <c r="W551" s="24">
        <v>2017</v>
      </c>
      <c r="X551" s="36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:37" s="67" customFormat="1" ht="50.1" customHeight="1">
      <c r="A552" s="4" t="s">
        <v>4169</v>
      </c>
      <c r="B552" s="33" t="s">
        <v>2720</v>
      </c>
      <c r="C552" s="97" t="s">
        <v>1669</v>
      </c>
      <c r="D552" s="98" t="s">
        <v>1997</v>
      </c>
      <c r="E552" s="5" t="s">
        <v>1670</v>
      </c>
      <c r="F552" s="23" t="s">
        <v>2706</v>
      </c>
      <c r="G552" s="24" t="s">
        <v>2712</v>
      </c>
      <c r="H552" s="10">
        <v>0</v>
      </c>
      <c r="I552" s="32" t="s">
        <v>2992</v>
      </c>
      <c r="J552" s="8" t="s">
        <v>2571</v>
      </c>
      <c r="K552" s="24" t="s">
        <v>3479</v>
      </c>
      <c r="L552" s="8" t="s">
        <v>2725</v>
      </c>
      <c r="M552" s="33" t="s">
        <v>2716</v>
      </c>
      <c r="N552" s="5" t="s">
        <v>1467</v>
      </c>
      <c r="O552" s="8" t="s">
        <v>404</v>
      </c>
      <c r="P552" s="34">
        <v>168</v>
      </c>
      <c r="Q552" s="50" t="s">
        <v>3154</v>
      </c>
      <c r="R552" s="150">
        <v>5</v>
      </c>
      <c r="S552" s="35">
        <v>210000</v>
      </c>
      <c r="T552" s="35">
        <f t="shared" si="18"/>
        <v>1050000</v>
      </c>
      <c r="U552" s="88">
        <f t="shared" si="19"/>
        <v>1176000</v>
      </c>
      <c r="V552" s="94" t="s">
        <v>2706</v>
      </c>
      <c r="W552" s="24">
        <v>2017</v>
      </c>
      <c r="X552" s="36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:37" s="67" customFormat="1" ht="50.1" customHeight="1">
      <c r="A553" s="4" t="s">
        <v>4170</v>
      </c>
      <c r="B553" s="4" t="s">
        <v>2720</v>
      </c>
      <c r="C553" s="8" t="s">
        <v>1671</v>
      </c>
      <c r="D553" s="8" t="s">
        <v>1997</v>
      </c>
      <c r="E553" s="8" t="s">
        <v>1672</v>
      </c>
      <c r="F553" s="56" t="s">
        <v>2706</v>
      </c>
      <c r="G553" s="4" t="s">
        <v>2712</v>
      </c>
      <c r="H553" s="4">
        <v>0</v>
      </c>
      <c r="I553" s="4" t="s">
        <v>2992</v>
      </c>
      <c r="J553" s="8" t="s">
        <v>2571</v>
      </c>
      <c r="K553" s="24" t="s">
        <v>3479</v>
      </c>
      <c r="L553" s="8" t="s">
        <v>2725</v>
      </c>
      <c r="M553" s="4" t="s">
        <v>2716</v>
      </c>
      <c r="N553" s="8" t="s">
        <v>1467</v>
      </c>
      <c r="O553" s="8" t="s">
        <v>404</v>
      </c>
      <c r="P553" s="34">
        <v>168</v>
      </c>
      <c r="Q553" s="4" t="s">
        <v>3154</v>
      </c>
      <c r="R553" s="155">
        <v>5</v>
      </c>
      <c r="S553" s="35">
        <v>210000</v>
      </c>
      <c r="T553" s="35">
        <f t="shared" si="18"/>
        <v>1050000</v>
      </c>
      <c r="U553" s="88">
        <f t="shared" si="19"/>
        <v>1176000</v>
      </c>
      <c r="V553" s="2" t="s">
        <v>2706</v>
      </c>
      <c r="W553" s="24">
        <v>2017</v>
      </c>
      <c r="X553" s="36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:37" s="67" customFormat="1" ht="50.1" customHeight="1">
      <c r="A554" s="4" t="s">
        <v>4171</v>
      </c>
      <c r="B554" s="33" t="s">
        <v>2720</v>
      </c>
      <c r="C554" s="97" t="s">
        <v>1673</v>
      </c>
      <c r="D554" s="98" t="s">
        <v>1997</v>
      </c>
      <c r="E554" s="5" t="s">
        <v>1674</v>
      </c>
      <c r="F554" s="23" t="s">
        <v>2706</v>
      </c>
      <c r="G554" s="24" t="s">
        <v>2712</v>
      </c>
      <c r="H554" s="10">
        <v>0</v>
      </c>
      <c r="I554" s="32" t="s">
        <v>2992</v>
      </c>
      <c r="J554" s="8" t="s">
        <v>2571</v>
      </c>
      <c r="K554" s="24" t="s">
        <v>3479</v>
      </c>
      <c r="L554" s="8" t="s">
        <v>2725</v>
      </c>
      <c r="M554" s="33" t="s">
        <v>2716</v>
      </c>
      <c r="N554" s="5" t="s">
        <v>1467</v>
      </c>
      <c r="O554" s="8" t="s">
        <v>404</v>
      </c>
      <c r="P554" s="34">
        <v>168</v>
      </c>
      <c r="Q554" s="50" t="s">
        <v>3154</v>
      </c>
      <c r="R554" s="150">
        <v>5</v>
      </c>
      <c r="S554" s="35">
        <v>210000</v>
      </c>
      <c r="T554" s="35">
        <f t="shared" si="18"/>
        <v>1050000</v>
      </c>
      <c r="U554" s="88">
        <f t="shared" si="19"/>
        <v>1176000</v>
      </c>
      <c r="V554" s="94" t="s">
        <v>2706</v>
      </c>
      <c r="W554" s="24">
        <v>2017</v>
      </c>
      <c r="X554" s="36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:37" s="67" customFormat="1" ht="50.1" customHeight="1">
      <c r="A555" s="4" t="s">
        <v>4172</v>
      </c>
      <c r="B555" s="4" t="s">
        <v>2720</v>
      </c>
      <c r="C555" s="8" t="s">
        <v>1675</v>
      </c>
      <c r="D555" s="8" t="s">
        <v>1997</v>
      </c>
      <c r="E555" s="8" t="s">
        <v>1676</v>
      </c>
      <c r="F555" s="56" t="s">
        <v>2706</v>
      </c>
      <c r="G555" s="4" t="s">
        <v>2712</v>
      </c>
      <c r="H555" s="4">
        <v>0</v>
      </c>
      <c r="I555" s="4" t="s">
        <v>2992</v>
      </c>
      <c r="J555" s="8" t="s">
        <v>2571</v>
      </c>
      <c r="K555" s="24" t="s">
        <v>3479</v>
      </c>
      <c r="L555" s="8" t="s">
        <v>2725</v>
      </c>
      <c r="M555" s="4" t="s">
        <v>2716</v>
      </c>
      <c r="N555" s="8" t="s">
        <v>1467</v>
      </c>
      <c r="O555" s="8" t="s">
        <v>404</v>
      </c>
      <c r="P555" s="34">
        <v>168</v>
      </c>
      <c r="Q555" s="4" t="s">
        <v>3154</v>
      </c>
      <c r="R555" s="155">
        <v>5</v>
      </c>
      <c r="S555" s="35">
        <v>210000</v>
      </c>
      <c r="T555" s="35">
        <f t="shared" si="18"/>
        <v>1050000</v>
      </c>
      <c r="U555" s="88">
        <f t="shared" si="19"/>
        <v>1176000</v>
      </c>
      <c r="V555" s="2" t="s">
        <v>2706</v>
      </c>
      <c r="W555" s="24">
        <v>2017</v>
      </c>
      <c r="X555" s="36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:37" s="67" customFormat="1" ht="50.1" customHeight="1">
      <c r="A556" s="4" t="s">
        <v>4173</v>
      </c>
      <c r="B556" s="33" t="s">
        <v>2720</v>
      </c>
      <c r="C556" s="97" t="s">
        <v>1677</v>
      </c>
      <c r="D556" s="98" t="s">
        <v>1997</v>
      </c>
      <c r="E556" s="5" t="s">
        <v>1678</v>
      </c>
      <c r="F556" s="23" t="s">
        <v>2706</v>
      </c>
      <c r="G556" s="24" t="s">
        <v>2712</v>
      </c>
      <c r="H556" s="10">
        <v>0</v>
      </c>
      <c r="I556" s="32" t="s">
        <v>2992</v>
      </c>
      <c r="J556" s="8" t="s">
        <v>2571</v>
      </c>
      <c r="K556" s="24" t="s">
        <v>3479</v>
      </c>
      <c r="L556" s="8" t="s">
        <v>2725</v>
      </c>
      <c r="M556" s="33" t="s">
        <v>2716</v>
      </c>
      <c r="N556" s="5" t="s">
        <v>1467</v>
      </c>
      <c r="O556" s="8" t="s">
        <v>404</v>
      </c>
      <c r="P556" s="34">
        <v>168</v>
      </c>
      <c r="Q556" s="50" t="s">
        <v>3154</v>
      </c>
      <c r="R556" s="155">
        <v>5</v>
      </c>
      <c r="S556" s="35">
        <v>210000</v>
      </c>
      <c r="T556" s="35">
        <f t="shared" si="18"/>
        <v>1050000</v>
      </c>
      <c r="U556" s="88">
        <f t="shared" si="19"/>
        <v>1176000</v>
      </c>
      <c r="V556" s="94" t="s">
        <v>2706</v>
      </c>
      <c r="W556" s="24">
        <v>2017</v>
      </c>
      <c r="X556" s="36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:37" s="67" customFormat="1" ht="50.1" customHeight="1">
      <c r="A557" s="4" t="s">
        <v>4174</v>
      </c>
      <c r="B557" s="4" t="s">
        <v>2720</v>
      </c>
      <c r="C557" s="8" t="s">
        <v>1679</v>
      </c>
      <c r="D557" s="8" t="s">
        <v>1997</v>
      </c>
      <c r="E557" s="8" t="s">
        <v>1680</v>
      </c>
      <c r="F557" s="56" t="s">
        <v>2706</v>
      </c>
      <c r="G557" s="4" t="s">
        <v>2712</v>
      </c>
      <c r="H557" s="4">
        <v>0</v>
      </c>
      <c r="I557" s="4" t="s">
        <v>2992</v>
      </c>
      <c r="J557" s="8" t="s">
        <v>2571</v>
      </c>
      <c r="K557" s="24" t="s">
        <v>3479</v>
      </c>
      <c r="L557" s="8" t="s">
        <v>2725</v>
      </c>
      <c r="M557" s="4" t="s">
        <v>2716</v>
      </c>
      <c r="N557" s="8" t="s">
        <v>1467</v>
      </c>
      <c r="O557" s="8" t="s">
        <v>404</v>
      </c>
      <c r="P557" s="34">
        <v>168</v>
      </c>
      <c r="Q557" s="4" t="s">
        <v>3154</v>
      </c>
      <c r="R557" s="155">
        <v>5</v>
      </c>
      <c r="S557" s="35">
        <v>210000</v>
      </c>
      <c r="T557" s="35">
        <f t="shared" si="18"/>
        <v>1050000</v>
      </c>
      <c r="U557" s="88">
        <f t="shared" si="19"/>
        <v>1176000</v>
      </c>
      <c r="V557" s="2" t="s">
        <v>2706</v>
      </c>
      <c r="W557" s="24">
        <v>2017</v>
      </c>
      <c r="X557" s="36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:37" s="67" customFormat="1" ht="50.1" customHeight="1">
      <c r="A558" s="4" t="s">
        <v>4175</v>
      </c>
      <c r="B558" s="33" t="s">
        <v>2720</v>
      </c>
      <c r="C558" s="97" t="s">
        <v>5112</v>
      </c>
      <c r="D558" s="98" t="s">
        <v>1997</v>
      </c>
      <c r="E558" s="5" t="s">
        <v>5113</v>
      </c>
      <c r="F558" s="23" t="s">
        <v>2706</v>
      </c>
      <c r="G558" s="24" t="s">
        <v>2712</v>
      </c>
      <c r="H558" s="10">
        <v>0</v>
      </c>
      <c r="I558" s="32" t="s">
        <v>2992</v>
      </c>
      <c r="J558" s="8" t="s">
        <v>2571</v>
      </c>
      <c r="K558" s="24" t="s">
        <v>3479</v>
      </c>
      <c r="L558" s="8" t="s">
        <v>2725</v>
      </c>
      <c r="M558" s="33" t="s">
        <v>2716</v>
      </c>
      <c r="N558" s="5" t="s">
        <v>1467</v>
      </c>
      <c r="O558" s="8" t="s">
        <v>404</v>
      </c>
      <c r="P558" s="34">
        <v>168</v>
      </c>
      <c r="Q558" s="50" t="s">
        <v>3154</v>
      </c>
      <c r="R558" s="155">
        <v>5</v>
      </c>
      <c r="S558" s="11">
        <v>250000</v>
      </c>
      <c r="T558" s="35">
        <f t="shared" si="18"/>
        <v>1250000</v>
      </c>
      <c r="U558" s="88">
        <f t="shared" si="19"/>
        <v>1400000.0000000002</v>
      </c>
      <c r="V558" s="94" t="s">
        <v>2706</v>
      </c>
      <c r="W558" s="24">
        <v>2017</v>
      </c>
      <c r="X558" s="36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:37" s="67" customFormat="1" ht="50.1" customHeight="1">
      <c r="A559" s="4" t="s">
        <v>4176</v>
      </c>
      <c r="B559" s="4" t="s">
        <v>2720</v>
      </c>
      <c r="C559" s="8" t="s">
        <v>1681</v>
      </c>
      <c r="D559" s="8" t="s">
        <v>1997</v>
      </c>
      <c r="E559" s="8" t="s">
        <v>1682</v>
      </c>
      <c r="F559" s="56" t="s">
        <v>2706</v>
      </c>
      <c r="G559" s="4" t="s">
        <v>2712</v>
      </c>
      <c r="H559" s="4">
        <v>0</v>
      </c>
      <c r="I559" s="4" t="s">
        <v>2992</v>
      </c>
      <c r="J559" s="8" t="s">
        <v>2571</v>
      </c>
      <c r="K559" s="24" t="s">
        <v>3479</v>
      </c>
      <c r="L559" s="8" t="s">
        <v>2725</v>
      </c>
      <c r="M559" s="4" t="s">
        <v>2716</v>
      </c>
      <c r="N559" s="8" t="s">
        <v>1467</v>
      </c>
      <c r="O559" s="8" t="s">
        <v>404</v>
      </c>
      <c r="P559" s="4" t="s">
        <v>2812</v>
      </c>
      <c r="Q559" s="4" t="s">
        <v>2762</v>
      </c>
      <c r="R559" s="155">
        <v>500</v>
      </c>
      <c r="S559" s="35">
        <v>2020.5803571428569</v>
      </c>
      <c r="T559" s="35">
        <f t="shared" si="18"/>
        <v>1010290.1785714284</v>
      </c>
      <c r="U559" s="88">
        <f t="shared" si="19"/>
        <v>1131525</v>
      </c>
      <c r="V559" s="2" t="s">
        <v>2706</v>
      </c>
      <c r="W559" s="24">
        <v>2017</v>
      </c>
      <c r="X559" s="36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:37" s="67" customFormat="1" ht="50.1" customHeight="1">
      <c r="A560" s="4" t="s">
        <v>4177</v>
      </c>
      <c r="B560" s="33" t="s">
        <v>2720</v>
      </c>
      <c r="C560" s="97" t="s">
        <v>1683</v>
      </c>
      <c r="D560" s="98" t="s">
        <v>1997</v>
      </c>
      <c r="E560" s="5" t="s">
        <v>1684</v>
      </c>
      <c r="F560" s="23" t="s">
        <v>2706</v>
      </c>
      <c r="G560" s="24" t="s">
        <v>2712</v>
      </c>
      <c r="H560" s="10">
        <v>0</v>
      </c>
      <c r="I560" s="32" t="s">
        <v>2992</v>
      </c>
      <c r="J560" s="8" t="s">
        <v>2571</v>
      </c>
      <c r="K560" s="24" t="s">
        <v>3479</v>
      </c>
      <c r="L560" s="8" t="s">
        <v>2725</v>
      </c>
      <c r="M560" s="33" t="s">
        <v>2716</v>
      </c>
      <c r="N560" s="5" t="s">
        <v>1467</v>
      </c>
      <c r="O560" s="8" t="s">
        <v>404</v>
      </c>
      <c r="P560" s="50" t="s">
        <v>2812</v>
      </c>
      <c r="Q560" s="50" t="s">
        <v>2762</v>
      </c>
      <c r="R560" s="150">
        <v>500</v>
      </c>
      <c r="S560" s="37">
        <v>2020.5803571428569</v>
      </c>
      <c r="T560" s="35">
        <f t="shared" si="18"/>
        <v>1010290.1785714284</v>
      </c>
      <c r="U560" s="88">
        <f t="shared" si="19"/>
        <v>1131525</v>
      </c>
      <c r="V560" s="94" t="s">
        <v>2706</v>
      </c>
      <c r="W560" s="24">
        <v>2017</v>
      </c>
      <c r="X560" s="36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:91" s="67" customFormat="1" ht="50.1" customHeight="1">
      <c r="A561" s="4" t="s">
        <v>4178</v>
      </c>
      <c r="B561" s="4" t="s">
        <v>2720</v>
      </c>
      <c r="C561" s="8" t="s">
        <v>1685</v>
      </c>
      <c r="D561" s="8" t="s">
        <v>1997</v>
      </c>
      <c r="E561" s="8" t="s">
        <v>1686</v>
      </c>
      <c r="F561" s="56" t="s">
        <v>2706</v>
      </c>
      <c r="G561" s="4" t="s">
        <v>2712</v>
      </c>
      <c r="H561" s="4">
        <v>0</v>
      </c>
      <c r="I561" s="4" t="s">
        <v>2992</v>
      </c>
      <c r="J561" s="8" t="s">
        <v>2571</v>
      </c>
      <c r="K561" s="24" t="s">
        <v>3479</v>
      </c>
      <c r="L561" s="8" t="s">
        <v>2725</v>
      </c>
      <c r="M561" s="4" t="s">
        <v>2716</v>
      </c>
      <c r="N561" s="8" t="s">
        <v>1467</v>
      </c>
      <c r="O561" s="8" t="s">
        <v>404</v>
      </c>
      <c r="P561" s="4" t="s">
        <v>2812</v>
      </c>
      <c r="Q561" s="4" t="s">
        <v>2762</v>
      </c>
      <c r="R561" s="155">
        <v>300</v>
      </c>
      <c r="S561" s="35">
        <v>2020.5803571428569</v>
      </c>
      <c r="T561" s="35">
        <f t="shared" si="18"/>
        <v>606174.10714285704</v>
      </c>
      <c r="U561" s="88">
        <f t="shared" si="19"/>
        <v>678915</v>
      </c>
      <c r="V561" s="2" t="s">
        <v>2706</v>
      </c>
      <c r="W561" s="24">
        <v>2017</v>
      </c>
      <c r="X561" s="36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:91" s="67" customFormat="1" ht="50.1" customHeight="1">
      <c r="A562" s="4" t="s">
        <v>4179</v>
      </c>
      <c r="B562" s="33" t="s">
        <v>2720</v>
      </c>
      <c r="C562" s="97" t="s">
        <v>1687</v>
      </c>
      <c r="D562" s="98" t="s">
        <v>1997</v>
      </c>
      <c r="E562" s="5" t="s">
        <v>1688</v>
      </c>
      <c r="F562" s="23" t="s">
        <v>2706</v>
      </c>
      <c r="G562" s="24" t="s">
        <v>2712</v>
      </c>
      <c r="H562" s="10">
        <v>0</v>
      </c>
      <c r="I562" s="32" t="s">
        <v>2992</v>
      </c>
      <c r="J562" s="8" t="s">
        <v>2571</v>
      </c>
      <c r="K562" s="24" t="s">
        <v>3479</v>
      </c>
      <c r="L562" s="8" t="s">
        <v>2725</v>
      </c>
      <c r="M562" s="33" t="s">
        <v>2716</v>
      </c>
      <c r="N562" s="5" t="s">
        <v>1467</v>
      </c>
      <c r="O562" s="8" t="s">
        <v>404</v>
      </c>
      <c r="P562" s="50" t="s">
        <v>2812</v>
      </c>
      <c r="Q562" s="50" t="s">
        <v>2762</v>
      </c>
      <c r="R562" s="150">
        <v>300</v>
      </c>
      <c r="S562" s="37">
        <v>2020.5803571428569</v>
      </c>
      <c r="T562" s="35">
        <f t="shared" si="18"/>
        <v>606174.10714285704</v>
      </c>
      <c r="U562" s="88">
        <f t="shared" si="19"/>
        <v>678915</v>
      </c>
      <c r="V562" s="94" t="s">
        <v>2706</v>
      </c>
      <c r="W562" s="24">
        <v>2017</v>
      </c>
      <c r="X562" s="36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:91" s="67" customFormat="1" ht="50.1" customHeight="1">
      <c r="A563" s="4" t="s">
        <v>4180</v>
      </c>
      <c r="B563" s="4" t="s">
        <v>2720</v>
      </c>
      <c r="C563" s="8" t="s">
        <v>1689</v>
      </c>
      <c r="D563" s="8" t="s">
        <v>1997</v>
      </c>
      <c r="E563" s="8" t="s">
        <v>1690</v>
      </c>
      <c r="F563" s="56" t="s">
        <v>2706</v>
      </c>
      <c r="G563" s="4" t="s">
        <v>2712</v>
      </c>
      <c r="H563" s="4">
        <v>0</v>
      </c>
      <c r="I563" s="4" t="s">
        <v>2992</v>
      </c>
      <c r="J563" s="8" t="s">
        <v>2571</v>
      </c>
      <c r="K563" s="24" t="s">
        <v>3479</v>
      </c>
      <c r="L563" s="8" t="s">
        <v>2725</v>
      </c>
      <c r="M563" s="4" t="s">
        <v>2716</v>
      </c>
      <c r="N563" s="8" t="s">
        <v>1467</v>
      </c>
      <c r="O563" s="8" t="s">
        <v>404</v>
      </c>
      <c r="P563" s="34">
        <v>168</v>
      </c>
      <c r="Q563" s="4" t="s">
        <v>3154</v>
      </c>
      <c r="R563" s="155">
        <v>0.1</v>
      </c>
      <c r="S563" s="35">
        <v>3400000</v>
      </c>
      <c r="T563" s="35">
        <f t="shared" si="18"/>
        <v>340000</v>
      </c>
      <c r="U563" s="88">
        <f t="shared" si="19"/>
        <v>380800.00000000006</v>
      </c>
      <c r="V563" s="2" t="s">
        <v>2706</v>
      </c>
      <c r="W563" s="24">
        <v>2017</v>
      </c>
      <c r="X563" s="36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:91" s="67" customFormat="1" ht="50.1" customHeight="1">
      <c r="A564" s="4" t="s">
        <v>4181</v>
      </c>
      <c r="B564" s="4" t="s">
        <v>2720</v>
      </c>
      <c r="C564" s="8" t="s">
        <v>2358</v>
      </c>
      <c r="D564" s="8" t="s">
        <v>2359</v>
      </c>
      <c r="E564" s="8" t="s">
        <v>2360</v>
      </c>
      <c r="F564" s="56" t="s">
        <v>2361</v>
      </c>
      <c r="G564" s="4" t="s">
        <v>2712</v>
      </c>
      <c r="H564" s="4">
        <v>0</v>
      </c>
      <c r="I564" s="4">
        <v>590000000</v>
      </c>
      <c r="J564" s="8" t="s">
        <v>2571</v>
      </c>
      <c r="K564" s="8" t="s">
        <v>2249</v>
      </c>
      <c r="L564" s="36" t="s">
        <v>2714</v>
      </c>
      <c r="M564" s="4" t="s">
        <v>2726</v>
      </c>
      <c r="N564" s="8" t="s">
        <v>2265</v>
      </c>
      <c r="O564" s="4" t="s">
        <v>1415</v>
      </c>
      <c r="P564" s="4">
        <v>796</v>
      </c>
      <c r="Q564" s="4" t="s">
        <v>2728</v>
      </c>
      <c r="R564" s="155">
        <v>100</v>
      </c>
      <c r="S564" s="35">
        <v>150</v>
      </c>
      <c r="T564" s="35">
        <f t="shared" si="18"/>
        <v>15000</v>
      </c>
      <c r="U564" s="88">
        <f t="shared" si="19"/>
        <v>16800</v>
      </c>
      <c r="V564" s="2"/>
      <c r="W564" s="4">
        <v>2017</v>
      </c>
      <c r="X564" s="8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:91" s="67" customFormat="1" ht="50.1" customHeight="1">
      <c r="A565" s="4" t="s">
        <v>4182</v>
      </c>
      <c r="B565" s="4" t="s">
        <v>2720</v>
      </c>
      <c r="C565" s="8" t="s">
        <v>2362</v>
      </c>
      <c r="D565" s="8" t="s">
        <v>2359</v>
      </c>
      <c r="E565" s="8" t="s">
        <v>2363</v>
      </c>
      <c r="F565" s="56" t="s">
        <v>2364</v>
      </c>
      <c r="G565" s="4" t="s">
        <v>2712</v>
      </c>
      <c r="H565" s="4">
        <v>0</v>
      </c>
      <c r="I565" s="4">
        <v>590000000</v>
      </c>
      <c r="J565" s="8" t="s">
        <v>2571</v>
      </c>
      <c r="K565" s="8" t="s">
        <v>2249</v>
      </c>
      <c r="L565" s="36" t="s">
        <v>2714</v>
      </c>
      <c r="M565" s="4" t="s">
        <v>2726</v>
      </c>
      <c r="N565" s="8" t="s">
        <v>2265</v>
      </c>
      <c r="O565" s="4" t="s">
        <v>1415</v>
      </c>
      <c r="P565" s="4">
        <v>796</v>
      </c>
      <c r="Q565" s="4" t="s">
        <v>2728</v>
      </c>
      <c r="R565" s="155">
        <v>100</v>
      </c>
      <c r="S565" s="35">
        <v>250</v>
      </c>
      <c r="T565" s="35">
        <f t="shared" si="18"/>
        <v>25000</v>
      </c>
      <c r="U565" s="88">
        <f t="shared" si="19"/>
        <v>28000.000000000004</v>
      </c>
      <c r="V565" s="2"/>
      <c r="W565" s="4">
        <v>2017</v>
      </c>
      <c r="X565" s="8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:91" s="67" customFormat="1" ht="50.1" customHeight="1">
      <c r="A566" s="4" t="s">
        <v>4183</v>
      </c>
      <c r="B566" s="4" t="s">
        <v>2720</v>
      </c>
      <c r="C566" s="8" t="s">
        <v>1175</v>
      </c>
      <c r="D566" s="56" t="s">
        <v>1176</v>
      </c>
      <c r="E566" s="56" t="s">
        <v>1177</v>
      </c>
      <c r="F566" s="56" t="s">
        <v>1178</v>
      </c>
      <c r="G566" s="4" t="s">
        <v>2712</v>
      </c>
      <c r="H566" s="4">
        <v>0</v>
      </c>
      <c r="I566" s="54">
        <v>590000000</v>
      </c>
      <c r="J566" s="8" t="s">
        <v>2714</v>
      </c>
      <c r="K566" s="4" t="s">
        <v>1100</v>
      </c>
      <c r="L566" s="4" t="s">
        <v>773</v>
      </c>
      <c r="M566" s="4" t="s">
        <v>3398</v>
      </c>
      <c r="N566" s="4" t="s">
        <v>2427</v>
      </c>
      <c r="O566" s="24" t="s">
        <v>3473</v>
      </c>
      <c r="P566" s="4">
        <v>796</v>
      </c>
      <c r="Q566" s="4" t="s">
        <v>2728</v>
      </c>
      <c r="R566" s="155">
        <v>3</v>
      </c>
      <c r="S566" s="155">
        <v>3500</v>
      </c>
      <c r="T566" s="95">
        <f t="shared" si="18"/>
        <v>10500</v>
      </c>
      <c r="U566" s="89">
        <f t="shared" si="19"/>
        <v>11760.000000000002</v>
      </c>
      <c r="V566" s="2"/>
      <c r="W566" s="4">
        <v>2017</v>
      </c>
      <c r="X566" s="72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:91" s="67" customFormat="1" ht="50.1" customHeight="1">
      <c r="A567" s="4" t="s">
        <v>4184</v>
      </c>
      <c r="B567" s="4" t="s">
        <v>2720</v>
      </c>
      <c r="C567" s="8" t="s">
        <v>1175</v>
      </c>
      <c r="D567" s="56" t="s">
        <v>1176</v>
      </c>
      <c r="E567" s="56" t="s">
        <v>1177</v>
      </c>
      <c r="F567" s="56" t="s">
        <v>1179</v>
      </c>
      <c r="G567" s="4" t="s">
        <v>2712</v>
      </c>
      <c r="H567" s="4">
        <v>0</v>
      </c>
      <c r="I567" s="54">
        <v>590000000</v>
      </c>
      <c r="J567" s="8" t="s">
        <v>2714</v>
      </c>
      <c r="K567" s="4" t="s">
        <v>1096</v>
      </c>
      <c r="L567" s="4" t="s">
        <v>773</v>
      </c>
      <c r="M567" s="4" t="s">
        <v>3398</v>
      </c>
      <c r="N567" s="4" t="s">
        <v>2427</v>
      </c>
      <c r="O567" s="24" t="s">
        <v>3473</v>
      </c>
      <c r="P567" s="4">
        <v>796</v>
      </c>
      <c r="Q567" s="4" t="s">
        <v>2728</v>
      </c>
      <c r="R567" s="155">
        <v>12</v>
      </c>
      <c r="S567" s="155">
        <v>3350</v>
      </c>
      <c r="T567" s="95">
        <f t="shared" si="18"/>
        <v>40200</v>
      </c>
      <c r="U567" s="89">
        <f t="shared" si="19"/>
        <v>45024.000000000007</v>
      </c>
      <c r="V567" s="2"/>
      <c r="W567" s="4">
        <v>2017</v>
      </c>
      <c r="X567" s="72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:91" s="67" customFormat="1" ht="50.1" customHeight="1">
      <c r="A568" s="4" t="s">
        <v>4185</v>
      </c>
      <c r="B568" s="4" t="s">
        <v>2720</v>
      </c>
      <c r="C568" s="8" t="s">
        <v>1175</v>
      </c>
      <c r="D568" s="56" t="s">
        <v>1176</v>
      </c>
      <c r="E568" s="56" t="s">
        <v>1177</v>
      </c>
      <c r="F568" s="56" t="s">
        <v>1180</v>
      </c>
      <c r="G568" s="4" t="s">
        <v>2712</v>
      </c>
      <c r="H568" s="4">
        <v>0</v>
      </c>
      <c r="I568" s="54">
        <v>590000000</v>
      </c>
      <c r="J568" s="8" t="s">
        <v>2714</v>
      </c>
      <c r="K568" s="4" t="s">
        <v>799</v>
      </c>
      <c r="L568" s="4" t="s">
        <v>773</v>
      </c>
      <c r="M568" s="4" t="s">
        <v>3398</v>
      </c>
      <c r="N568" s="4" t="s">
        <v>2427</v>
      </c>
      <c r="O568" s="24" t="s">
        <v>3473</v>
      </c>
      <c r="P568" s="4">
        <v>796</v>
      </c>
      <c r="Q568" s="4" t="s">
        <v>2728</v>
      </c>
      <c r="R568" s="155">
        <v>6</v>
      </c>
      <c r="S568" s="155">
        <v>6000</v>
      </c>
      <c r="T568" s="95">
        <f t="shared" si="18"/>
        <v>36000</v>
      </c>
      <c r="U568" s="89">
        <f t="shared" si="19"/>
        <v>40320.000000000007</v>
      </c>
      <c r="V568" s="2"/>
      <c r="W568" s="4">
        <v>2017</v>
      </c>
      <c r="X568" s="72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:91" s="67" customFormat="1" ht="50.1" customHeight="1">
      <c r="A569" s="4" t="s">
        <v>4186</v>
      </c>
      <c r="B569" s="4" t="s">
        <v>2720</v>
      </c>
      <c r="C569" s="8" t="s">
        <v>1175</v>
      </c>
      <c r="D569" s="56" t="s">
        <v>1176</v>
      </c>
      <c r="E569" s="56" t="s">
        <v>1177</v>
      </c>
      <c r="F569" s="56" t="s">
        <v>1181</v>
      </c>
      <c r="G569" s="4" t="s">
        <v>2712</v>
      </c>
      <c r="H569" s="4">
        <v>0</v>
      </c>
      <c r="I569" s="54">
        <v>590000000</v>
      </c>
      <c r="J569" s="8" t="s">
        <v>2714</v>
      </c>
      <c r="K569" s="4" t="s">
        <v>799</v>
      </c>
      <c r="L569" s="4" t="s">
        <v>773</v>
      </c>
      <c r="M569" s="4" t="s">
        <v>3398</v>
      </c>
      <c r="N569" s="4" t="s">
        <v>2427</v>
      </c>
      <c r="O569" s="24" t="s">
        <v>3473</v>
      </c>
      <c r="P569" s="4">
        <v>796</v>
      </c>
      <c r="Q569" s="4" t="s">
        <v>2728</v>
      </c>
      <c r="R569" s="155">
        <v>3</v>
      </c>
      <c r="S569" s="155">
        <v>3500</v>
      </c>
      <c r="T569" s="95">
        <f t="shared" si="18"/>
        <v>10500</v>
      </c>
      <c r="U569" s="89">
        <f t="shared" si="19"/>
        <v>11760.000000000002</v>
      </c>
      <c r="V569" s="2"/>
      <c r="W569" s="4">
        <v>2017</v>
      </c>
      <c r="X569" s="72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:91" s="67" customFormat="1" ht="50.1" customHeight="1">
      <c r="A570" s="4" t="s">
        <v>4187</v>
      </c>
      <c r="B570" s="4" t="s">
        <v>2720</v>
      </c>
      <c r="C570" s="8" t="s">
        <v>1175</v>
      </c>
      <c r="D570" s="56" t="s">
        <v>1176</v>
      </c>
      <c r="E570" s="56" t="s">
        <v>1177</v>
      </c>
      <c r="F570" s="56" t="s">
        <v>1182</v>
      </c>
      <c r="G570" s="4" t="s">
        <v>2712</v>
      </c>
      <c r="H570" s="4">
        <v>0</v>
      </c>
      <c r="I570" s="54">
        <v>590000000</v>
      </c>
      <c r="J570" s="8" t="s">
        <v>2714</v>
      </c>
      <c r="K570" s="4" t="s">
        <v>943</v>
      </c>
      <c r="L570" s="4" t="s">
        <v>773</v>
      </c>
      <c r="M570" s="4" t="s">
        <v>3398</v>
      </c>
      <c r="N570" s="4" t="s">
        <v>2427</v>
      </c>
      <c r="O570" s="24" t="s">
        <v>3473</v>
      </c>
      <c r="P570" s="4">
        <v>796</v>
      </c>
      <c r="Q570" s="4" t="s">
        <v>2728</v>
      </c>
      <c r="R570" s="155">
        <v>10</v>
      </c>
      <c r="S570" s="155">
        <v>10000</v>
      </c>
      <c r="T570" s="95">
        <f t="shared" si="18"/>
        <v>100000</v>
      </c>
      <c r="U570" s="89">
        <f t="shared" si="19"/>
        <v>112000.00000000001</v>
      </c>
      <c r="V570" s="2"/>
      <c r="W570" s="4">
        <v>2017</v>
      </c>
      <c r="X570" s="72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:91" s="67" customFormat="1" ht="50.1" customHeight="1">
      <c r="A571" s="4" t="s">
        <v>4188</v>
      </c>
      <c r="B571" s="4" t="s">
        <v>2720</v>
      </c>
      <c r="C571" s="8" t="s">
        <v>1175</v>
      </c>
      <c r="D571" s="56" t="s">
        <v>1176</v>
      </c>
      <c r="E571" s="56" t="s">
        <v>1177</v>
      </c>
      <c r="F571" s="56" t="s">
        <v>1183</v>
      </c>
      <c r="G571" s="4" t="s">
        <v>2712</v>
      </c>
      <c r="H571" s="4">
        <v>0</v>
      </c>
      <c r="I571" s="54">
        <v>590000000</v>
      </c>
      <c r="J571" s="8" t="s">
        <v>2714</v>
      </c>
      <c r="K571" s="4" t="s">
        <v>2274</v>
      </c>
      <c r="L571" s="4" t="s">
        <v>773</v>
      </c>
      <c r="M571" s="4" t="s">
        <v>3398</v>
      </c>
      <c r="N571" s="4" t="s">
        <v>2427</v>
      </c>
      <c r="O571" s="24" t="s">
        <v>3473</v>
      </c>
      <c r="P571" s="4">
        <v>796</v>
      </c>
      <c r="Q571" s="4" t="s">
        <v>2728</v>
      </c>
      <c r="R571" s="155">
        <v>15</v>
      </c>
      <c r="S571" s="155">
        <v>10000</v>
      </c>
      <c r="T571" s="95">
        <f t="shared" si="18"/>
        <v>150000</v>
      </c>
      <c r="U571" s="89">
        <f t="shared" si="19"/>
        <v>168000.00000000003</v>
      </c>
      <c r="V571" s="2"/>
      <c r="W571" s="4">
        <v>2017</v>
      </c>
      <c r="X571" s="72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:91" s="67" customFormat="1" ht="50.1" customHeight="1">
      <c r="A572" s="4" t="s">
        <v>4189</v>
      </c>
      <c r="B572" s="4" t="s">
        <v>2720</v>
      </c>
      <c r="C572" s="8" t="s">
        <v>1175</v>
      </c>
      <c r="D572" s="56" t="s">
        <v>1176</v>
      </c>
      <c r="E572" s="56" t="s">
        <v>1177</v>
      </c>
      <c r="F572" s="56" t="s">
        <v>386</v>
      </c>
      <c r="G572" s="4" t="s">
        <v>2712</v>
      </c>
      <c r="H572" s="4">
        <v>0</v>
      </c>
      <c r="I572" s="54">
        <v>590000000</v>
      </c>
      <c r="J572" s="8" t="s">
        <v>2714</v>
      </c>
      <c r="K572" s="4" t="s">
        <v>571</v>
      </c>
      <c r="L572" s="4" t="s">
        <v>773</v>
      </c>
      <c r="M572" s="4" t="s">
        <v>3398</v>
      </c>
      <c r="N572" s="4" t="s">
        <v>377</v>
      </c>
      <c r="O572" s="4" t="s">
        <v>378</v>
      </c>
      <c r="P572" s="4">
        <v>796</v>
      </c>
      <c r="Q572" s="4" t="s">
        <v>2728</v>
      </c>
      <c r="R572" s="155">
        <v>1</v>
      </c>
      <c r="S572" s="155">
        <v>12000</v>
      </c>
      <c r="T572" s="95">
        <f t="shared" si="18"/>
        <v>12000</v>
      </c>
      <c r="U572" s="89">
        <f t="shared" si="19"/>
        <v>13440.000000000002</v>
      </c>
      <c r="V572" s="2"/>
      <c r="W572" s="4">
        <v>2017</v>
      </c>
      <c r="X572" s="72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:91" s="67" customFormat="1" ht="50.1" customHeight="1">
      <c r="A573" s="4" t="s">
        <v>4190</v>
      </c>
      <c r="B573" s="4" t="s">
        <v>2720</v>
      </c>
      <c r="C573" s="8" t="s">
        <v>1872</v>
      </c>
      <c r="D573" s="8" t="s">
        <v>2953</v>
      </c>
      <c r="E573" s="8" t="s">
        <v>1873</v>
      </c>
      <c r="F573" s="56" t="s">
        <v>1874</v>
      </c>
      <c r="G573" s="4" t="s">
        <v>2820</v>
      </c>
      <c r="H573" s="4">
        <v>0</v>
      </c>
      <c r="I573" s="4">
        <v>590000000</v>
      </c>
      <c r="J573" s="8" t="s">
        <v>2571</v>
      </c>
      <c r="K573" s="8" t="s">
        <v>3479</v>
      </c>
      <c r="L573" s="8" t="s">
        <v>2725</v>
      </c>
      <c r="M573" s="4" t="s">
        <v>2716</v>
      </c>
      <c r="N573" s="8" t="s">
        <v>1830</v>
      </c>
      <c r="O573" s="4" t="s">
        <v>1415</v>
      </c>
      <c r="P573" s="4">
        <v>112</v>
      </c>
      <c r="Q573" s="4" t="s">
        <v>2903</v>
      </c>
      <c r="R573" s="155">
        <v>100</v>
      </c>
      <c r="S573" s="35">
        <v>952</v>
      </c>
      <c r="T573" s="35">
        <f t="shared" si="18"/>
        <v>95200</v>
      </c>
      <c r="U573" s="88">
        <f t="shared" si="19"/>
        <v>106624.00000000001</v>
      </c>
      <c r="V573" s="2"/>
      <c r="W573" s="4">
        <v>2017</v>
      </c>
      <c r="X573" s="258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:91" s="67" customFormat="1" ht="50.1" customHeight="1">
      <c r="A574" s="4" t="s">
        <v>4191</v>
      </c>
      <c r="B574" s="33" t="s">
        <v>2720</v>
      </c>
      <c r="C574" s="97" t="s">
        <v>1872</v>
      </c>
      <c r="D574" s="98" t="s">
        <v>2953</v>
      </c>
      <c r="E574" s="5" t="s">
        <v>1873</v>
      </c>
      <c r="F574" s="23" t="s">
        <v>2143</v>
      </c>
      <c r="G574" s="24" t="s">
        <v>2712</v>
      </c>
      <c r="H574" s="10">
        <v>0</v>
      </c>
      <c r="I574" s="32" t="s">
        <v>2992</v>
      </c>
      <c r="J574" s="8" t="s">
        <v>2571</v>
      </c>
      <c r="K574" s="33" t="s">
        <v>2226</v>
      </c>
      <c r="L574" s="8" t="s">
        <v>2725</v>
      </c>
      <c r="M574" s="33" t="s">
        <v>2716</v>
      </c>
      <c r="N574" s="5" t="s">
        <v>2128</v>
      </c>
      <c r="O574" s="22" t="s">
        <v>2718</v>
      </c>
      <c r="P574" s="50">
        <v>112</v>
      </c>
      <c r="Q574" s="50" t="s">
        <v>2903</v>
      </c>
      <c r="R574" s="150">
        <v>150</v>
      </c>
      <c r="S574" s="37">
        <v>3800</v>
      </c>
      <c r="T574" s="35">
        <f t="shared" si="18"/>
        <v>570000</v>
      </c>
      <c r="U574" s="88">
        <f t="shared" si="19"/>
        <v>638400.00000000012</v>
      </c>
      <c r="V574" s="94"/>
      <c r="W574" s="75">
        <v>2017</v>
      </c>
      <c r="X574" s="8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  <c r="BP574" s="132"/>
      <c r="BQ574" s="132"/>
      <c r="BR574" s="132"/>
      <c r="BS574" s="132"/>
      <c r="BT574" s="132"/>
      <c r="BU574" s="132"/>
      <c r="BV574" s="132"/>
      <c r="BW574" s="132"/>
      <c r="BX574" s="132"/>
      <c r="BY574" s="132"/>
      <c r="BZ574" s="132"/>
      <c r="CA574" s="132"/>
      <c r="CB574" s="132"/>
      <c r="CC574" s="132"/>
      <c r="CD574" s="132"/>
      <c r="CE574" s="132"/>
      <c r="CF574" s="132"/>
      <c r="CG574" s="132"/>
      <c r="CH574" s="132"/>
      <c r="CI574" s="132"/>
      <c r="CJ574" s="132"/>
      <c r="CK574" s="132"/>
      <c r="CL574" s="132"/>
      <c r="CM574" s="132"/>
    </row>
    <row r="575" spans="1:91" s="67" customFormat="1" ht="50.1" customHeight="1">
      <c r="A575" s="4" t="s">
        <v>4192</v>
      </c>
      <c r="B575" s="4" t="s">
        <v>2720</v>
      </c>
      <c r="C575" s="8" t="s">
        <v>1893</v>
      </c>
      <c r="D575" s="8" t="s">
        <v>2953</v>
      </c>
      <c r="E575" s="8" t="s">
        <v>1894</v>
      </c>
      <c r="F575" s="56" t="s">
        <v>1895</v>
      </c>
      <c r="G575" s="4" t="s">
        <v>2820</v>
      </c>
      <c r="H575" s="4">
        <v>0</v>
      </c>
      <c r="I575" s="4">
        <v>590000000</v>
      </c>
      <c r="J575" s="8" t="s">
        <v>2571</v>
      </c>
      <c r="K575" s="8" t="s">
        <v>3479</v>
      </c>
      <c r="L575" s="8" t="s">
        <v>2725</v>
      </c>
      <c r="M575" s="4" t="s">
        <v>2716</v>
      </c>
      <c r="N575" s="8" t="s">
        <v>1830</v>
      </c>
      <c r="O575" s="4" t="s">
        <v>1415</v>
      </c>
      <c r="P575" s="4">
        <v>112</v>
      </c>
      <c r="Q575" s="4" t="s">
        <v>2903</v>
      </c>
      <c r="R575" s="155">
        <v>650</v>
      </c>
      <c r="S575" s="35">
        <v>267.5</v>
      </c>
      <c r="T575" s="35">
        <f t="shared" si="18"/>
        <v>173875</v>
      </c>
      <c r="U575" s="88">
        <f t="shared" si="19"/>
        <v>194740.00000000003</v>
      </c>
      <c r="V575" s="2"/>
      <c r="W575" s="4">
        <v>2017</v>
      </c>
      <c r="X575" s="258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:91" s="67" customFormat="1" ht="50.1" customHeight="1">
      <c r="A576" s="4" t="s">
        <v>4193</v>
      </c>
      <c r="B576" s="33" t="s">
        <v>2720</v>
      </c>
      <c r="C576" s="97" t="s">
        <v>1875</v>
      </c>
      <c r="D576" s="98" t="s">
        <v>2953</v>
      </c>
      <c r="E576" s="5" t="s">
        <v>1876</v>
      </c>
      <c r="F576" s="23" t="s">
        <v>1877</v>
      </c>
      <c r="G576" s="24" t="s">
        <v>2820</v>
      </c>
      <c r="H576" s="10">
        <v>0</v>
      </c>
      <c r="I576" s="32">
        <v>590000000</v>
      </c>
      <c r="J576" s="8" t="s">
        <v>2571</v>
      </c>
      <c r="K576" s="33" t="s">
        <v>3479</v>
      </c>
      <c r="L576" s="8" t="s">
        <v>2725</v>
      </c>
      <c r="M576" s="33" t="s">
        <v>2716</v>
      </c>
      <c r="N576" s="5" t="s">
        <v>1830</v>
      </c>
      <c r="O576" s="4" t="s">
        <v>1415</v>
      </c>
      <c r="P576" s="50">
        <v>112</v>
      </c>
      <c r="Q576" s="50" t="s">
        <v>2903</v>
      </c>
      <c r="R576" s="150">
        <v>20</v>
      </c>
      <c r="S576" s="37">
        <v>715</v>
      </c>
      <c r="T576" s="35">
        <f t="shared" si="18"/>
        <v>14300</v>
      </c>
      <c r="U576" s="88">
        <f t="shared" si="19"/>
        <v>16016.000000000002</v>
      </c>
      <c r="V576" s="94"/>
      <c r="W576" s="75">
        <v>2017</v>
      </c>
      <c r="X576" s="258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  <c r="BP576" s="132"/>
      <c r="BQ576" s="132"/>
      <c r="BR576" s="132"/>
      <c r="BS576" s="132"/>
      <c r="BT576" s="132"/>
      <c r="BU576" s="132"/>
      <c r="BV576" s="132"/>
      <c r="BW576" s="132"/>
      <c r="BX576" s="132"/>
      <c r="BY576" s="132"/>
      <c r="BZ576" s="132"/>
      <c r="CA576" s="132"/>
      <c r="CB576" s="132"/>
      <c r="CC576" s="132"/>
      <c r="CD576" s="132"/>
      <c r="CE576" s="132"/>
      <c r="CF576" s="132"/>
      <c r="CG576" s="132"/>
      <c r="CH576" s="132"/>
      <c r="CI576" s="132"/>
      <c r="CJ576" s="132"/>
      <c r="CK576" s="132"/>
      <c r="CL576" s="132"/>
      <c r="CM576" s="132"/>
    </row>
    <row r="577" spans="1:91" s="67" customFormat="1" ht="50.1" customHeight="1">
      <c r="A577" s="4" t="s">
        <v>4194</v>
      </c>
      <c r="B577" s="33" t="s">
        <v>2720</v>
      </c>
      <c r="C577" s="97" t="s">
        <v>1915</v>
      </c>
      <c r="D577" s="98" t="s">
        <v>2953</v>
      </c>
      <c r="E577" s="5" t="s">
        <v>1916</v>
      </c>
      <c r="F577" s="23" t="s">
        <v>1917</v>
      </c>
      <c r="G577" s="24" t="s">
        <v>2820</v>
      </c>
      <c r="H577" s="10">
        <v>0</v>
      </c>
      <c r="I577" s="32">
        <v>590000000</v>
      </c>
      <c r="J577" s="8" t="s">
        <v>2571</v>
      </c>
      <c r="K577" s="33" t="s">
        <v>3479</v>
      </c>
      <c r="L577" s="8" t="s">
        <v>2725</v>
      </c>
      <c r="M577" s="33" t="s">
        <v>2716</v>
      </c>
      <c r="N577" s="5" t="s">
        <v>1830</v>
      </c>
      <c r="O577" s="4" t="s">
        <v>1415</v>
      </c>
      <c r="P577" s="50">
        <v>112</v>
      </c>
      <c r="Q577" s="50" t="s">
        <v>2903</v>
      </c>
      <c r="R577" s="150">
        <v>433</v>
      </c>
      <c r="S577" s="37">
        <v>267.5</v>
      </c>
      <c r="T577" s="35">
        <f t="shared" si="18"/>
        <v>115827.5</v>
      </c>
      <c r="U577" s="88">
        <f t="shared" si="19"/>
        <v>129726.80000000002</v>
      </c>
      <c r="V577" s="94"/>
      <c r="W577" s="75">
        <v>2017</v>
      </c>
      <c r="X577" s="258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  <c r="BP577" s="132"/>
      <c r="BQ577" s="132"/>
      <c r="BR577" s="132"/>
      <c r="BS577" s="132"/>
      <c r="BT577" s="132"/>
      <c r="BU577" s="132"/>
      <c r="BV577" s="132"/>
      <c r="BW577" s="132"/>
      <c r="BX577" s="132"/>
      <c r="BY577" s="132"/>
      <c r="BZ577" s="132"/>
      <c r="CA577" s="132"/>
      <c r="CB577" s="132"/>
      <c r="CC577" s="132"/>
      <c r="CD577" s="132"/>
      <c r="CE577" s="132"/>
      <c r="CF577" s="132"/>
      <c r="CG577" s="132"/>
      <c r="CH577" s="132"/>
      <c r="CI577" s="132"/>
      <c r="CJ577" s="132"/>
      <c r="CK577" s="132"/>
      <c r="CL577" s="132"/>
      <c r="CM577" s="132"/>
    </row>
    <row r="578" spans="1:91" s="67" customFormat="1" ht="50.1" customHeight="1">
      <c r="A578" s="4" t="s">
        <v>4195</v>
      </c>
      <c r="B578" s="33" t="s">
        <v>2720</v>
      </c>
      <c r="C578" s="97" t="s">
        <v>1911</v>
      </c>
      <c r="D578" s="98" t="s">
        <v>2953</v>
      </c>
      <c r="E578" s="5" t="s">
        <v>1912</v>
      </c>
      <c r="F578" s="23" t="s">
        <v>1912</v>
      </c>
      <c r="G578" s="24" t="s">
        <v>2820</v>
      </c>
      <c r="H578" s="10">
        <v>0</v>
      </c>
      <c r="I578" s="32">
        <v>590000000</v>
      </c>
      <c r="J578" s="8" t="s">
        <v>2571</v>
      </c>
      <c r="K578" s="33" t="s">
        <v>3479</v>
      </c>
      <c r="L578" s="8" t="s">
        <v>2725</v>
      </c>
      <c r="M578" s="33" t="s">
        <v>2716</v>
      </c>
      <c r="N578" s="5" t="s">
        <v>1830</v>
      </c>
      <c r="O578" s="4" t="s">
        <v>1415</v>
      </c>
      <c r="P578" s="50">
        <v>112</v>
      </c>
      <c r="Q578" s="50" t="s">
        <v>2903</v>
      </c>
      <c r="R578" s="150">
        <v>433</v>
      </c>
      <c r="S578" s="37">
        <v>270</v>
      </c>
      <c r="T578" s="35">
        <f t="shared" si="18"/>
        <v>116910</v>
      </c>
      <c r="U578" s="88">
        <f t="shared" si="19"/>
        <v>130939.20000000001</v>
      </c>
      <c r="V578" s="94"/>
      <c r="W578" s="75">
        <v>2017</v>
      </c>
      <c r="X578" s="258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  <c r="BP578" s="132"/>
      <c r="BQ578" s="132"/>
      <c r="BR578" s="132"/>
      <c r="BS578" s="132"/>
      <c r="BT578" s="132"/>
      <c r="BU578" s="132"/>
      <c r="BV578" s="132"/>
      <c r="BW578" s="132"/>
      <c r="BX578" s="132"/>
      <c r="BY578" s="132"/>
      <c r="BZ578" s="132"/>
      <c r="CA578" s="132"/>
      <c r="CB578" s="132"/>
      <c r="CC578" s="132"/>
      <c r="CD578" s="132"/>
      <c r="CE578" s="132"/>
      <c r="CF578" s="132"/>
      <c r="CG578" s="132"/>
      <c r="CH578" s="132"/>
      <c r="CI578" s="132"/>
      <c r="CJ578" s="132"/>
      <c r="CK578" s="132"/>
      <c r="CL578" s="132"/>
      <c r="CM578" s="132"/>
    </row>
    <row r="579" spans="1:91" s="67" customFormat="1" ht="50.1" customHeight="1">
      <c r="A579" s="4" t="s">
        <v>4196</v>
      </c>
      <c r="B579" s="33" t="s">
        <v>2720</v>
      </c>
      <c r="C579" s="97" t="s">
        <v>1921</v>
      </c>
      <c r="D579" s="98" t="s">
        <v>2953</v>
      </c>
      <c r="E579" s="5" t="s">
        <v>1922</v>
      </c>
      <c r="F579" s="23" t="s">
        <v>1923</v>
      </c>
      <c r="G579" s="24" t="s">
        <v>2820</v>
      </c>
      <c r="H579" s="10">
        <v>0</v>
      </c>
      <c r="I579" s="32">
        <v>590000000</v>
      </c>
      <c r="J579" s="8" t="s">
        <v>2571</v>
      </c>
      <c r="K579" s="33" t="s">
        <v>3479</v>
      </c>
      <c r="L579" s="8" t="s">
        <v>2725</v>
      </c>
      <c r="M579" s="33" t="s">
        <v>2716</v>
      </c>
      <c r="N579" s="5" t="s">
        <v>1830</v>
      </c>
      <c r="O579" s="4" t="s">
        <v>1415</v>
      </c>
      <c r="P579" s="50">
        <v>112</v>
      </c>
      <c r="Q579" s="50" t="s">
        <v>2903</v>
      </c>
      <c r="R579" s="150">
        <v>433</v>
      </c>
      <c r="S579" s="37">
        <v>267.5</v>
      </c>
      <c r="T579" s="35">
        <f t="shared" si="18"/>
        <v>115827.5</v>
      </c>
      <c r="U579" s="88">
        <f t="shared" si="19"/>
        <v>129726.80000000002</v>
      </c>
      <c r="V579" s="94"/>
      <c r="W579" s="75">
        <v>2017</v>
      </c>
      <c r="X579" s="258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  <c r="BP579" s="132"/>
      <c r="BQ579" s="132"/>
      <c r="BR579" s="132"/>
      <c r="BS579" s="132"/>
      <c r="BT579" s="132"/>
      <c r="BU579" s="132"/>
      <c r="BV579" s="132"/>
      <c r="BW579" s="132"/>
      <c r="BX579" s="132"/>
      <c r="BY579" s="132"/>
      <c r="BZ579" s="132"/>
      <c r="CA579" s="132"/>
      <c r="CB579" s="132"/>
      <c r="CC579" s="132"/>
      <c r="CD579" s="132"/>
      <c r="CE579" s="132"/>
      <c r="CF579" s="132"/>
      <c r="CG579" s="132"/>
      <c r="CH579" s="132"/>
      <c r="CI579" s="132"/>
      <c r="CJ579" s="132"/>
      <c r="CK579" s="132"/>
      <c r="CL579" s="132"/>
      <c r="CM579" s="132"/>
    </row>
    <row r="580" spans="1:91" s="67" customFormat="1" ht="50.1" customHeight="1">
      <c r="A580" s="4" t="s">
        <v>4197</v>
      </c>
      <c r="B580" s="4" t="s">
        <v>2720</v>
      </c>
      <c r="C580" s="8" t="s">
        <v>1918</v>
      </c>
      <c r="D580" s="8" t="s">
        <v>2953</v>
      </c>
      <c r="E580" s="8" t="s">
        <v>1919</v>
      </c>
      <c r="F580" s="56" t="s">
        <v>1920</v>
      </c>
      <c r="G580" s="4" t="s">
        <v>2820</v>
      </c>
      <c r="H580" s="4">
        <v>0</v>
      </c>
      <c r="I580" s="4">
        <v>590000000</v>
      </c>
      <c r="J580" s="8" t="s">
        <v>2571</v>
      </c>
      <c r="K580" s="8" t="s">
        <v>3479</v>
      </c>
      <c r="L580" s="8" t="s">
        <v>2725</v>
      </c>
      <c r="M580" s="4" t="s">
        <v>2716</v>
      </c>
      <c r="N580" s="8" t="s">
        <v>1830</v>
      </c>
      <c r="O580" s="4" t="s">
        <v>1415</v>
      </c>
      <c r="P580" s="4">
        <v>112</v>
      </c>
      <c r="Q580" s="4" t="s">
        <v>2903</v>
      </c>
      <c r="R580" s="155">
        <v>433</v>
      </c>
      <c r="S580" s="35">
        <v>267.5</v>
      </c>
      <c r="T580" s="35">
        <f t="shared" si="18"/>
        <v>115827.5</v>
      </c>
      <c r="U580" s="88">
        <f t="shared" si="19"/>
        <v>129726.80000000002</v>
      </c>
      <c r="V580" s="2"/>
      <c r="W580" s="4">
        <v>2017</v>
      </c>
      <c r="X580" s="258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:91" s="67" customFormat="1" ht="50.1" customHeight="1">
      <c r="A581" s="4" t="s">
        <v>4198</v>
      </c>
      <c r="B581" s="4" t="s">
        <v>2720</v>
      </c>
      <c r="C581" s="8" t="s">
        <v>1924</v>
      </c>
      <c r="D581" s="8" t="s">
        <v>2953</v>
      </c>
      <c r="E581" s="8" t="s">
        <v>1925</v>
      </c>
      <c r="F581" s="56" t="s">
        <v>1926</v>
      </c>
      <c r="G581" s="4" t="s">
        <v>2820</v>
      </c>
      <c r="H581" s="4">
        <v>0</v>
      </c>
      <c r="I581" s="4">
        <v>590000000</v>
      </c>
      <c r="J581" s="8" t="s">
        <v>2571</v>
      </c>
      <c r="K581" s="8" t="s">
        <v>3479</v>
      </c>
      <c r="L581" s="8" t="s">
        <v>2725</v>
      </c>
      <c r="M581" s="4" t="s">
        <v>2716</v>
      </c>
      <c r="N581" s="8" t="s">
        <v>1830</v>
      </c>
      <c r="O581" s="4" t="s">
        <v>1415</v>
      </c>
      <c r="P581" s="4">
        <v>112</v>
      </c>
      <c r="Q581" s="4" t="s">
        <v>2903</v>
      </c>
      <c r="R581" s="155">
        <v>650</v>
      </c>
      <c r="S581" s="35">
        <v>267.5</v>
      </c>
      <c r="T581" s="35">
        <f t="shared" si="18"/>
        <v>173875</v>
      </c>
      <c r="U581" s="88">
        <f t="shared" si="19"/>
        <v>194740.00000000003</v>
      </c>
      <c r="V581" s="2"/>
      <c r="W581" s="4">
        <v>2017</v>
      </c>
      <c r="X581" s="258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:91" s="67" customFormat="1" ht="50.1" customHeight="1">
      <c r="A582" s="4" t="s">
        <v>4199</v>
      </c>
      <c r="B582" s="33" t="s">
        <v>2720</v>
      </c>
      <c r="C582" s="97" t="s">
        <v>1927</v>
      </c>
      <c r="D582" s="98" t="s">
        <v>2953</v>
      </c>
      <c r="E582" s="5" t="s">
        <v>1928</v>
      </c>
      <c r="F582" s="23" t="s">
        <v>1929</v>
      </c>
      <c r="G582" s="24" t="s">
        <v>2820</v>
      </c>
      <c r="H582" s="10">
        <v>0</v>
      </c>
      <c r="I582" s="32">
        <v>590000000</v>
      </c>
      <c r="J582" s="8" t="s">
        <v>2571</v>
      </c>
      <c r="K582" s="33" t="s">
        <v>3479</v>
      </c>
      <c r="L582" s="8" t="s">
        <v>2725</v>
      </c>
      <c r="M582" s="33" t="s">
        <v>2716</v>
      </c>
      <c r="N582" s="5" t="s">
        <v>1830</v>
      </c>
      <c r="O582" s="4" t="s">
        <v>1415</v>
      </c>
      <c r="P582" s="50">
        <v>112</v>
      </c>
      <c r="Q582" s="50" t="s">
        <v>2903</v>
      </c>
      <c r="R582" s="150">
        <v>650</v>
      </c>
      <c r="S582" s="37">
        <v>267.5</v>
      </c>
      <c r="T582" s="35">
        <f t="shared" si="18"/>
        <v>173875</v>
      </c>
      <c r="U582" s="88">
        <f t="shared" si="19"/>
        <v>194740.00000000003</v>
      </c>
      <c r="V582" s="94"/>
      <c r="W582" s="75">
        <v>2017</v>
      </c>
      <c r="X582" s="258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  <c r="BP582" s="132"/>
      <c r="BQ582" s="132"/>
      <c r="BR582" s="132"/>
      <c r="BS582" s="132"/>
      <c r="BT582" s="132"/>
      <c r="BU582" s="132"/>
      <c r="BV582" s="132"/>
      <c r="BW582" s="132"/>
      <c r="BX582" s="132"/>
      <c r="BY582" s="132"/>
      <c r="BZ582" s="132"/>
      <c r="CA582" s="132"/>
      <c r="CB582" s="132"/>
      <c r="CC582" s="132"/>
      <c r="CD582" s="132"/>
      <c r="CE582" s="132"/>
      <c r="CF582" s="132"/>
      <c r="CG582" s="132"/>
      <c r="CH582" s="132"/>
      <c r="CI582" s="132"/>
      <c r="CJ582" s="132"/>
      <c r="CK582" s="132"/>
      <c r="CL582" s="132"/>
      <c r="CM582" s="132"/>
    </row>
    <row r="583" spans="1:91" s="67" customFormat="1" ht="50.1" customHeight="1">
      <c r="A583" s="4" t="s">
        <v>4200</v>
      </c>
      <c r="B583" s="4" t="s">
        <v>2720</v>
      </c>
      <c r="C583" s="8" t="s">
        <v>1878</v>
      </c>
      <c r="D583" s="8" t="s">
        <v>2953</v>
      </c>
      <c r="E583" s="8" t="s">
        <v>1879</v>
      </c>
      <c r="F583" s="56" t="s">
        <v>1880</v>
      </c>
      <c r="G583" s="4" t="s">
        <v>2820</v>
      </c>
      <c r="H583" s="4">
        <v>0</v>
      </c>
      <c r="I583" s="4">
        <v>590000000</v>
      </c>
      <c r="J583" s="8" t="s">
        <v>2571</v>
      </c>
      <c r="K583" s="8" t="s">
        <v>3479</v>
      </c>
      <c r="L583" s="8" t="s">
        <v>2725</v>
      </c>
      <c r="M583" s="4" t="s">
        <v>2716</v>
      </c>
      <c r="N583" s="8" t="s">
        <v>1830</v>
      </c>
      <c r="O583" s="4" t="s">
        <v>1415</v>
      </c>
      <c r="P583" s="4">
        <v>112</v>
      </c>
      <c r="Q583" s="4" t="s">
        <v>2903</v>
      </c>
      <c r="R583" s="155">
        <v>12560</v>
      </c>
      <c r="S583" s="35">
        <v>320</v>
      </c>
      <c r="T583" s="35">
        <f t="shared" si="18"/>
        <v>4019200</v>
      </c>
      <c r="U583" s="88">
        <f t="shared" si="19"/>
        <v>4501504</v>
      </c>
      <c r="V583" s="2"/>
      <c r="W583" s="4">
        <v>2017</v>
      </c>
      <c r="X583" s="258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:91" s="67" customFormat="1" ht="50.1" customHeight="1">
      <c r="A584" s="4" t="s">
        <v>4201</v>
      </c>
      <c r="B584" s="33" t="s">
        <v>2720</v>
      </c>
      <c r="C584" s="97" t="s">
        <v>1881</v>
      </c>
      <c r="D584" s="98" t="s">
        <v>2953</v>
      </c>
      <c r="E584" s="5" t="s">
        <v>1882</v>
      </c>
      <c r="F584" s="23" t="s">
        <v>1883</v>
      </c>
      <c r="G584" s="24" t="s">
        <v>2820</v>
      </c>
      <c r="H584" s="10">
        <v>0</v>
      </c>
      <c r="I584" s="32">
        <v>590000000</v>
      </c>
      <c r="J584" s="8" t="s">
        <v>2571</v>
      </c>
      <c r="K584" s="33" t="s">
        <v>3479</v>
      </c>
      <c r="L584" s="8" t="s">
        <v>2725</v>
      </c>
      <c r="M584" s="33" t="s">
        <v>2716</v>
      </c>
      <c r="N584" s="5" t="s">
        <v>1830</v>
      </c>
      <c r="O584" s="4" t="s">
        <v>1415</v>
      </c>
      <c r="P584" s="50">
        <v>166</v>
      </c>
      <c r="Q584" s="50" t="s">
        <v>2762</v>
      </c>
      <c r="R584" s="150">
        <v>720</v>
      </c>
      <c r="S584" s="37">
        <v>700</v>
      </c>
      <c r="T584" s="35">
        <f t="shared" si="18"/>
        <v>504000</v>
      </c>
      <c r="U584" s="88">
        <f t="shared" si="19"/>
        <v>564480</v>
      </c>
      <c r="V584" s="94"/>
      <c r="W584" s="75">
        <v>2017</v>
      </c>
      <c r="X584" s="258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  <c r="BP584" s="132"/>
      <c r="BQ584" s="132"/>
      <c r="BR584" s="132"/>
      <c r="BS584" s="132"/>
      <c r="BT584" s="132"/>
      <c r="BU584" s="132"/>
      <c r="BV584" s="132"/>
      <c r="BW584" s="132"/>
      <c r="BX584" s="132"/>
      <c r="BY584" s="132"/>
      <c r="BZ584" s="132"/>
      <c r="CA584" s="132"/>
      <c r="CB584" s="132"/>
      <c r="CC584" s="132"/>
      <c r="CD584" s="132"/>
      <c r="CE584" s="132"/>
      <c r="CF584" s="132"/>
      <c r="CG584" s="132"/>
      <c r="CH584" s="132"/>
      <c r="CI584" s="132"/>
      <c r="CJ584" s="132"/>
      <c r="CK584" s="132"/>
      <c r="CL584" s="132"/>
      <c r="CM584" s="132"/>
    </row>
    <row r="585" spans="1:91" s="67" customFormat="1" ht="50.1" customHeight="1">
      <c r="A585" s="4" t="s">
        <v>4202</v>
      </c>
      <c r="B585" s="4" t="s">
        <v>2720</v>
      </c>
      <c r="C585" s="8" t="s">
        <v>1913</v>
      </c>
      <c r="D585" s="8" t="s">
        <v>2953</v>
      </c>
      <c r="E585" s="8" t="s">
        <v>1914</v>
      </c>
      <c r="F585" s="56" t="s">
        <v>1914</v>
      </c>
      <c r="G585" s="4" t="s">
        <v>2820</v>
      </c>
      <c r="H585" s="4">
        <v>0</v>
      </c>
      <c r="I585" s="4">
        <v>590000000</v>
      </c>
      <c r="J585" s="8" t="s">
        <v>2571</v>
      </c>
      <c r="K585" s="8" t="s">
        <v>3479</v>
      </c>
      <c r="L585" s="8" t="s">
        <v>2725</v>
      </c>
      <c r="M585" s="4" t="s">
        <v>2716</v>
      </c>
      <c r="N585" s="8" t="s">
        <v>1830</v>
      </c>
      <c r="O585" s="4" t="s">
        <v>1415</v>
      </c>
      <c r="P585" s="4">
        <v>112</v>
      </c>
      <c r="Q585" s="4" t="s">
        <v>2903</v>
      </c>
      <c r="R585" s="155">
        <v>1500</v>
      </c>
      <c r="S585" s="35">
        <v>335</v>
      </c>
      <c r="T585" s="35">
        <f t="shared" si="18"/>
        <v>502500</v>
      </c>
      <c r="U585" s="88">
        <f t="shared" si="19"/>
        <v>562800</v>
      </c>
      <c r="V585" s="2"/>
      <c r="W585" s="4">
        <v>2017</v>
      </c>
      <c r="X585" s="258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:91" s="67" customFormat="1" ht="50.1" customHeight="1">
      <c r="A586" s="4" t="s">
        <v>4203</v>
      </c>
      <c r="B586" s="4" t="s">
        <v>2720</v>
      </c>
      <c r="C586" s="8" t="s">
        <v>1908</v>
      </c>
      <c r="D586" s="8" t="s">
        <v>2953</v>
      </c>
      <c r="E586" s="8" t="s">
        <v>1909</v>
      </c>
      <c r="F586" s="56" t="s">
        <v>1910</v>
      </c>
      <c r="G586" s="4" t="s">
        <v>2820</v>
      </c>
      <c r="H586" s="4">
        <v>0</v>
      </c>
      <c r="I586" s="4">
        <v>590000000</v>
      </c>
      <c r="J586" s="8" t="s">
        <v>2571</v>
      </c>
      <c r="K586" s="8" t="s">
        <v>3479</v>
      </c>
      <c r="L586" s="8" t="s">
        <v>2725</v>
      </c>
      <c r="M586" s="4" t="s">
        <v>2716</v>
      </c>
      <c r="N586" s="8" t="s">
        <v>1830</v>
      </c>
      <c r="O586" s="4" t="s">
        <v>1415</v>
      </c>
      <c r="P586" s="4">
        <v>112</v>
      </c>
      <c r="Q586" s="4" t="s">
        <v>2903</v>
      </c>
      <c r="R586" s="155">
        <v>1732</v>
      </c>
      <c r="S586" s="35">
        <v>250</v>
      </c>
      <c r="T586" s="35">
        <f t="shared" si="18"/>
        <v>433000</v>
      </c>
      <c r="U586" s="88">
        <f t="shared" si="19"/>
        <v>484960.00000000006</v>
      </c>
      <c r="V586" s="2"/>
      <c r="W586" s="4">
        <v>2017</v>
      </c>
      <c r="X586" s="258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:91" s="67" customFormat="1" ht="50.1" customHeight="1">
      <c r="A587" s="4" t="s">
        <v>4204</v>
      </c>
      <c r="B587" s="33" t="s">
        <v>2720</v>
      </c>
      <c r="C587" s="97" t="s">
        <v>1890</v>
      </c>
      <c r="D587" s="98" t="s">
        <v>2953</v>
      </c>
      <c r="E587" s="5" t="s">
        <v>1891</v>
      </c>
      <c r="F587" s="23" t="s">
        <v>1892</v>
      </c>
      <c r="G587" s="24" t="s">
        <v>2820</v>
      </c>
      <c r="H587" s="10">
        <v>0</v>
      </c>
      <c r="I587" s="32">
        <v>590000000</v>
      </c>
      <c r="J587" s="8" t="s">
        <v>2571</v>
      </c>
      <c r="K587" s="33" t="s">
        <v>3479</v>
      </c>
      <c r="L587" s="8" t="s">
        <v>2725</v>
      </c>
      <c r="M587" s="33" t="s">
        <v>2716</v>
      </c>
      <c r="N587" s="5" t="s">
        <v>1830</v>
      </c>
      <c r="O587" s="4" t="s">
        <v>1415</v>
      </c>
      <c r="P587" s="50">
        <v>112</v>
      </c>
      <c r="Q587" s="50" t="s">
        <v>2903</v>
      </c>
      <c r="R587" s="150">
        <v>30000</v>
      </c>
      <c r="S587" s="37">
        <v>246.1</v>
      </c>
      <c r="T587" s="35">
        <f t="shared" si="18"/>
        <v>7383000</v>
      </c>
      <c r="U587" s="88">
        <f t="shared" si="19"/>
        <v>8268960.0000000009</v>
      </c>
      <c r="V587" s="94"/>
      <c r="W587" s="75">
        <v>2017</v>
      </c>
      <c r="X587" s="258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T587" s="132"/>
      <c r="AU587" s="132"/>
      <c r="AV587" s="132"/>
      <c r="AW587" s="132"/>
      <c r="AX587" s="132"/>
      <c r="AY587" s="132"/>
      <c r="AZ587" s="132"/>
      <c r="BA587" s="132"/>
      <c r="BB587" s="132"/>
      <c r="BC587" s="132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  <c r="BP587" s="132"/>
      <c r="BQ587" s="132"/>
      <c r="BR587" s="132"/>
      <c r="BS587" s="132"/>
      <c r="BT587" s="132"/>
      <c r="BU587" s="132"/>
      <c r="BV587" s="132"/>
      <c r="BW587" s="132"/>
      <c r="BX587" s="132"/>
      <c r="BY587" s="132"/>
      <c r="BZ587" s="132"/>
      <c r="CA587" s="132"/>
      <c r="CB587" s="132"/>
      <c r="CC587" s="132"/>
      <c r="CD587" s="132"/>
      <c r="CE587" s="132"/>
      <c r="CF587" s="132"/>
      <c r="CG587" s="132"/>
      <c r="CH587" s="132"/>
      <c r="CI587" s="132"/>
      <c r="CJ587" s="132"/>
      <c r="CK587" s="132"/>
      <c r="CL587" s="132"/>
      <c r="CM587" s="132"/>
    </row>
    <row r="588" spans="1:91" s="67" customFormat="1" ht="50.1" customHeight="1">
      <c r="A588" s="4" t="s">
        <v>4205</v>
      </c>
      <c r="B588" s="33" t="s">
        <v>2720</v>
      </c>
      <c r="C588" s="97" t="s">
        <v>1905</v>
      </c>
      <c r="D588" s="98" t="s">
        <v>2953</v>
      </c>
      <c r="E588" s="5" t="s">
        <v>1906</v>
      </c>
      <c r="F588" s="23" t="s">
        <v>1907</v>
      </c>
      <c r="G588" s="24" t="s">
        <v>2820</v>
      </c>
      <c r="H588" s="10">
        <v>0</v>
      </c>
      <c r="I588" s="32">
        <v>590000000</v>
      </c>
      <c r="J588" s="8" t="s">
        <v>2571</v>
      </c>
      <c r="K588" s="33" t="s">
        <v>3479</v>
      </c>
      <c r="L588" s="8" t="s">
        <v>2725</v>
      </c>
      <c r="M588" s="33" t="s">
        <v>2716</v>
      </c>
      <c r="N588" s="5" t="s">
        <v>1830</v>
      </c>
      <c r="O588" s="4" t="s">
        <v>1415</v>
      </c>
      <c r="P588" s="50">
        <v>112</v>
      </c>
      <c r="Q588" s="50" t="s">
        <v>2903</v>
      </c>
      <c r="R588" s="150">
        <v>2665</v>
      </c>
      <c r="S588" s="37">
        <v>250</v>
      </c>
      <c r="T588" s="35">
        <f t="shared" si="18"/>
        <v>666250</v>
      </c>
      <c r="U588" s="88">
        <f t="shared" si="19"/>
        <v>746200.00000000012</v>
      </c>
      <c r="V588" s="94"/>
      <c r="W588" s="75">
        <v>2017</v>
      </c>
      <c r="X588" s="258"/>
      <c r="Y588" s="132"/>
      <c r="Z588" s="132"/>
      <c r="AA588" s="132"/>
      <c r="AB588" s="132"/>
      <c r="AC588" s="132"/>
      <c r="AD588" s="132"/>
      <c r="AE588" s="132"/>
      <c r="AF588" s="132"/>
      <c r="AG588" s="132"/>
      <c r="AH588" s="132"/>
      <c r="AI588" s="132"/>
      <c r="AJ588" s="132"/>
      <c r="AK588" s="132"/>
      <c r="AL588" s="132"/>
      <c r="AM588" s="132"/>
      <c r="AN588" s="132"/>
      <c r="AO588" s="132"/>
      <c r="AP588" s="132"/>
      <c r="AQ588" s="132"/>
      <c r="AR588" s="132"/>
      <c r="AS588" s="132"/>
      <c r="AT588" s="132"/>
      <c r="AU588" s="132"/>
      <c r="AV588" s="132"/>
      <c r="AW588" s="132"/>
      <c r="AX588" s="132"/>
      <c r="AY588" s="132"/>
      <c r="AZ588" s="132"/>
      <c r="BA588" s="132"/>
      <c r="BB588" s="132"/>
      <c r="BC588" s="132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  <c r="BP588" s="132"/>
      <c r="BQ588" s="132"/>
      <c r="BR588" s="132"/>
      <c r="BS588" s="132"/>
      <c r="BT588" s="132"/>
      <c r="BU588" s="132"/>
      <c r="BV588" s="132"/>
      <c r="BW588" s="132"/>
      <c r="BX588" s="132"/>
      <c r="BY588" s="132"/>
      <c r="BZ588" s="132"/>
      <c r="CA588" s="132"/>
      <c r="CB588" s="132"/>
      <c r="CC588" s="132"/>
      <c r="CD588" s="132"/>
      <c r="CE588" s="132"/>
      <c r="CF588" s="132"/>
      <c r="CG588" s="132"/>
      <c r="CH588" s="132"/>
      <c r="CI588" s="132"/>
      <c r="CJ588" s="132"/>
      <c r="CK588" s="132"/>
      <c r="CL588" s="132"/>
      <c r="CM588" s="132"/>
    </row>
    <row r="589" spans="1:91" s="67" customFormat="1" ht="50.1" customHeight="1">
      <c r="A589" s="4" t="s">
        <v>4206</v>
      </c>
      <c r="B589" s="33" t="s">
        <v>2720</v>
      </c>
      <c r="C589" s="97" t="s">
        <v>1902</v>
      </c>
      <c r="D589" s="98" t="s">
        <v>2953</v>
      </c>
      <c r="E589" s="5" t="s">
        <v>1903</v>
      </c>
      <c r="F589" s="23" t="s">
        <v>1904</v>
      </c>
      <c r="G589" s="24" t="s">
        <v>2820</v>
      </c>
      <c r="H589" s="10">
        <v>0</v>
      </c>
      <c r="I589" s="32">
        <v>590000000</v>
      </c>
      <c r="J589" s="8" t="s">
        <v>2571</v>
      </c>
      <c r="K589" s="33" t="s">
        <v>3479</v>
      </c>
      <c r="L589" s="8" t="s">
        <v>2725</v>
      </c>
      <c r="M589" s="33" t="s">
        <v>2716</v>
      </c>
      <c r="N589" s="5" t="s">
        <v>1830</v>
      </c>
      <c r="O589" s="4" t="s">
        <v>1415</v>
      </c>
      <c r="P589" s="50">
        <v>112</v>
      </c>
      <c r="Q589" s="50" t="s">
        <v>2903</v>
      </c>
      <c r="R589" s="150">
        <v>3000</v>
      </c>
      <c r="S589" s="37">
        <v>400</v>
      </c>
      <c r="T589" s="35">
        <f t="shared" si="18"/>
        <v>1200000</v>
      </c>
      <c r="U589" s="88">
        <f t="shared" si="19"/>
        <v>1344000.0000000002</v>
      </c>
      <c r="V589" s="94"/>
      <c r="W589" s="75">
        <v>2017</v>
      </c>
      <c r="X589" s="258"/>
      <c r="Y589" s="132"/>
      <c r="Z589" s="132"/>
      <c r="AA589" s="132"/>
      <c r="AB589" s="132"/>
      <c r="AC589" s="132"/>
      <c r="AD589" s="132"/>
      <c r="AE589" s="132"/>
      <c r="AF589" s="132"/>
      <c r="AG589" s="132"/>
      <c r="AH589" s="132"/>
      <c r="AI589" s="132"/>
      <c r="AJ589" s="132"/>
      <c r="AK589" s="132"/>
      <c r="AL589" s="132"/>
      <c r="AM589" s="132"/>
      <c r="AN589" s="132"/>
      <c r="AO589" s="132"/>
      <c r="AP589" s="132"/>
      <c r="AQ589" s="132"/>
      <c r="AR589" s="132"/>
      <c r="AS589" s="132"/>
      <c r="AT589" s="132"/>
      <c r="AU589" s="132"/>
      <c r="AV589" s="132"/>
      <c r="AW589" s="132"/>
      <c r="AX589" s="132"/>
      <c r="AY589" s="132"/>
      <c r="AZ589" s="132"/>
      <c r="BA589" s="132"/>
      <c r="BB589" s="132"/>
      <c r="BC589" s="132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  <c r="BP589" s="132"/>
      <c r="BQ589" s="132"/>
      <c r="BR589" s="132"/>
      <c r="BS589" s="132"/>
      <c r="BT589" s="132"/>
      <c r="BU589" s="132"/>
      <c r="BV589" s="132"/>
      <c r="BW589" s="132"/>
      <c r="BX589" s="132"/>
      <c r="BY589" s="132"/>
      <c r="BZ589" s="132"/>
      <c r="CA589" s="132"/>
      <c r="CB589" s="132"/>
      <c r="CC589" s="132"/>
      <c r="CD589" s="132"/>
      <c r="CE589" s="132"/>
      <c r="CF589" s="132"/>
      <c r="CG589" s="132"/>
      <c r="CH589" s="132"/>
      <c r="CI589" s="132"/>
      <c r="CJ589" s="132"/>
      <c r="CK589" s="132"/>
      <c r="CL589" s="132"/>
      <c r="CM589" s="132"/>
    </row>
    <row r="590" spans="1:91" s="67" customFormat="1" ht="50.1" customHeight="1">
      <c r="A590" s="4" t="s">
        <v>4207</v>
      </c>
      <c r="B590" s="4" t="s">
        <v>2720</v>
      </c>
      <c r="C590" s="8" t="s">
        <v>1888</v>
      </c>
      <c r="D590" s="8" t="s">
        <v>2953</v>
      </c>
      <c r="E590" s="8" t="s">
        <v>1889</v>
      </c>
      <c r="F590" s="56"/>
      <c r="G590" s="4" t="s">
        <v>2820</v>
      </c>
      <c r="H590" s="4">
        <v>0</v>
      </c>
      <c r="I590" s="4">
        <v>590000000</v>
      </c>
      <c r="J590" s="8" t="s">
        <v>2571</v>
      </c>
      <c r="K590" s="8" t="s">
        <v>3479</v>
      </c>
      <c r="L590" s="8" t="s">
        <v>2725</v>
      </c>
      <c r="M590" s="4" t="s">
        <v>2716</v>
      </c>
      <c r="N590" s="8" t="s">
        <v>1830</v>
      </c>
      <c r="O590" s="4" t="s">
        <v>1415</v>
      </c>
      <c r="P590" s="4">
        <v>112</v>
      </c>
      <c r="Q590" s="4" t="s">
        <v>2903</v>
      </c>
      <c r="R590" s="155">
        <v>200</v>
      </c>
      <c r="S590" s="35">
        <v>418</v>
      </c>
      <c r="T590" s="35">
        <f t="shared" ref="T590:T653" si="20">R590*S590</f>
        <v>83600</v>
      </c>
      <c r="U590" s="88">
        <f t="shared" si="19"/>
        <v>93632.000000000015</v>
      </c>
      <c r="V590" s="2"/>
      <c r="W590" s="4">
        <v>2017</v>
      </c>
      <c r="X590" s="258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:91" s="67" customFormat="1" ht="50.1" customHeight="1">
      <c r="A591" s="4" t="s">
        <v>4208</v>
      </c>
      <c r="B591" s="33" t="s">
        <v>2720</v>
      </c>
      <c r="C591" s="97" t="s">
        <v>1886</v>
      </c>
      <c r="D591" s="98" t="s">
        <v>2953</v>
      </c>
      <c r="E591" s="5" t="s">
        <v>1887</v>
      </c>
      <c r="F591" s="23"/>
      <c r="G591" s="24" t="s">
        <v>2820</v>
      </c>
      <c r="H591" s="10">
        <v>0</v>
      </c>
      <c r="I591" s="32">
        <v>590000000</v>
      </c>
      <c r="J591" s="8" t="s">
        <v>2571</v>
      </c>
      <c r="K591" s="33" t="s">
        <v>3479</v>
      </c>
      <c r="L591" s="8" t="s">
        <v>2725</v>
      </c>
      <c r="M591" s="33" t="s">
        <v>2716</v>
      </c>
      <c r="N591" s="5" t="s">
        <v>1830</v>
      </c>
      <c r="O591" s="4" t="s">
        <v>1415</v>
      </c>
      <c r="P591" s="50">
        <v>112</v>
      </c>
      <c r="Q591" s="50" t="s">
        <v>2903</v>
      </c>
      <c r="R591" s="150">
        <v>220</v>
      </c>
      <c r="S591" s="37">
        <v>330</v>
      </c>
      <c r="T591" s="35">
        <f t="shared" si="20"/>
        <v>72600</v>
      </c>
      <c r="U591" s="88">
        <f t="shared" si="19"/>
        <v>81312.000000000015</v>
      </c>
      <c r="V591" s="94"/>
      <c r="W591" s="75">
        <v>2017</v>
      </c>
      <c r="X591" s="258"/>
      <c r="Y591" s="132"/>
      <c r="Z591" s="132"/>
      <c r="AA591" s="132"/>
      <c r="AB591" s="132"/>
      <c r="AC591" s="132"/>
      <c r="AD591" s="132"/>
      <c r="AE591" s="132"/>
      <c r="AF591" s="132"/>
      <c r="AG591" s="132"/>
      <c r="AH591" s="132"/>
      <c r="AI591" s="132"/>
      <c r="AJ591" s="132"/>
      <c r="AK591" s="132"/>
      <c r="AL591" s="132"/>
      <c r="AM591" s="132"/>
      <c r="AN591" s="132"/>
      <c r="AO591" s="132"/>
      <c r="AP591" s="132"/>
      <c r="AQ591" s="132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  <c r="BP591" s="132"/>
      <c r="BQ591" s="132"/>
      <c r="BR591" s="132"/>
      <c r="BS591" s="132"/>
      <c r="BT591" s="132"/>
      <c r="BU591" s="132"/>
      <c r="BV591" s="132"/>
      <c r="BW591" s="132"/>
      <c r="BX591" s="132"/>
      <c r="BY591" s="132"/>
      <c r="BZ591" s="132"/>
      <c r="CA591" s="132"/>
      <c r="CB591" s="132"/>
      <c r="CC591" s="132"/>
      <c r="CD591" s="132"/>
      <c r="CE591" s="132"/>
      <c r="CF591" s="132"/>
      <c r="CG591" s="132"/>
      <c r="CH591" s="132"/>
      <c r="CI591" s="132"/>
      <c r="CJ591" s="132"/>
      <c r="CK591" s="132"/>
      <c r="CL591" s="132"/>
      <c r="CM591" s="132"/>
    </row>
    <row r="592" spans="1:91" s="67" customFormat="1" ht="50.1" customHeight="1">
      <c r="A592" s="4" t="s">
        <v>4209</v>
      </c>
      <c r="B592" s="4" t="s">
        <v>2720</v>
      </c>
      <c r="C592" s="8" t="s">
        <v>1884</v>
      </c>
      <c r="D592" s="8" t="s">
        <v>2953</v>
      </c>
      <c r="E592" s="8" t="s">
        <v>1885</v>
      </c>
      <c r="F592" s="56"/>
      <c r="G592" s="4" t="s">
        <v>2820</v>
      </c>
      <c r="H592" s="4">
        <v>0</v>
      </c>
      <c r="I592" s="4">
        <v>590000000</v>
      </c>
      <c r="J592" s="8" t="s">
        <v>2571</v>
      </c>
      <c r="K592" s="8" t="s">
        <v>3479</v>
      </c>
      <c r="L592" s="8" t="s">
        <v>2725</v>
      </c>
      <c r="M592" s="4" t="s">
        <v>2716</v>
      </c>
      <c r="N592" s="8" t="s">
        <v>1830</v>
      </c>
      <c r="O592" s="4" t="s">
        <v>1415</v>
      </c>
      <c r="P592" s="4">
        <v>112</v>
      </c>
      <c r="Q592" s="4" t="s">
        <v>2903</v>
      </c>
      <c r="R592" s="155">
        <v>1000</v>
      </c>
      <c r="S592" s="35">
        <v>400</v>
      </c>
      <c r="T592" s="35">
        <f t="shared" si="20"/>
        <v>400000</v>
      </c>
      <c r="U592" s="88">
        <f t="shared" si="19"/>
        <v>448000.00000000006</v>
      </c>
      <c r="V592" s="2"/>
      <c r="W592" s="4">
        <v>2017</v>
      </c>
      <c r="X592" s="258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  <row r="593" spans="1:91" s="67" customFormat="1" ht="50.1" customHeight="1">
      <c r="A593" s="4" t="s">
        <v>4210</v>
      </c>
      <c r="B593" s="4" t="s">
        <v>2720</v>
      </c>
      <c r="C593" s="8" t="s">
        <v>2952</v>
      </c>
      <c r="D593" s="7" t="s">
        <v>2953</v>
      </c>
      <c r="E593" s="8" t="s">
        <v>2954</v>
      </c>
      <c r="F593" s="56"/>
      <c r="G593" s="4" t="s">
        <v>2820</v>
      </c>
      <c r="H593" s="4">
        <v>0</v>
      </c>
      <c r="I593" s="4">
        <v>590000000</v>
      </c>
      <c r="J593" s="8" t="s">
        <v>2571</v>
      </c>
      <c r="K593" s="8" t="s">
        <v>2733</v>
      </c>
      <c r="L593" s="8" t="s">
        <v>2725</v>
      </c>
      <c r="M593" s="4" t="s">
        <v>2716</v>
      </c>
      <c r="N593" s="8" t="s">
        <v>1830</v>
      </c>
      <c r="O593" s="4" t="s">
        <v>1463</v>
      </c>
      <c r="P593" s="4">
        <v>112</v>
      </c>
      <c r="Q593" s="4" t="s">
        <v>2903</v>
      </c>
      <c r="R593" s="155">
        <v>262</v>
      </c>
      <c r="S593" s="35">
        <v>315</v>
      </c>
      <c r="T593" s="35">
        <f t="shared" si="20"/>
        <v>82530</v>
      </c>
      <c r="U593" s="88">
        <f t="shared" ref="U593:U656" si="21">T593*1.12</f>
        <v>92433.600000000006</v>
      </c>
      <c r="V593" s="2"/>
      <c r="W593" s="4">
        <v>2017</v>
      </c>
      <c r="X593" s="8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</row>
    <row r="594" spans="1:91" s="67" customFormat="1" ht="50.1" customHeight="1">
      <c r="A594" s="4" t="s">
        <v>4211</v>
      </c>
      <c r="B594" s="4" t="s">
        <v>2720</v>
      </c>
      <c r="C594" s="8" t="s">
        <v>2952</v>
      </c>
      <c r="D594" s="8" t="s">
        <v>2953</v>
      </c>
      <c r="E594" s="8" t="s">
        <v>2954</v>
      </c>
      <c r="F594" s="56"/>
      <c r="G594" s="4" t="s">
        <v>2820</v>
      </c>
      <c r="H594" s="4">
        <v>0</v>
      </c>
      <c r="I594" s="4">
        <v>590000000</v>
      </c>
      <c r="J594" s="8" t="s">
        <v>2571</v>
      </c>
      <c r="K594" s="8" t="s">
        <v>3479</v>
      </c>
      <c r="L594" s="8" t="s">
        <v>2725</v>
      </c>
      <c r="M594" s="4" t="s">
        <v>2716</v>
      </c>
      <c r="N594" s="8" t="s">
        <v>1830</v>
      </c>
      <c r="O594" s="4" t="s">
        <v>1415</v>
      </c>
      <c r="P594" s="4">
        <v>112</v>
      </c>
      <c r="Q594" s="4" t="s">
        <v>2903</v>
      </c>
      <c r="R594" s="155">
        <v>216.5</v>
      </c>
      <c r="S594" s="35">
        <v>300</v>
      </c>
      <c r="T594" s="35">
        <f t="shared" si="20"/>
        <v>64950</v>
      </c>
      <c r="U594" s="88">
        <f t="shared" si="21"/>
        <v>72744</v>
      </c>
      <c r="V594" s="2"/>
      <c r="W594" s="4">
        <v>2017</v>
      </c>
      <c r="X594" s="258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</row>
    <row r="595" spans="1:91" s="67" customFormat="1" ht="50.1" customHeight="1">
      <c r="A595" s="4" t="s">
        <v>4212</v>
      </c>
      <c r="B595" s="4" t="s">
        <v>2720</v>
      </c>
      <c r="C595" s="8" t="s">
        <v>1899</v>
      </c>
      <c r="D595" s="8" t="s">
        <v>2953</v>
      </c>
      <c r="E595" s="8" t="s">
        <v>1900</v>
      </c>
      <c r="F595" s="56" t="s">
        <v>1901</v>
      </c>
      <c r="G595" s="4" t="s">
        <v>2820</v>
      </c>
      <c r="H595" s="4">
        <v>0</v>
      </c>
      <c r="I595" s="4">
        <v>590000000</v>
      </c>
      <c r="J595" s="8" t="s">
        <v>2571</v>
      </c>
      <c r="K595" s="8" t="s">
        <v>3479</v>
      </c>
      <c r="L595" s="8" t="s">
        <v>2725</v>
      </c>
      <c r="M595" s="4" t="s">
        <v>2716</v>
      </c>
      <c r="N595" s="8" t="s">
        <v>1830</v>
      </c>
      <c r="O595" s="4" t="s">
        <v>1415</v>
      </c>
      <c r="P595" s="4">
        <v>112</v>
      </c>
      <c r="Q595" s="4" t="s">
        <v>2903</v>
      </c>
      <c r="R595" s="155">
        <v>420</v>
      </c>
      <c r="S595" s="35">
        <v>290</v>
      </c>
      <c r="T595" s="35">
        <f t="shared" si="20"/>
        <v>121800</v>
      </c>
      <c r="U595" s="88">
        <f t="shared" si="21"/>
        <v>136416</v>
      </c>
      <c r="V595" s="2"/>
      <c r="W595" s="4">
        <v>2017</v>
      </c>
      <c r="X595" s="258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</row>
    <row r="596" spans="1:91" s="67" customFormat="1" ht="50.1" customHeight="1">
      <c r="A596" s="4" t="s">
        <v>4213</v>
      </c>
      <c r="B596" s="4" t="s">
        <v>2720</v>
      </c>
      <c r="C596" s="8" t="s">
        <v>1930</v>
      </c>
      <c r="D596" s="8" t="s">
        <v>2953</v>
      </c>
      <c r="E596" s="8" t="s">
        <v>1931</v>
      </c>
      <c r="F596" s="56" t="s">
        <v>1932</v>
      </c>
      <c r="G596" s="4" t="s">
        <v>2820</v>
      </c>
      <c r="H596" s="4">
        <v>0</v>
      </c>
      <c r="I596" s="4">
        <v>590000000</v>
      </c>
      <c r="J596" s="8" t="s">
        <v>2571</v>
      </c>
      <c r="K596" s="8" t="s">
        <v>3479</v>
      </c>
      <c r="L596" s="8" t="s">
        <v>2725</v>
      </c>
      <c r="M596" s="4" t="s">
        <v>2716</v>
      </c>
      <c r="N596" s="8" t="s">
        <v>1830</v>
      </c>
      <c r="O596" s="4" t="s">
        <v>1415</v>
      </c>
      <c r="P596" s="4">
        <v>112</v>
      </c>
      <c r="Q596" s="4" t="s">
        <v>2903</v>
      </c>
      <c r="R596" s="155">
        <v>650</v>
      </c>
      <c r="S596" s="35">
        <v>856</v>
      </c>
      <c r="T596" s="35">
        <f t="shared" si="20"/>
        <v>556400</v>
      </c>
      <c r="U596" s="88">
        <f t="shared" si="21"/>
        <v>623168.00000000012</v>
      </c>
      <c r="V596" s="2"/>
      <c r="W596" s="4">
        <v>2017</v>
      </c>
      <c r="X596" s="258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</row>
    <row r="597" spans="1:91" s="67" customFormat="1" ht="50.1" customHeight="1">
      <c r="A597" s="4" t="s">
        <v>4214</v>
      </c>
      <c r="B597" s="4" t="s">
        <v>2720</v>
      </c>
      <c r="C597" s="8" t="s">
        <v>1191</v>
      </c>
      <c r="D597" s="56" t="s">
        <v>1192</v>
      </c>
      <c r="E597" s="56" t="s">
        <v>1193</v>
      </c>
      <c r="F597" s="56" t="s">
        <v>1194</v>
      </c>
      <c r="G597" s="4" t="s">
        <v>2712</v>
      </c>
      <c r="H597" s="4">
        <v>0</v>
      </c>
      <c r="I597" s="54">
        <v>590000000</v>
      </c>
      <c r="J597" s="8" t="s">
        <v>2714</v>
      </c>
      <c r="K597" s="4" t="s">
        <v>2274</v>
      </c>
      <c r="L597" s="4" t="s">
        <v>773</v>
      </c>
      <c r="M597" s="4" t="s">
        <v>3398</v>
      </c>
      <c r="N597" s="4" t="s">
        <v>2427</v>
      </c>
      <c r="O597" s="24" t="s">
        <v>3473</v>
      </c>
      <c r="P597" s="4">
        <v>796</v>
      </c>
      <c r="Q597" s="4" t="s">
        <v>2728</v>
      </c>
      <c r="R597" s="155">
        <v>20</v>
      </c>
      <c r="S597" s="155">
        <v>535</v>
      </c>
      <c r="T597" s="95">
        <f t="shared" si="20"/>
        <v>10700</v>
      </c>
      <c r="U597" s="89">
        <f t="shared" si="21"/>
        <v>11984.000000000002</v>
      </c>
      <c r="V597" s="2" t="s">
        <v>2706</v>
      </c>
      <c r="W597" s="4">
        <v>2017</v>
      </c>
      <c r="X597" s="72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</row>
    <row r="598" spans="1:91" s="67" customFormat="1" ht="50.1" customHeight="1">
      <c r="A598" s="4" t="s">
        <v>4215</v>
      </c>
      <c r="B598" s="5" t="s">
        <v>2720</v>
      </c>
      <c r="C598" s="5" t="s">
        <v>479</v>
      </c>
      <c r="D598" s="5" t="s">
        <v>480</v>
      </c>
      <c r="E598" s="5" t="s">
        <v>481</v>
      </c>
      <c r="F598" s="5" t="s">
        <v>482</v>
      </c>
      <c r="G598" s="5" t="s">
        <v>2712</v>
      </c>
      <c r="H598" s="5">
        <v>0</v>
      </c>
      <c r="I598" s="10">
        <v>590000000</v>
      </c>
      <c r="J598" s="8" t="s">
        <v>2571</v>
      </c>
      <c r="K598" s="5" t="s">
        <v>571</v>
      </c>
      <c r="L598" s="5" t="s">
        <v>773</v>
      </c>
      <c r="M598" s="5" t="s">
        <v>3398</v>
      </c>
      <c r="N598" s="5" t="s">
        <v>456</v>
      </c>
      <c r="O598" s="5" t="s">
        <v>471</v>
      </c>
      <c r="P598" s="5">
        <v>796</v>
      </c>
      <c r="Q598" s="5" t="s">
        <v>2728</v>
      </c>
      <c r="R598" s="166">
        <v>1</v>
      </c>
      <c r="S598" s="166">
        <v>40000</v>
      </c>
      <c r="T598" s="35">
        <f t="shared" si="20"/>
        <v>40000</v>
      </c>
      <c r="U598" s="88">
        <f t="shared" si="21"/>
        <v>44800.000000000007</v>
      </c>
      <c r="V598" s="80"/>
      <c r="W598" s="5">
        <v>2017</v>
      </c>
      <c r="X598" s="5"/>
    </row>
    <row r="599" spans="1:91" s="67" customFormat="1" ht="50.1" customHeight="1">
      <c r="A599" s="4" t="s">
        <v>4216</v>
      </c>
      <c r="B599" s="4" t="s">
        <v>2720</v>
      </c>
      <c r="C599" s="8" t="s">
        <v>1195</v>
      </c>
      <c r="D599" s="56" t="s">
        <v>1196</v>
      </c>
      <c r="E599" s="56" t="s">
        <v>1197</v>
      </c>
      <c r="F599" s="56" t="s">
        <v>1198</v>
      </c>
      <c r="G599" s="4" t="s">
        <v>2712</v>
      </c>
      <c r="H599" s="4">
        <v>0</v>
      </c>
      <c r="I599" s="54">
        <v>590000000</v>
      </c>
      <c r="J599" s="8" t="s">
        <v>2714</v>
      </c>
      <c r="K599" s="4" t="s">
        <v>1148</v>
      </c>
      <c r="L599" s="4" t="s">
        <v>773</v>
      </c>
      <c r="M599" s="4" t="s">
        <v>3398</v>
      </c>
      <c r="N599" s="4" t="s">
        <v>2427</v>
      </c>
      <c r="O599" s="24" t="s">
        <v>3473</v>
      </c>
      <c r="P599" s="4">
        <v>796</v>
      </c>
      <c r="Q599" s="4" t="s">
        <v>2728</v>
      </c>
      <c r="R599" s="155">
        <v>8</v>
      </c>
      <c r="S599" s="155">
        <v>6500</v>
      </c>
      <c r="T599" s="95">
        <f t="shared" si="20"/>
        <v>52000</v>
      </c>
      <c r="U599" s="89">
        <f t="shared" si="21"/>
        <v>58240.000000000007</v>
      </c>
      <c r="V599" s="2"/>
      <c r="W599" s="4">
        <v>2017</v>
      </c>
      <c r="X599" s="72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</row>
    <row r="600" spans="1:91" s="67" customFormat="1" ht="50.1" customHeight="1">
      <c r="A600" s="4" t="s">
        <v>4217</v>
      </c>
      <c r="B600" s="4" t="s">
        <v>2720</v>
      </c>
      <c r="C600" s="8" t="s">
        <v>1195</v>
      </c>
      <c r="D600" s="56" t="s">
        <v>1196</v>
      </c>
      <c r="E600" s="56" t="s">
        <v>1197</v>
      </c>
      <c r="F600" s="56" t="s">
        <v>166</v>
      </c>
      <c r="G600" s="4" t="s">
        <v>2712</v>
      </c>
      <c r="H600" s="4">
        <v>0</v>
      </c>
      <c r="I600" s="54">
        <v>590000000</v>
      </c>
      <c r="J600" s="8" t="s">
        <v>2714</v>
      </c>
      <c r="K600" s="4" t="s">
        <v>139</v>
      </c>
      <c r="L600" s="4" t="s">
        <v>773</v>
      </c>
      <c r="M600" s="4" t="s">
        <v>3398</v>
      </c>
      <c r="N600" s="4" t="s">
        <v>2427</v>
      </c>
      <c r="O600" s="24" t="s">
        <v>3473</v>
      </c>
      <c r="P600" s="4">
        <v>796</v>
      </c>
      <c r="Q600" s="4" t="s">
        <v>2728</v>
      </c>
      <c r="R600" s="155">
        <v>3</v>
      </c>
      <c r="S600" s="155">
        <v>6300</v>
      </c>
      <c r="T600" s="95">
        <f t="shared" si="20"/>
        <v>18900</v>
      </c>
      <c r="U600" s="89">
        <f t="shared" si="21"/>
        <v>21168.000000000004</v>
      </c>
      <c r="V600" s="2"/>
      <c r="W600" s="4">
        <v>2017</v>
      </c>
      <c r="X600" s="72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</row>
    <row r="601" spans="1:91" s="67" customFormat="1" ht="50.1" customHeight="1">
      <c r="A601" s="4" t="s">
        <v>4218</v>
      </c>
      <c r="B601" s="4" t="s">
        <v>2720</v>
      </c>
      <c r="C601" s="8" t="s">
        <v>5114</v>
      </c>
      <c r="D601" s="8" t="s">
        <v>2385</v>
      </c>
      <c r="E601" s="8" t="s">
        <v>5115</v>
      </c>
      <c r="F601" s="56" t="s">
        <v>2386</v>
      </c>
      <c r="G601" s="4" t="s">
        <v>2712</v>
      </c>
      <c r="H601" s="4">
        <v>0</v>
      </c>
      <c r="I601" s="4">
        <v>590000000</v>
      </c>
      <c r="J601" s="8" t="s">
        <v>2571</v>
      </c>
      <c r="K601" s="8" t="s">
        <v>2249</v>
      </c>
      <c r="L601" s="36" t="s">
        <v>2714</v>
      </c>
      <c r="M601" s="4" t="s">
        <v>3398</v>
      </c>
      <c r="N601" s="8" t="s">
        <v>2128</v>
      </c>
      <c r="O601" s="22" t="s">
        <v>2718</v>
      </c>
      <c r="P601" s="4" t="s">
        <v>2812</v>
      </c>
      <c r="Q601" s="4" t="s">
        <v>2762</v>
      </c>
      <c r="R601" s="155">
        <v>50</v>
      </c>
      <c r="S601" s="35">
        <v>2100</v>
      </c>
      <c r="T601" s="35">
        <f t="shared" si="20"/>
        <v>105000</v>
      </c>
      <c r="U601" s="88">
        <f t="shared" si="21"/>
        <v>117600.00000000001</v>
      </c>
      <c r="V601" s="2" t="s">
        <v>2706</v>
      </c>
      <c r="W601" s="4">
        <v>2017</v>
      </c>
      <c r="X601" s="8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</row>
    <row r="602" spans="1:91" s="67" customFormat="1" ht="50.1" customHeight="1">
      <c r="A602" s="4" t="s">
        <v>4219</v>
      </c>
      <c r="B602" s="33" t="s">
        <v>2720</v>
      </c>
      <c r="C602" s="97" t="s">
        <v>2119</v>
      </c>
      <c r="D602" s="98" t="s">
        <v>2120</v>
      </c>
      <c r="E602" s="5" t="s">
        <v>2121</v>
      </c>
      <c r="F602" s="23" t="s">
        <v>2122</v>
      </c>
      <c r="G602" s="24" t="s">
        <v>2712</v>
      </c>
      <c r="H602" s="10">
        <v>0</v>
      </c>
      <c r="I602" s="32">
        <v>590000000</v>
      </c>
      <c r="J602" s="8" t="s">
        <v>2571</v>
      </c>
      <c r="K602" s="33" t="s">
        <v>3472</v>
      </c>
      <c r="L602" s="8" t="s">
        <v>2725</v>
      </c>
      <c r="M602" s="33" t="s">
        <v>2716</v>
      </c>
      <c r="N602" s="5" t="s">
        <v>1832</v>
      </c>
      <c r="O602" s="22" t="s">
        <v>2718</v>
      </c>
      <c r="P602" s="4">
        <v>796</v>
      </c>
      <c r="Q602" s="50" t="s">
        <v>2728</v>
      </c>
      <c r="R602" s="150">
        <v>5700</v>
      </c>
      <c r="S602" s="37">
        <v>7</v>
      </c>
      <c r="T602" s="35">
        <f t="shared" si="20"/>
        <v>39900</v>
      </c>
      <c r="U602" s="88">
        <f t="shared" si="21"/>
        <v>44688.000000000007</v>
      </c>
      <c r="V602" s="94"/>
      <c r="W602" s="75">
        <v>2017</v>
      </c>
      <c r="X602" s="258"/>
      <c r="Y602" s="132"/>
      <c r="Z602" s="132"/>
      <c r="AA602" s="132"/>
      <c r="AB602" s="132"/>
      <c r="AC602" s="132"/>
      <c r="AD602" s="132"/>
      <c r="AE602" s="132"/>
      <c r="AF602" s="132"/>
      <c r="AG602" s="132"/>
      <c r="AH602" s="132"/>
      <c r="AI602" s="132"/>
      <c r="AJ602" s="132"/>
      <c r="AK602" s="132"/>
      <c r="AL602" s="132"/>
      <c r="AM602" s="132"/>
      <c r="AN602" s="132"/>
      <c r="AO602" s="132"/>
      <c r="AP602" s="132"/>
      <c r="AQ602" s="132"/>
      <c r="AR602" s="132"/>
      <c r="AS602" s="132"/>
      <c r="AT602" s="132"/>
      <c r="AU602" s="132"/>
      <c r="AV602" s="132"/>
      <c r="AW602" s="132"/>
      <c r="AX602" s="132"/>
      <c r="AY602" s="132"/>
      <c r="AZ602" s="132"/>
      <c r="BA602" s="132"/>
      <c r="BB602" s="132"/>
      <c r="BC602" s="132"/>
      <c r="BD602" s="132"/>
      <c r="BE602" s="132"/>
      <c r="BF602" s="132"/>
      <c r="BG602" s="132"/>
      <c r="BH602" s="132"/>
      <c r="BI602" s="132"/>
      <c r="BJ602" s="132"/>
      <c r="BK602" s="132"/>
      <c r="BL602" s="132"/>
      <c r="BM602" s="132"/>
      <c r="BN602" s="132"/>
      <c r="BO602" s="132"/>
      <c r="BP602" s="132"/>
      <c r="BQ602" s="132"/>
      <c r="BR602" s="132"/>
      <c r="BS602" s="132"/>
      <c r="BT602" s="132"/>
      <c r="BU602" s="132"/>
      <c r="BV602" s="132"/>
      <c r="BW602" s="132"/>
      <c r="BX602" s="132"/>
      <c r="BY602" s="132"/>
      <c r="BZ602" s="132"/>
      <c r="CA602" s="132"/>
      <c r="CB602" s="132"/>
      <c r="CC602" s="132"/>
      <c r="CD602" s="132"/>
      <c r="CE602" s="132"/>
      <c r="CF602" s="132"/>
      <c r="CG602" s="132"/>
      <c r="CH602" s="132"/>
      <c r="CI602" s="132"/>
      <c r="CJ602" s="132"/>
      <c r="CK602" s="132"/>
      <c r="CL602" s="132"/>
      <c r="CM602" s="132"/>
    </row>
    <row r="603" spans="1:91" s="67" customFormat="1" ht="50.1" customHeight="1">
      <c r="A603" s="4" t="s">
        <v>4220</v>
      </c>
      <c r="B603" s="4" t="s">
        <v>2720</v>
      </c>
      <c r="C603" s="8" t="s">
        <v>2031</v>
      </c>
      <c r="D603" s="8" t="s">
        <v>2032</v>
      </c>
      <c r="E603" s="8" t="s">
        <v>2029</v>
      </c>
      <c r="F603" s="56" t="s">
        <v>2033</v>
      </c>
      <c r="G603" s="4" t="s">
        <v>2712</v>
      </c>
      <c r="H603" s="4">
        <v>0</v>
      </c>
      <c r="I603" s="4">
        <v>590000000</v>
      </c>
      <c r="J603" s="8" t="s">
        <v>2571</v>
      </c>
      <c r="K603" s="8" t="s">
        <v>3472</v>
      </c>
      <c r="L603" s="8" t="s">
        <v>2725</v>
      </c>
      <c r="M603" s="4" t="s">
        <v>2716</v>
      </c>
      <c r="N603" s="8" t="s">
        <v>1832</v>
      </c>
      <c r="O603" s="4" t="s">
        <v>3473</v>
      </c>
      <c r="P603" s="4">
        <v>796</v>
      </c>
      <c r="Q603" s="4" t="s">
        <v>2728</v>
      </c>
      <c r="R603" s="155">
        <v>1000</v>
      </c>
      <c r="S603" s="35">
        <v>225</v>
      </c>
      <c r="T603" s="35">
        <f t="shared" si="20"/>
        <v>225000</v>
      </c>
      <c r="U603" s="88">
        <f t="shared" si="21"/>
        <v>252000.00000000003</v>
      </c>
      <c r="V603" s="2"/>
      <c r="W603" s="4">
        <v>2017</v>
      </c>
      <c r="X603" s="258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</row>
    <row r="604" spans="1:91" s="67" customFormat="1" ht="50.1" customHeight="1">
      <c r="A604" s="4" t="s">
        <v>4221</v>
      </c>
      <c r="B604" s="4" t="s">
        <v>2720</v>
      </c>
      <c r="C604" s="8" t="s">
        <v>2643</v>
      </c>
      <c r="D604" s="7" t="s">
        <v>2644</v>
      </c>
      <c r="E604" s="8" t="s">
        <v>2645</v>
      </c>
      <c r="F604" s="56" t="s">
        <v>2646</v>
      </c>
      <c r="G604" s="4" t="s">
        <v>2712</v>
      </c>
      <c r="H604" s="4" t="s">
        <v>2647</v>
      </c>
      <c r="I604" s="4" t="s">
        <v>2992</v>
      </c>
      <c r="J604" s="8" t="s">
        <v>2571</v>
      </c>
      <c r="K604" s="8" t="s">
        <v>3479</v>
      </c>
      <c r="L604" s="36" t="s">
        <v>2714</v>
      </c>
      <c r="M604" s="4" t="s">
        <v>2716</v>
      </c>
      <c r="N604" s="8" t="s">
        <v>2275</v>
      </c>
      <c r="O604" s="4" t="s">
        <v>1415</v>
      </c>
      <c r="P604" s="4">
        <v>796</v>
      </c>
      <c r="Q604" s="4" t="s">
        <v>2728</v>
      </c>
      <c r="R604" s="155">
        <v>60</v>
      </c>
      <c r="S604" s="35">
        <v>200</v>
      </c>
      <c r="T604" s="35">
        <f t="shared" si="20"/>
        <v>12000</v>
      </c>
      <c r="U604" s="88">
        <f t="shared" si="21"/>
        <v>13440.000000000002</v>
      </c>
      <c r="V604" s="2"/>
      <c r="W604" s="4">
        <v>2017</v>
      </c>
      <c r="X604" s="8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</row>
    <row r="605" spans="1:91" s="67" customFormat="1" ht="50.1" customHeight="1">
      <c r="A605" s="4" t="s">
        <v>4222</v>
      </c>
      <c r="B605" s="4" t="s">
        <v>2720</v>
      </c>
      <c r="C605" s="8" t="s">
        <v>2643</v>
      </c>
      <c r="D605" s="7" t="s">
        <v>2644</v>
      </c>
      <c r="E605" s="8" t="s">
        <v>2645</v>
      </c>
      <c r="F605" s="56" t="s">
        <v>2648</v>
      </c>
      <c r="G605" s="4" t="s">
        <v>2712</v>
      </c>
      <c r="H605" s="4" t="s">
        <v>2647</v>
      </c>
      <c r="I605" s="4" t="s">
        <v>2992</v>
      </c>
      <c r="J605" s="8" t="s">
        <v>2571</v>
      </c>
      <c r="K605" s="8" t="s">
        <v>3479</v>
      </c>
      <c r="L605" s="36" t="s">
        <v>2714</v>
      </c>
      <c r="M605" s="4" t="s">
        <v>2716</v>
      </c>
      <c r="N605" s="8" t="s">
        <v>2275</v>
      </c>
      <c r="O605" s="4" t="s">
        <v>1415</v>
      </c>
      <c r="P605" s="4">
        <v>796</v>
      </c>
      <c r="Q605" s="4" t="s">
        <v>2728</v>
      </c>
      <c r="R605" s="155">
        <v>60</v>
      </c>
      <c r="S605" s="35">
        <v>200</v>
      </c>
      <c r="T605" s="35">
        <f t="shared" si="20"/>
        <v>12000</v>
      </c>
      <c r="U605" s="88">
        <f t="shared" si="21"/>
        <v>13440.000000000002</v>
      </c>
      <c r="V605" s="2"/>
      <c r="W605" s="4">
        <v>2017</v>
      </c>
      <c r="X605" s="8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</row>
    <row r="606" spans="1:91" s="67" customFormat="1" ht="50.1" customHeight="1">
      <c r="A606" s="4" t="s">
        <v>4223</v>
      </c>
      <c r="B606" s="4" t="s">
        <v>2720</v>
      </c>
      <c r="C606" s="8" t="s">
        <v>2649</v>
      </c>
      <c r="D606" s="7" t="s">
        <v>2644</v>
      </c>
      <c r="E606" s="8" t="s">
        <v>2650</v>
      </c>
      <c r="F606" s="56" t="s">
        <v>2651</v>
      </c>
      <c r="G606" s="4" t="s">
        <v>2712</v>
      </c>
      <c r="H606" s="4" t="s">
        <v>2647</v>
      </c>
      <c r="I606" s="4" t="s">
        <v>2992</v>
      </c>
      <c r="J606" s="8" t="s">
        <v>2571</v>
      </c>
      <c r="K606" s="8" t="s">
        <v>3479</v>
      </c>
      <c r="L606" s="36" t="s">
        <v>2714</v>
      </c>
      <c r="M606" s="4" t="s">
        <v>2716</v>
      </c>
      <c r="N606" s="8" t="s">
        <v>2275</v>
      </c>
      <c r="O606" s="4" t="s">
        <v>1415</v>
      </c>
      <c r="P606" s="4">
        <v>796</v>
      </c>
      <c r="Q606" s="4" t="s">
        <v>2728</v>
      </c>
      <c r="R606" s="155">
        <v>60</v>
      </c>
      <c r="S606" s="35">
        <v>220</v>
      </c>
      <c r="T606" s="35">
        <f t="shared" si="20"/>
        <v>13200</v>
      </c>
      <c r="U606" s="88">
        <f t="shared" si="21"/>
        <v>14784.000000000002</v>
      </c>
      <c r="V606" s="2"/>
      <c r="W606" s="4">
        <v>2017</v>
      </c>
      <c r="X606" s="8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</row>
    <row r="607" spans="1:91" s="67" customFormat="1" ht="50.1" customHeight="1">
      <c r="A607" s="4" t="s">
        <v>4224</v>
      </c>
      <c r="B607" s="4" t="s">
        <v>2720</v>
      </c>
      <c r="C607" s="8" t="s">
        <v>2649</v>
      </c>
      <c r="D607" s="7" t="s">
        <v>2644</v>
      </c>
      <c r="E607" s="8" t="s">
        <v>2650</v>
      </c>
      <c r="F607" s="56" t="s">
        <v>2652</v>
      </c>
      <c r="G607" s="4" t="s">
        <v>2712</v>
      </c>
      <c r="H607" s="4" t="s">
        <v>2647</v>
      </c>
      <c r="I607" s="4" t="s">
        <v>2992</v>
      </c>
      <c r="J607" s="8" t="s">
        <v>2571</v>
      </c>
      <c r="K607" s="8" t="s">
        <v>3479</v>
      </c>
      <c r="L607" s="36" t="s">
        <v>2714</v>
      </c>
      <c r="M607" s="4" t="s">
        <v>2716</v>
      </c>
      <c r="N607" s="8" t="s">
        <v>2275</v>
      </c>
      <c r="O607" s="4" t="s">
        <v>1415</v>
      </c>
      <c r="P607" s="4">
        <v>796</v>
      </c>
      <c r="Q607" s="4" t="s">
        <v>2728</v>
      </c>
      <c r="R607" s="155">
        <v>60</v>
      </c>
      <c r="S607" s="35">
        <v>220</v>
      </c>
      <c r="T607" s="35">
        <f t="shared" si="20"/>
        <v>13200</v>
      </c>
      <c r="U607" s="88">
        <f t="shared" si="21"/>
        <v>14784.000000000002</v>
      </c>
      <c r="V607" s="2"/>
      <c r="W607" s="4">
        <v>2017</v>
      </c>
      <c r="X607" s="8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</row>
    <row r="608" spans="1:91" s="67" customFormat="1" ht="50.1" customHeight="1">
      <c r="A608" s="4" t="s">
        <v>4225</v>
      </c>
      <c r="B608" s="4" t="s">
        <v>2720</v>
      </c>
      <c r="C608" s="8" t="s">
        <v>2649</v>
      </c>
      <c r="D608" s="7" t="s">
        <v>2644</v>
      </c>
      <c r="E608" s="8" t="s">
        <v>2650</v>
      </c>
      <c r="F608" s="56" t="s">
        <v>2653</v>
      </c>
      <c r="G608" s="4" t="s">
        <v>2712</v>
      </c>
      <c r="H608" s="4" t="s">
        <v>2647</v>
      </c>
      <c r="I608" s="4" t="s">
        <v>2992</v>
      </c>
      <c r="J608" s="8" t="s">
        <v>2571</v>
      </c>
      <c r="K608" s="8" t="s">
        <v>3479</v>
      </c>
      <c r="L608" s="36" t="s">
        <v>2714</v>
      </c>
      <c r="M608" s="4" t="s">
        <v>2716</v>
      </c>
      <c r="N608" s="8" t="s">
        <v>2275</v>
      </c>
      <c r="O608" s="4" t="s">
        <v>1415</v>
      </c>
      <c r="P608" s="4">
        <v>796</v>
      </c>
      <c r="Q608" s="4" t="s">
        <v>2728</v>
      </c>
      <c r="R608" s="155">
        <v>30</v>
      </c>
      <c r="S608" s="35">
        <v>220</v>
      </c>
      <c r="T608" s="35">
        <f t="shared" si="20"/>
        <v>6600</v>
      </c>
      <c r="U608" s="88">
        <f t="shared" si="21"/>
        <v>7392.0000000000009</v>
      </c>
      <c r="V608" s="2"/>
      <c r="W608" s="4">
        <v>2017</v>
      </c>
      <c r="X608" s="8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</row>
    <row r="609" spans="1:37" s="67" customFormat="1" ht="50.1" customHeight="1">
      <c r="A609" s="4" t="s">
        <v>4226</v>
      </c>
      <c r="B609" s="4" t="s">
        <v>2720</v>
      </c>
      <c r="C609" s="8" t="s">
        <v>2649</v>
      </c>
      <c r="D609" s="7" t="s">
        <v>2644</v>
      </c>
      <c r="E609" s="8" t="s">
        <v>2650</v>
      </c>
      <c r="F609" s="56" t="s">
        <v>2654</v>
      </c>
      <c r="G609" s="4" t="s">
        <v>2712</v>
      </c>
      <c r="H609" s="4" t="s">
        <v>2647</v>
      </c>
      <c r="I609" s="4" t="s">
        <v>2992</v>
      </c>
      <c r="J609" s="8" t="s">
        <v>2571</v>
      </c>
      <c r="K609" s="8" t="s">
        <v>3479</v>
      </c>
      <c r="L609" s="36" t="s">
        <v>2714</v>
      </c>
      <c r="M609" s="4" t="s">
        <v>2716</v>
      </c>
      <c r="N609" s="8" t="s">
        <v>2275</v>
      </c>
      <c r="O609" s="4" t="s">
        <v>1415</v>
      </c>
      <c r="P609" s="4">
        <v>796</v>
      </c>
      <c r="Q609" s="4" t="s">
        <v>2728</v>
      </c>
      <c r="R609" s="155">
        <v>30</v>
      </c>
      <c r="S609" s="35">
        <v>220</v>
      </c>
      <c r="T609" s="35">
        <f t="shared" si="20"/>
        <v>6600</v>
      </c>
      <c r="U609" s="88">
        <f t="shared" si="21"/>
        <v>7392.0000000000009</v>
      </c>
      <c r="V609" s="2"/>
      <c r="W609" s="4">
        <v>2017</v>
      </c>
      <c r="X609" s="8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</row>
    <row r="610" spans="1:37" s="67" customFormat="1" ht="50.1" customHeight="1">
      <c r="A610" s="4" t="s">
        <v>4227</v>
      </c>
      <c r="B610" s="4" t="s">
        <v>2720</v>
      </c>
      <c r="C610" s="8" t="s">
        <v>2649</v>
      </c>
      <c r="D610" s="7" t="s">
        <v>2644</v>
      </c>
      <c r="E610" s="8" t="s">
        <v>2650</v>
      </c>
      <c r="F610" s="56" t="s">
        <v>2655</v>
      </c>
      <c r="G610" s="4" t="s">
        <v>2712</v>
      </c>
      <c r="H610" s="4" t="s">
        <v>2647</v>
      </c>
      <c r="I610" s="4" t="s">
        <v>2992</v>
      </c>
      <c r="J610" s="8" t="s">
        <v>2571</v>
      </c>
      <c r="K610" s="8" t="s">
        <v>3479</v>
      </c>
      <c r="L610" s="36" t="s">
        <v>2714</v>
      </c>
      <c r="M610" s="4" t="s">
        <v>2716</v>
      </c>
      <c r="N610" s="8" t="s">
        <v>2275</v>
      </c>
      <c r="O610" s="4" t="s">
        <v>1415</v>
      </c>
      <c r="P610" s="4">
        <v>796</v>
      </c>
      <c r="Q610" s="4" t="s">
        <v>2728</v>
      </c>
      <c r="R610" s="155">
        <v>30</v>
      </c>
      <c r="S610" s="35">
        <v>340</v>
      </c>
      <c r="T610" s="35">
        <f t="shared" si="20"/>
        <v>10200</v>
      </c>
      <c r="U610" s="88">
        <f t="shared" si="21"/>
        <v>11424.000000000002</v>
      </c>
      <c r="V610" s="2"/>
      <c r="W610" s="4">
        <v>2017</v>
      </c>
      <c r="X610" s="8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</row>
    <row r="611" spans="1:37" s="67" customFormat="1" ht="50.1" customHeight="1">
      <c r="A611" s="4" t="s">
        <v>4228</v>
      </c>
      <c r="B611" s="4" t="s">
        <v>2720</v>
      </c>
      <c r="C611" s="8" t="s">
        <v>2649</v>
      </c>
      <c r="D611" s="7" t="s">
        <v>2644</v>
      </c>
      <c r="E611" s="8" t="s">
        <v>2650</v>
      </c>
      <c r="F611" s="56" t="s">
        <v>2656</v>
      </c>
      <c r="G611" s="4" t="s">
        <v>2712</v>
      </c>
      <c r="H611" s="4" t="s">
        <v>2647</v>
      </c>
      <c r="I611" s="4" t="s">
        <v>2992</v>
      </c>
      <c r="J611" s="8" t="s">
        <v>2571</v>
      </c>
      <c r="K611" s="8" t="s">
        <v>3479</v>
      </c>
      <c r="L611" s="36" t="s">
        <v>2714</v>
      </c>
      <c r="M611" s="4" t="s">
        <v>2716</v>
      </c>
      <c r="N611" s="8" t="s">
        <v>2275</v>
      </c>
      <c r="O611" s="4" t="s">
        <v>1415</v>
      </c>
      <c r="P611" s="4">
        <v>796</v>
      </c>
      <c r="Q611" s="4" t="s">
        <v>2728</v>
      </c>
      <c r="R611" s="155">
        <v>30</v>
      </c>
      <c r="S611" s="35">
        <v>340</v>
      </c>
      <c r="T611" s="35">
        <f t="shared" si="20"/>
        <v>10200</v>
      </c>
      <c r="U611" s="88">
        <f t="shared" si="21"/>
        <v>11424.000000000002</v>
      </c>
      <c r="V611" s="2"/>
      <c r="W611" s="4">
        <v>2017</v>
      </c>
      <c r="X611" s="8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</row>
    <row r="612" spans="1:37" s="67" customFormat="1" ht="50.1" customHeight="1">
      <c r="A612" s="4" t="s">
        <v>4229</v>
      </c>
      <c r="B612" s="4" t="s">
        <v>2720</v>
      </c>
      <c r="C612" s="8" t="s">
        <v>2649</v>
      </c>
      <c r="D612" s="7" t="s">
        <v>2644</v>
      </c>
      <c r="E612" s="8" t="s">
        <v>2650</v>
      </c>
      <c r="F612" s="56" t="s">
        <v>2657</v>
      </c>
      <c r="G612" s="4" t="s">
        <v>2712</v>
      </c>
      <c r="H612" s="4" t="s">
        <v>2647</v>
      </c>
      <c r="I612" s="4" t="s">
        <v>2992</v>
      </c>
      <c r="J612" s="8" t="s">
        <v>2571</v>
      </c>
      <c r="K612" s="8" t="s">
        <v>3479</v>
      </c>
      <c r="L612" s="36" t="s">
        <v>2714</v>
      </c>
      <c r="M612" s="4" t="s">
        <v>2716</v>
      </c>
      <c r="N612" s="8" t="s">
        <v>2275</v>
      </c>
      <c r="O612" s="4" t="s">
        <v>1415</v>
      </c>
      <c r="P612" s="4">
        <v>796</v>
      </c>
      <c r="Q612" s="4" t="s">
        <v>2728</v>
      </c>
      <c r="R612" s="155">
        <v>30</v>
      </c>
      <c r="S612" s="35">
        <v>340</v>
      </c>
      <c r="T612" s="35">
        <f t="shared" si="20"/>
        <v>10200</v>
      </c>
      <c r="U612" s="88">
        <f t="shared" si="21"/>
        <v>11424.000000000002</v>
      </c>
      <c r="V612" s="2"/>
      <c r="W612" s="4">
        <v>2017</v>
      </c>
      <c r="X612" s="8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</row>
    <row r="613" spans="1:37" s="67" customFormat="1" ht="50.1" customHeight="1">
      <c r="A613" s="4" t="s">
        <v>4230</v>
      </c>
      <c r="B613" s="4" t="s">
        <v>2720</v>
      </c>
      <c r="C613" s="8" t="s">
        <v>2649</v>
      </c>
      <c r="D613" s="7" t="s">
        <v>2644</v>
      </c>
      <c r="E613" s="8" t="s">
        <v>2650</v>
      </c>
      <c r="F613" s="56" t="s">
        <v>2658</v>
      </c>
      <c r="G613" s="4" t="s">
        <v>2712</v>
      </c>
      <c r="H613" s="4" t="s">
        <v>2647</v>
      </c>
      <c r="I613" s="4" t="s">
        <v>2992</v>
      </c>
      <c r="J613" s="8" t="s">
        <v>2571</v>
      </c>
      <c r="K613" s="8" t="s">
        <v>3479</v>
      </c>
      <c r="L613" s="36" t="s">
        <v>2714</v>
      </c>
      <c r="M613" s="4" t="s">
        <v>2716</v>
      </c>
      <c r="N613" s="8" t="s">
        <v>2275</v>
      </c>
      <c r="O613" s="4" t="s">
        <v>1415</v>
      </c>
      <c r="P613" s="4">
        <v>796</v>
      </c>
      <c r="Q613" s="4" t="s">
        <v>2728</v>
      </c>
      <c r="R613" s="155">
        <v>30</v>
      </c>
      <c r="S613" s="35">
        <v>340</v>
      </c>
      <c r="T613" s="35">
        <f t="shared" si="20"/>
        <v>10200</v>
      </c>
      <c r="U613" s="88">
        <f t="shared" si="21"/>
        <v>11424.000000000002</v>
      </c>
      <c r="V613" s="2"/>
      <c r="W613" s="4">
        <v>2017</v>
      </c>
      <c r="X613" s="8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</row>
    <row r="614" spans="1:37" s="67" customFormat="1" ht="50.1" customHeight="1">
      <c r="A614" s="4" t="s">
        <v>4231</v>
      </c>
      <c r="B614" s="4" t="s">
        <v>2720</v>
      </c>
      <c r="C614" s="8" t="s">
        <v>2649</v>
      </c>
      <c r="D614" s="7" t="s">
        <v>2644</v>
      </c>
      <c r="E614" s="8" t="s">
        <v>2650</v>
      </c>
      <c r="F614" s="56" t="s">
        <v>2659</v>
      </c>
      <c r="G614" s="4" t="s">
        <v>2712</v>
      </c>
      <c r="H614" s="4" t="s">
        <v>2647</v>
      </c>
      <c r="I614" s="4" t="s">
        <v>2992</v>
      </c>
      <c r="J614" s="8" t="s">
        <v>2571</v>
      </c>
      <c r="K614" s="8" t="s">
        <v>3479</v>
      </c>
      <c r="L614" s="36" t="s">
        <v>2714</v>
      </c>
      <c r="M614" s="4" t="s">
        <v>2716</v>
      </c>
      <c r="N614" s="8" t="s">
        <v>2275</v>
      </c>
      <c r="O614" s="4" t="s">
        <v>1415</v>
      </c>
      <c r="P614" s="4">
        <v>796</v>
      </c>
      <c r="Q614" s="4" t="s">
        <v>2728</v>
      </c>
      <c r="R614" s="155">
        <v>30</v>
      </c>
      <c r="S614" s="35">
        <v>420</v>
      </c>
      <c r="T614" s="35">
        <f t="shared" si="20"/>
        <v>12600</v>
      </c>
      <c r="U614" s="88">
        <f t="shared" si="21"/>
        <v>14112.000000000002</v>
      </c>
      <c r="V614" s="2"/>
      <c r="W614" s="4">
        <v>2017</v>
      </c>
      <c r="X614" s="8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</row>
    <row r="615" spans="1:37" s="67" customFormat="1" ht="50.1" customHeight="1">
      <c r="A615" s="4" t="s">
        <v>4232</v>
      </c>
      <c r="B615" s="4" t="s">
        <v>2720</v>
      </c>
      <c r="C615" s="8" t="s">
        <v>2649</v>
      </c>
      <c r="D615" s="7" t="s">
        <v>2644</v>
      </c>
      <c r="E615" s="8" t="s">
        <v>2650</v>
      </c>
      <c r="F615" s="56" t="s">
        <v>2660</v>
      </c>
      <c r="G615" s="4" t="s">
        <v>2712</v>
      </c>
      <c r="H615" s="4" t="s">
        <v>2647</v>
      </c>
      <c r="I615" s="4" t="s">
        <v>2992</v>
      </c>
      <c r="J615" s="8" t="s">
        <v>2571</v>
      </c>
      <c r="K615" s="8" t="s">
        <v>3479</v>
      </c>
      <c r="L615" s="36" t="s">
        <v>2714</v>
      </c>
      <c r="M615" s="4" t="s">
        <v>2716</v>
      </c>
      <c r="N615" s="8" t="s">
        <v>2275</v>
      </c>
      <c r="O615" s="4" t="s">
        <v>1415</v>
      </c>
      <c r="P615" s="4">
        <v>796</v>
      </c>
      <c r="Q615" s="4" t="s">
        <v>2728</v>
      </c>
      <c r="R615" s="155">
        <v>30</v>
      </c>
      <c r="S615" s="35">
        <v>420</v>
      </c>
      <c r="T615" s="35">
        <f t="shared" si="20"/>
        <v>12600</v>
      </c>
      <c r="U615" s="88">
        <f t="shared" si="21"/>
        <v>14112.000000000002</v>
      </c>
      <c r="V615" s="2"/>
      <c r="W615" s="4">
        <v>2017</v>
      </c>
      <c r="X615" s="8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</row>
    <row r="616" spans="1:37" s="67" customFormat="1" ht="50.1" customHeight="1">
      <c r="A616" s="4" t="s">
        <v>4233</v>
      </c>
      <c r="B616" s="4" t="s">
        <v>2720</v>
      </c>
      <c r="C616" s="8" t="s">
        <v>2649</v>
      </c>
      <c r="D616" s="7" t="s">
        <v>2644</v>
      </c>
      <c r="E616" s="8" t="s">
        <v>2650</v>
      </c>
      <c r="F616" s="56" t="s">
        <v>2661</v>
      </c>
      <c r="G616" s="4" t="s">
        <v>2712</v>
      </c>
      <c r="H616" s="4" t="s">
        <v>2647</v>
      </c>
      <c r="I616" s="4" t="s">
        <v>2992</v>
      </c>
      <c r="J616" s="8" t="s">
        <v>2571</v>
      </c>
      <c r="K616" s="8" t="s">
        <v>3479</v>
      </c>
      <c r="L616" s="36" t="s">
        <v>2714</v>
      </c>
      <c r="M616" s="4" t="s">
        <v>2716</v>
      </c>
      <c r="N616" s="8" t="s">
        <v>2275</v>
      </c>
      <c r="O616" s="4" t="s">
        <v>1415</v>
      </c>
      <c r="P616" s="4">
        <v>796</v>
      </c>
      <c r="Q616" s="4" t="s">
        <v>2728</v>
      </c>
      <c r="R616" s="155">
        <v>15</v>
      </c>
      <c r="S616" s="35">
        <v>550</v>
      </c>
      <c r="T616" s="35">
        <f t="shared" si="20"/>
        <v>8250</v>
      </c>
      <c r="U616" s="88">
        <f t="shared" si="21"/>
        <v>9240</v>
      </c>
      <c r="V616" s="2"/>
      <c r="W616" s="4">
        <v>2017</v>
      </c>
      <c r="X616" s="8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</row>
    <row r="617" spans="1:37" s="67" customFormat="1" ht="50.1" customHeight="1">
      <c r="A617" s="4" t="s">
        <v>4234</v>
      </c>
      <c r="B617" s="4" t="s">
        <v>2720</v>
      </c>
      <c r="C617" s="8" t="s">
        <v>2649</v>
      </c>
      <c r="D617" s="7" t="s">
        <v>2644</v>
      </c>
      <c r="E617" s="8" t="s">
        <v>2650</v>
      </c>
      <c r="F617" s="56" t="s">
        <v>2662</v>
      </c>
      <c r="G617" s="4" t="s">
        <v>2712</v>
      </c>
      <c r="H617" s="4" t="s">
        <v>2647</v>
      </c>
      <c r="I617" s="4" t="s">
        <v>2992</v>
      </c>
      <c r="J617" s="8" t="s">
        <v>2571</v>
      </c>
      <c r="K617" s="8" t="s">
        <v>3479</v>
      </c>
      <c r="L617" s="36" t="s">
        <v>2714</v>
      </c>
      <c r="M617" s="4" t="s">
        <v>2716</v>
      </c>
      <c r="N617" s="8" t="s">
        <v>2275</v>
      </c>
      <c r="O617" s="4" t="s">
        <v>1415</v>
      </c>
      <c r="P617" s="4">
        <v>796</v>
      </c>
      <c r="Q617" s="4" t="s">
        <v>2728</v>
      </c>
      <c r="R617" s="155">
        <v>15</v>
      </c>
      <c r="S617" s="35">
        <v>550</v>
      </c>
      <c r="T617" s="35">
        <f t="shared" si="20"/>
        <v>8250</v>
      </c>
      <c r="U617" s="88">
        <f t="shared" si="21"/>
        <v>9240</v>
      </c>
      <c r="V617" s="2"/>
      <c r="W617" s="4">
        <v>2017</v>
      </c>
      <c r="X617" s="8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</row>
    <row r="618" spans="1:37" s="67" customFormat="1" ht="50.1" customHeight="1">
      <c r="A618" s="4" t="s">
        <v>4235</v>
      </c>
      <c r="B618" s="4" t="s">
        <v>2720</v>
      </c>
      <c r="C618" s="8" t="s">
        <v>2649</v>
      </c>
      <c r="D618" s="7" t="s">
        <v>2644</v>
      </c>
      <c r="E618" s="8" t="s">
        <v>2650</v>
      </c>
      <c r="F618" s="56" t="s">
        <v>2663</v>
      </c>
      <c r="G618" s="4" t="s">
        <v>2712</v>
      </c>
      <c r="H618" s="4" t="s">
        <v>2647</v>
      </c>
      <c r="I618" s="4" t="s">
        <v>2992</v>
      </c>
      <c r="J618" s="8" t="s">
        <v>2571</v>
      </c>
      <c r="K618" s="8" t="s">
        <v>3479</v>
      </c>
      <c r="L618" s="36" t="s">
        <v>2714</v>
      </c>
      <c r="M618" s="4" t="s">
        <v>2716</v>
      </c>
      <c r="N618" s="8" t="s">
        <v>2275</v>
      </c>
      <c r="O618" s="4" t="s">
        <v>1415</v>
      </c>
      <c r="P618" s="4">
        <v>796</v>
      </c>
      <c r="Q618" s="4" t="s">
        <v>2728</v>
      </c>
      <c r="R618" s="155">
        <v>15</v>
      </c>
      <c r="S618" s="35">
        <v>550</v>
      </c>
      <c r="T618" s="35">
        <f t="shared" si="20"/>
        <v>8250</v>
      </c>
      <c r="U618" s="88">
        <f t="shared" si="21"/>
        <v>9240</v>
      </c>
      <c r="V618" s="2"/>
      <c r="W618" s="4">
        <v>2017</v>
      </c>
      <c r="X618" s="8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</row>
    <row r="619" spans="1:37" s="67" customFormat="1" ht="50.1" customHeight="1">
      <c r="A619" s="4" t="s">
        <v>4236</v>
      </c>
      <c r="B619" s="4" t="s">
        <v>2720</v>
      </c>
      <c r="C619" s="8" t="s">
        <v>2649</v>
      </c>
      <c r="D619" s="7" t="s">
        <v>2644</v>
      </c>
      <c r="E619" s="8" t="s">
        <v>2650</v>
      </c>
      <c r="F619" s="56" t="s">
        <v>2664</v>
      </c>
      <c r="G619" s="4" t="s">
        <v>2712</v>
      </c>
      <c r="H619" s="4" t="s">
        <v>2647</v>
      </c>
      <c r="I619" s="4" t="s">
        <v>2992</v>
      </c>
      <c r="J619" s="8" t="s">
        <v>2571</v>
      </c>
      <c r="K619" s="8" t="s">
        <v>3479</v>
      </c>
      <c r="L619" s="36" t="s">
        <v>2714</v>
      </c>
      <c r="M619" s="4" t="s">
        <v>2716</v>
      </c>
      <c r="N619" s="8" t="s">
        <v>2275</v>
      </c>
      <c r="O619" s="4" t="s">
        <v>1415</v>
      </c>
      <c r="P619" s="4">
        <v>796</v>
      </c>
      <c r="Q619" s="4" t="s">
        <v>2728</v>
      </c>
      <c r="R619" s="155">
        <v>15</v>
      </c>
      <c r="S619" s="35">
        <v>550</v>
      </c>
      <c r="T619" s="35">
        <f t="shared" si="20"/>
        <v>8250</v>
      </c>
      <c r="U619" s="88">
        <f t="shared" si="21"/>
        <v>9240</v>
      </c>
      <c r="V619" s="2"/>
      <c r="W619" s="4">
        <v>2017</v>
      </c>
      <c r="X619" s="8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</row>
    <row r="620" spans="1:37" s="67" customFormat="1" ht="50.1" customHeight="1">
      <c r="A620" s="4" t="s">
        <v>4237</v>
      </c>
      <c r="B620" s="4" t="s">
        <v>2720</v>
      </c>
      <c r="C620" s="8" t="s">
        <v>2665</v>
      </c>
      <c r="D620" s="7" t="s">
        <v>2644</v>
      </c>
      <c r="E620" s="8" t="s">
        <v>2666</v>
      </c>
      <c r="F620" s="56" t="s">
        <v>2667</v>
      </c>
      <c r="G620" s="4" t="s">
        <v>2712</v>
      </c>
      <c r="H620" s="4" t="s">
        <v>2647</v>
      </c>
      <c r="I620" s="4" t="s">
        <v>2992</v>
      </c>
      <c r="J620" s="8" t="s">
        <v>2571</v>
      </c>
      <c r="K620" s="8" t="s">
        <v>3479</v>
      </c>
      <c r="L620" s="36" t="s">
        <v>2714</v>
      </c>
      <c r="M620" s="4" t="s">
        <v>2716</v>
      </c>
      <c r="N620" s="8" t="s">
        <v>2275</v>
      </c>
      <c r="O620" s="4" t="s">
        <v>1415</v>
      </c>
      <c r="P620" s="4">
        <v>796</v>
      </c>
      <c r="Q620" s="4" t="s">
        <v>2728</v>
      </c>
      <c r="R620" s="155">
        <v>15</v>
      </c>
      <c r="S620" s="35">
        <v>670</v>
      </c>
      <c r="T620" s="35">
        <f t="shared" si="20"/>
        <v>10050</v>
      </c>
      <c r="U620" s="88">
        <f t="shared" si="21"/>
        <v>11256.000000000002</v>
      </c>
      <c r="V620" s="2"/>
      <c r="W620" s="4">
        <v>2017</v>
      </c>
      <c r="X620" s="8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</row>
    <row r="621" spans="1:37" s="67" customFormat="1" ht="50.1" customHeight="1">
      <c r="A621" s="4" t="s">
        <v>4238</v>
      </c>
      <c r="B621" s="4" t="s">
        <v>2720</v>
      </c>
      <c r="C621" s="8" t="s">
        <v>2665</v>
      </c>
      <c r="D621" s="7" t="s">
        <v>2644</v>
      </c>
      <c r="E621" s="8" t="s">
        <v>2666</v>
      </c>
      <c r="F621" s="56" t="s">
        <v>2668</v>
      </c>
      <c r="G621" s="4" t="s">
        <v>2712</v>
      </c>
      <c r="H621" s="4" t="s">
        <v>2647</v>
      </c>
      <c r="I621" s="4" t="s">
        <v>2992</v>
      </c>
      <c r="J621" s="8" t="s">
        <v>2571</v>
      </c>
      <c r="K621" s="8" t="s">
        <v>3479</v>
      </c>
      <c r="L621" s="36" t="s">
        <v>2714</v>
      </c>
      <c r="M621" s="4" t="s">
        <v>2716</v>
      </c>
      <c r="N621" s="8" t="s">
        <v>2275</v>
      </c>
      <c r="O621" s="4" t="s">
        <v>1415</v>
      </c>
      <c r="P621" s="4">
        <v>796</v>
      </c>
      <c r="Q621" s="4" t="s">
        <v>2728</v>
      </c>
      <c r="R621" s="155">
        <v>15</v>
      </c>
      <c r="S621" s="35">
        <v>670</v>
      </c>
      <c r="T621" s="35">
        <f t="shared" si="20"/>
        <v>10050</v>
      </c>
      <c r="U621" s="88">
        <f t="shared" si="21"/>
        <v>11256.000000000002</v>
      </c>
      <c r="V621" s="2"/>
      <c r="W621" s="4">
        <v>2017</v>
      </c>
      <c r="X621" s="8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</row>
    <row r="622" spans="1:37" s="67" customFormat="1" ht="50.1" customHeight="1">
      <c r="A622" s="4" t="s">
        <v>4239</v>
      </c>
      <c r="B622" s="4" t="s">
        <v>2720</v>
      </c>
      <c r="C622" s="8" t="s">
        <v>2665</v>
      </c>
      <c r="D622" s="7" t="s">
        <v>2644</v>
      </c>
      <c r="E622" s="8" t="s">
        <v>2666</v>
      </c>
      <c r="F622" s="56" t="s">
        <v>2669</v>
      </c>
      <c r="G622" s="4" t="s">
        <v>2712</v>
      </c>
      <c r="H622" s="4" t="s">
        <v>2647</v>
      </c>
      <c r="I622" s="4" t="s">
        <v>2992</v>
      </c>
      <c r="J622" s="8" t="s">
        <v>2571</v>
      </c>
      <c r="K622" s="8" t="s">
        <v>3479</v>
      </c>
      <c r="L622" s="36" t="s">
        <v>2714</v>
      </c>
      <c r="M622" s="4" t="s">
        <v>2716</v>
      </c>
      <c r="N622" s="8" t="s">
        <v>2275</v>
      </c>
      <c r="O622" s="4" t="s">
        <v>1415</v>
      </c>
      <c r="P622" s="4">
        <v>796</v>
      </c>
      <c r="Q622" s="4" t="s">
        <v>2728</v>
      </c>
      <c r="R622" s="155">
        <v>15</v>
      </c>
      <c r="S622" s="35">
        <v>670</v>
      </c>
      <c r="T622" s="35">
        <f t="shared" si="20"/>
        <v>10050</v>
      </c>
      <c r="U622" s="88">
        <f t="shared" si="21"/>
        <v>11256.000000000002</v>
      </c>
      <c r="V622" s="2"/>
      <c r="W622" s="4">
        <v>2017</v>
      </c>
      <c r="X622" s="8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</row>
    <row r="623" spans="1:37" s="67" customFormat="1" ht="50.1" customHeight="1">
      <c r="A623" s="4" t="s">
        <v>4240</v>
      </c>
      <c r="B623" s="4" t="s">
        <v>2720</v>
      </c>
      <c r="C623" s="8" t="s">
        <v>2665</v>
      </c>
      <c r="D623" s="7" t="s">
        <v>2644</v>
      </c>
      <c r="E623" s="8" t="s">
        <v>2666</v>
      </c>
      <c r="F623" s="56" t="s">
        <v>2670</v>
      </c>
      <c r="G623" s="4" t="s">
        <v>2712</v>
      </c>
      <c r="H623" s="4" t="s">
        <v>2647</v>
      </c>
      <c r="I623" s="4" t="s">
        <v>2992</v>
      </c>
      <c r="J623" s="8" t="s">
        <v>2571</v>
      </c>
      <c r="K623" s="8" t="s">
        <v>3479</v>
      </c>
      <c r="L623" s="36" t="s">
        <v>2714</v>
      </c>
      <c r="M623" s="4" t="s">
        <v>2716</v>
      </c>
      <c r="N623" s="8" t="s">
        <v>2275</v>
      </c>
      <c r="O623" s="4" t="s">
        <v>1415</v>
      </c>
      <c r="P623" s="4">
        <v>796</v>
      </c>
      <c r="Q623" s="4" t="s">
        <v>2728</v>
      </c>
      <c r="R623" s="155">
        <v>15</v>
      </c>
      <c r="S623" s="35">
        <v>670</v>
      </c>
      <c r="T623" s="35">
        <f t="shared" si="20"/>
        <v>10050</v>
      </c>
      <c r="U623" s="88">
        <f t="shared" si="21"/>
        <v>11256.000000000002</v>
      </c>
      <c r="V623" s="2"/>
      <c r="W623" s="4">
        <v>2017</v>
      </c>
      <c r="X623" s="8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</row>
    <row r="624" spans="1:37" s="67" customFormat="1" ht="50.1" customHeight="1">
      <c r="A624" s="4" t="s">
        <v>4241</v>
      </c>
      <c r="B624" s="4" t="s">
        <v>2720</v>
      </c>
      <c r="C624" s="8" t="s">
        <v>2665</v>
      </c>
      <c r="D624" s="7" t="s">
        <v>2644</v>
      </c>
      <c r="E624" s="8" t="s">
        <v>2666</v>
      </c>
      <c r="F624" s="56" t="s">
        <v>2671</v>
      </c>
      <c r="G624" s="4" t="s">
        <v>2712</v>
      </c>
      <c r="H624" s="4" t="s">
        <v>2647</v>
      </c>
      <c r="I624" s="4" t="s">
        <v>2992</v>
      </c>
      <c r="J624" s="8" t="s">
        <v>2571</v>
      </c>
      <c r="K624" s="8" t="s">
        <v>3479</v>
      </c>
      <c r="L624" s="36" t="s">
        <v>2714</v>
      </c>
      <c r="M624" s="4" t="s">
        <v>2716</v>
      </c>
      <c r="N624" s="8" t="s">
        <v>2275</v>
      </c>
      <c r="O624" s="4" t="s">
        <v>1415</v>
      </c>
      <c r="P624" s="4">
        <v>796</v>
      </c>
      <c r="Q624" s="4" t="s">
        <v>2728</v>
      </c>
      <c r="R624" s="155">
        <v>15</v>
      </c>
      <c r="S624" s="35">
        <v>850</v>
      </c>
      <c r="T624" s="35">
        <f t="shared" si="20"/>
        <v>12750</v>
      </c>
      <c r="U624" s="88">
        <f t="shared" si="21"/>
        <v>14280.000000000002</v>
      </c>
      <c r="V624" s="2"/>
      <c r="W624" s="4">
        <v>2017</v>
      </c>
      <c r="X624" s="8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</row>
    <row r="625" spans="1:91" s="67" customFormat="1" ht="50.1" customHeight="1">
      <c r="A625" s="4" t="s">
        <v>4242</v>
      </c>
      <c r="B625" s="4" t="s">
        <v>2720</v>
      </c>
      <c r="C625" s="8" t="s">
        <v>2665</v>
      </c>
      <c r="D625" s="7" t="s">
        <v>2644</v>
      </c>
      <c r="E625" s="8" t="s">
        <v>2666</v>
      </c>
      <c r="F625" s="56" t="s">
        <v>2672</v>
      </c>
      <c r="G625" s="4" t="s">
        <v>2712</v>
      </c>
      <c r="H625" s="4" t="s">
        <v>2647</v>
      </c>
      <c r="I625" s="4" t="s">
        <v>2992</v>
      </c>
      <c r="J625" s="8" t="s">
        <v>2571</v>
      </c>
      <c r="K625" s="8" t="s">
        <v>3479</v>
      </c>
      <c r="L625" s="36" t="s">
        <v>2714</v>
      </c>
      <c r="M625" s="4" t="s">
        <v>2716</v>
      </c>
      <c r="N625" s="8" t="s">
        <v>2275</v>
      </c>
      <c r="O625" s="4" t="s">
        <v>1415</v>
      </c>
      <c r="P625" s="4">
        <v>796</v>
      </c>
      <c r="Q625" s="4" t="s">
        <v>2728</v>
      </c>
      <c r="R625" s="155">
        <v>15</v>
      </c>
      <c r="S625" s="35">
        <v>850</v>
      </c>
      <c r="T625" s="35">
        <f t="shared" si="20"/>
        <v>12750</v>
      </c>
      <c r="U625" s="88">
        <f t="shared" si="21"/>
        <v>14280.000000000002</v>
      </c>
      <c r="V625" s="2"/>
      <c r="W625" s="4">
        <v>2017</v>
      </c>
      <c r="X625" s="8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</row>
    <row r="626" spans="1:91" s="67" customFormat="1" ht="50.1" customHeight="1">
      <c r="A626" s="4" t="s">
        <v>4243</v>
      </c>
      <c r="B626" s="4" t="s">
        <v>2720</v>
      </c>
      <c r="C626" s="8" t="s">
        <v>2665</v>
      </c>
      <c r="D626" s="7" t="s">
        <v>2644</v>
      </c>
      <c r="E626" s="8" t="s">
        <v>2666</v>
      </c>
      <c r="F626" s="56" t="s">
        <v>2673</v>
      </c>
      <c r="G626" s="4" t="s">
        <v>2712</v>
      </c>
      <c r="H626" s="4" t="s">
        <v>2647</v>
      </c>
      <c r="I626" s="4" t="s">
        <v>2992</v>
      </c>
      <c r="J626" s="8" t="s">
        <v>2571</v>
      </c>
      <c r="K626" s="8" t="s">
        <v>3479</v>
      </c>
      <c r="L626" s="36" t="s">
        <v>2714</v>
      </c>
      <c r="M626" s="4" t="s">
        <v>2716</v>
      </c>
      <c r="N626" s="8" t="s">
        <v>2275</v>
      </c>
      <c r="O626" s="4" t="s">
        <v>1415</v>
      </c>
      <c r="P626" s="4">
        <v>796</v>
      </c>
      <c r="Q626" s="4" t="s">
        <v>2728</v>
      </c>
      <c r="R626" s="155">
        <v>15</v>
      </c>
      <c r="S626" s="35">
        <v>850</v>
      </c>
      <c r="T626" s="35">
        <f t="shared" si="20"/>
        <v>12750</v>
      </c>
      <c r="U626" s="88">
        <f t="shared" si="21"/>
        <v>14280.000000000002</v>
      </c>
      <c r="V626" s="2"/>
      <c r="W626" s="4">
        <v>2017</v>
      </c>
      <c r="X626" s="8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</row>
    <row r="627" spans="1:91" s="67" customFormat="1" ht="50.1" customHeight="1">
      <c r="A627" s="4" t="s">
        <v>4244</v>
      </c>
      <c r="B627" s="4" t="s">
        <v>2720</v>
      </c>
      <c r="C627" s="8" t="s">
        <v>2665</v>
      </c>
      <c r="D627" s="7" t="s">
        <v>2644</v>
      </c>
      <c r="E627" s="8" t="s">
        <v>2666</v>
      </c>
      <c r="F627" s="56" t="s">
        <v>2674</v>
      </c>
      <c r="G627" s="4" t="s">
        <v>2712</v>
      </c>
      <c r="H627" s="4" t="s">
        <v>2647</v>
      </c>
      <c r="I627" s="4" t="s">
        <v>2992</v>
      </c>
      <c r="J627" s="8" t="s">
        <v>2571</v>
      </c>
      <c r="K627" s="8" t="s">
        <v>3479</v>
      </c>
      <c r="L627" s="36" t="s">
        <v>2714</v>
      </c>
      <c r="M627" s="4" t="s">
        <v>2716</v>
      </c>
      <c r="N627" s="8" t="s">
        <v>2275</v>
      </c>
      <c r="O627" s="4" t="s">
        <v>1415</v>
      </c>
      <c r="P627" s="4">
        <v>796</v>
      </c>
      <c r="Q627" s="4" t="s">
        <v>2728</v>
      </c>
      <c r="R627" s="155">
        <v>15</v>
      </c>
      <c r="S627" s="35">
        <v>850</v>
      </c>
      <c r="T627" s="35">
        <f t="shared" si="20"/>
        <v>12750</v>
      </c>
      <c r="U627" s="88">
        <f t="shared" si="21"/>
        <v>14280.000000000002</v>
      </c>
      <c r="V627" s="2"/>
      <c r="W627" s="4">
        <v>2017</v>
      </c>
      <c r="X627" s="8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</row>
    <row r="628" spans="1:91" s="67" customFormat="1" ht="50.1" customHeight="1">
      <c r="A628" s="4" t="s">
        <v>4245</v>
      </c>
      <c r="B628" s="4" t="s">
        <v>2720</v>
      </c>
      <c r="C628" s="8" t="s">
        <v>2675</v>
      </c>
      <c r="D628" s="7" t="s">
        <v>2644</v>
      </c>
      <c r="E628" s="8" t="s">
        <v>2676</v>
      </c>
      <c r="F628" s="56" t="s">
        <v>2677</v>
      </c>
      <c r="G628" s="4" t="s">
        <v>2712</v>
      </c>
      <c r="H628" s="4" t="s">
        <v>2647</v>
      </c>
      <c r="I628" s="4" t="s">
        <v>2992</v>
      </c>
      <c r="J628" s="8" t="s">
        <v>2571</v>
      </c>
      <c r="K628" s="8" t="s">
        <v>3479</v>
      </c>
      <c r="L628" s="36" t="s">
        <v>2714</v>
      </c>
      <c r="M628" s="4" t="s">
        <v>2716</v>
      </c>
      <c r="N628" s="8" t="s">
        <v>2275</v>
      </c>
      <c r="O628" s="4" t="s">
        <v>1415</v>
      </c>
      <c r="P628" s="4">
        <v>796</v>
      </c>
      <c r="Q628" s="4" t="s">
        <v>2728</v>
      </c>
      <c r="R628" s="155">
        <v>10</v>
      </c>
      <c r="S628" s="35">
        <v>2850</v>
      </c>
      <c r="T628" s="35">
        <f t="shared" si="20"/>
        <v>28500</v>
      </c>
      <c r="U628" s="88">
        <f t="shared" si="21"/>
        <v>31920.000000000004</v>
      </c>
      <c r="V628" s="2"/>
      <c r="W628" s="4">
        <v>2017</v>
      </c>
      <c r="X628" s="8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</row>
    <row r="629" spans="1:91" s="67" customFormat="1" ht="50.1" customHeight="1">
      <c r="A629" s="4" t="s">
        <v>4246</v>
      </c>
      <c r="B629" s="4" t="s">
        <v>2720</v>
      </c>
      <c r="C629" s="8" t="s">
        <v>2678</v>
      </c>
      <c r="D629" s="7" t="s">
        <v>2644</v>
      </c>
      <c r="E629" s="8" t="s">
        <v>1225</v>
      </c>
      <c r="F629" s="56" t="s">
        <v>1226</v>
      </c>
      <c r="G629" s="4" t="s">
        <v>2712</v>
      </c>
      <c r="H629" s="4" t="s">
        <v>2647</v>
      </c>
      <c r="I629" s="4" t="s">
        <v>2992</v>
      </c>
      <c r="J629" s="8" t="s">
        <v>2571</v>
      </c>
      <c r="K629" s="8" t="s">
        <v>3479</v>
      </c>
      <c r="L629" s="36" t="s">
        <v>2714</v>
      </c>
      <c r="M629" s="4" t="s">
        <v>2716</v>
      </c>
      <c r="N629" s="8" t="s">
        <v>2275</v>
      </c>
      <c r="O629" s="4" t="s">
        <v>1415</v>
      </c>
      <c r="P629" s="4">
        <v>796</v>
      </c>
      <c r="Q629" s="4" t="s">
        <v>2728</v>
      </c>
      <c r="R629" s="155">
        <v>10</v>
      </c>
      <c r="S629" s="35">
        <v>2410</v>
      </c>
      <c r="T629" s="35">
        <f t="shared" si="20"/>
        <v>24100</v>
      </c>
      <c r="U629" s="88">
        <f t="shared" si="21"/>
        <v>26992.000000000004</v>
      </c>
      <c r="V629" s="2"/>
      <c r="W629" s="4">
        <v>2017</v>
      </c>
      <c r="X629" s="8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</row>
    <row r="630" spans="1:91" s="67" customFormat="1" ht="50.1" customHeight="1">
      <c r="A630" s="4" t="s">
        <v>4247</v>
      </c>
      <c r="B630" s="4" t="s">
        <v>2720</v>
      </c>
      <c r="C630" s="8" t="s">
        <v>1227</v>
      </c>
      <c r="D630" s="7" t="s">
        <v>1228</v>
      </c>
      <c r="E630" s="8" t="s">
        <v>1229</v>
      </c>
      <c r="F630" s="56"/>
      <c r="G630" s="4" t="s">
        <v>2712</v>
      </c>
      <c r="H630" s="4">
        <v>0</v>
      </c>
      <c r="I630" s="4">
        <v>590000000</v>
      </c>
      <c r="J630" s="8" t="s">
        <v>2571</v>
      </c>
      <c r="K630" s="8" t="s">
        <v>2642</v>
      </c>
      <c r="L630" s="36" t="s">
        <v>2714</v>
      </c>
      <c r="M630" s="4" t="s">
        <v>3398</v>
      </c>
      <c r="N630" s="8" t="s">
        <v>2275</v>
      </c>
      <c r="O630" s="4" t="s">
        <v>1415</v>
      </c>
      <c r="P630" s="4">
        <v>796</v>
      </c>
      <c r="Q630" s="4" t="s">
        <v>2728</v>
      </c>
      <c r="R630" s="155">
        <v>10</v>
      </c>
      <c r="S630" s="35">
        <v>4150</v>
      </c>
      <c r="T630" s="35">
        <f t="shared" si="20"/>
        <v>41500</v>
      </c>
      <c r="U630" s="88">
        <f t="shared" si="21"/>
        <v>46480.000000000007</v>
      </c>
      <c r="V630" s="2"/>
      <c r="W630" s="4">
        <v>2017</v>
      </c>
      <c r="X630" s="8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</row>
    <row r="631" spans="1:91" s="67" customFormat="1" ht="50.1" customHeight="1">
      <c r="A631" s="4" t="s">
        <v>4248</v>
      </c>
      <c r="B631" s="4" t="s">
        <v>2720</v>
      </c>
      <c r="C631" s="8" t="s">
        <v>1230</v>
      </c>
      <c r="D631" s="7" t="s">
        <v>1228</v>
      </c>
      <c r="E631" s="8" t="s">
        <v>1231</v>
      </c>
      <c r="F631" s="56"/>
      <c r="G631" s="4" t="s">
        <v>2712</v>
      </c>
      <c r="H631" s="4">
        <v>0</v>
      </c>
      <c r="I631" s="4">
        <v>590000000</v>
      </c>
      <c r="J631" s="8" t="s">
        <v>2571</v>
      </c>
      <c r="K631" s="8" t="s">
        <v>2642</v>
      </c>
      <c r="L631" s="36" t="s">
        <v>2714</v>
      </c>
      <c r="M631" s="4" t="s">
        <v>3398</v>
      </c>
      <c r="N631" s="8" t="s">
        <v>2275</v>
      </c>
      <c r="O631" s="4" t="s">
        <v>1415</v>
      </c>
      <c r="P631" s="4">
        <v>796</v>
      </c>
      <c r="Q631" s="4" t="s">
        <v>2728</v>
      </c>
      <c r="R631" s="155">
        <v>10</v>
      </c>
      <c r="S631" s="35">
        <v>4850</v>
      </c>
      <c r="T631" s="35">
        <f t="shared" si="20"/>
        <v>48500</v>
      </c>
      <c r="U631" s="88">
        <f t="shared" si="21"/>
        <v>54320.000000000007</v>
      </c>
      <c r="V631" s="2"/>
      <c r="W631" s="4">
        <v>2017</v>
      </c>
      <c r="X631" s="8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</row>
    <row r="632" spans="1:91" s="67" customFormat="1" ht="50.1" customHeight="1">
      <c r="A632" s="4" t="s">
        <v>4249</v>
      </c>
      <c r="B632" s="4" t="s">
        <v>2720</v>
      </c>
      <c r="C632" s="8" t="s">
        <v>365</v>
      </c>
      <c r="D632" s="56" t="s">
        <v>366</v>
      </c>
      <c r="E632" s="56" t="s">
        <v>367</v>
      </c>
      <c r="F632" s="56" t="s">
        <v>368</v>
      </c>
      <c r="G632" s="4" t="s">
        <v>2712</v>
      </c>
      <c r="H632" s="4">
        <v>0</v>
      </c>
      <c r="I632" s="54">
        <v>590000000</v>
      </c>
      <c r="J632" s="8" t="s">
        <v>2714</v>
      </c>
      <c r="K632" s="4" t="s">
        <v>571</v>
      </c>
      <c r="L632" s="4" t="s">
        <v>773</v>
      </c>
      <c r="M632" s="4" t="s">
        <v>3398</v>
      </c>
      <c r="N632" s="4" t="s">
        <v>2427</v>
      </c>
      <c r="O632" s="24" t="s">
        <v>3473</v>
      </c>
      <c r="P632" s="4">
        <v>796</v>
      </c>
      <c r="Q632" s="4" t="s">
        <v>2728</v>
      </c>
      <c r="R632" s="155">
        <v>1</v>
      </c>
      <c r="S632" s="155">
        <v>8000</v>
      </c>
      <c r="T632" s="95">
        <f t="shared" si="20"/>
        <v>8000</v>
      </c>
      <c r="U632" s="89">
        <f t="shared" si="21"/>
        <v>8960</v>
      </c>
      <c r="V632" s="2"/>
      <c r="W632" s="4">
        <v>2017</v>
      </c>
      <c r="X632" s="72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</row>
    <row r="633" spans="1:91" s="67" customFormat="1" ht="50.1" customHeight="1">
      <c r="A633" s="4" t="s">
        <v>4250</v>
      </c>
      <c r="B633" s="4" t="s">
        <v>2720</v>
      </c>
      <c r="C633" s="8" t="s">
        <v>1199</v>
      </c>
      <c r="D633" s="56" t="s">
        <v>1200</v>
      </c>
      <c r="E633" s="56" t="s">
        <v>1201</v>
      </c>
      <c r="F633" s="56" t="s">
        <v>1202</v>
      </c>
      <c r="G633" s="4" t="s">
        <v>2712</v>
      </c>
      <c r="H633" s="4">
        <v>0</v>
      </c>
      <c r="I633" s="54">
        <v>590000000</v>
      </c>
      <c r="J633" s="8" t="s">
        <v>2714</v>
      </c>
      <c r="K633" s="4" t="s">
        <v>1203</v>
      </c>
      <c r="L633" s="4" t="s">
        <v>773</v>
      </c>
      <c r="M633" s="4" t="s">
        <v>3398</v>
      </c>
      <c r="N633" s="4" t="s">
        <v>2427</v>
      </c>
      <c r="O633" s="24" t="s">
        <v>3473</v>
      </c>
      <c r="P633" s="4">
        <v>796</v>
      </c>
      <c r="Q633" s="4" t="s">
        <v>2728</v>
      </c>
      <c r="R633" s="155">
        <v>4</v>
      </c>
      <c r="S633" s="155">
        <v>1000</v>
      </c>
      <c r="T633" s="95">
        <f t="shared" si="20"/>
        <v>4000</v>
      </c>
      <c r="U633" s="89">
        <f t="shared" si="21"/>
        <v>4480</v>
      </c>
      <c r="V633" s="2"/>
      <c r="W633" s="4">
        <v>2017</v>
      </c>
      <c r="X633" s="72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</row>
    <row r="634" spans="1:91" s="67" customFormat="1" ht="50.1" customHeight="1">
      <c r="A634" s="4" t="s">
        <v>4251</v>
      </c>
      <c r="B634" s="4" t="s">
        <v>2720</v>
      </c>
      <c r="C634" s="8" t="s">
        <v>1199</v>
      </c>
      <c r="D634" s="56" t="s">
        <v>1200</v>
      </c>
      <c r="E634" s="56" t="s">
        <v>1201</v>
      </c>
      <c r="F634" s="56" t="s">
        <v>1204</v>
      </c>
      <c r="G634" s="4" t="s">
        <v>2712</v>
      </c>
      <c r="H634" s="4">
        <v>0</v>
      </c>
      <c r="I634" s="54">
        <v>590000000</v>
      </c>
      <c r="J634" s="8" t="s">
        <v>2714</v>
      </c>
      <c r="K634" s="4" t="s">
        <v>1203</v>
      </c>
      <c r="L634" s="4" t="s">
        <v>773</v>
      </c>
      <c r="M634" s="4" t="s">
        <v>3398</v>
      </c>
      <c r="N634" s="4" t="s">
        <v>2427</v>
      </c>
      <c r="O634" s="24" t="s">
        <v>3473</v>
      </c>
      <c r="P634" s="4">
        <v>796</v>
      </c>
      <c r="Q634" s="4" t="s">
        <v>2728</v>
      </c>
      <c r="R634" s="155">
        <v>3</v>
      </c>
      <c r="S634" s="155">
        <v>1000</v>
      </c>
      <c r="T634" s="95">
        <f t="shared" si="20"/>
        <v>3000</v>
      </c>
      <c r="U634" s="89">
        <f t="shared" si="21"/>
        <v>3360.0000000000005</v>
      </c>
      <c r="V634" s="2"/>
      <c r="W634" s="4">
        <v>2017</v>
      </c>
      <c r="X634" s="72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</row>
    <row r="635" spans="1:91" s="67" customFormat="1" ht="50.1" customHeight="1">
      <c r="A635" s="4" t="s">
        <v>4252</v>
      </c>
      <c r="B635" s="33" t="s">
        <v>2720</v>
      </c>
      <c r="C635" s="5" t="s">
        <v>2955</v>
      </c>
      <c r="D635" s="23" t="s">
        <v>2956</v>
      </c>
      <c r="E635" s="5" t="s">
        <v>2957</v>
      </c>
      <c r="F635" s="23"/>
      <c r="G635" s="24" t="s">
        <v>2758</v>
      </c>
      <c r="H635" s="10">
        <v>0</v>
      </c>
      <c r="I635" s="32">
        <v>590000000</v>
      </c>
      <c r="J635" s="8" t="s">
        <v>2571</v>
      </c>
      <c r="K635" s="33" t="s">
        <v>1827</v>
      </c>
      <c r="L635" s="8" t="s">
        <v>2725</v>
      </c>
      <c r="M635" s="33" t="s">
        <v>2716</v>
      </c>
      <c r="N635" s="5" t="s">
        <v>2754</v>
      </c>
      <c r="O635" s="4" t="s">
        <v>1415</v>
      </c>
      <c r="P635" s="34">
        <v>5108</v>
      </c>
      <c r="Q635" s="34" t="s">
        <v>2958</v>
      </c>
      <c r="R635" s="179">
        <v>40</v>
      </c>
      <c r="S635" s="37">
        <v>1500</v>
      </c>
      <c r="T635" s="35">
        <f t="shared" si="20"/>
        <v>60000</v>
      </c>
      <c r="U635" s="88">
        <f t="shared" si="21"/>
        <v>67200</v>
      </c>
      <c r="V635" s="94"/>
      <c r="W635" s="75">
        <v>2017</v>
      </c>
      <c r="X635" s="8"/>
      <c r="Y635" s="132"/>
      <c r="Z635" s="132"/>
      <c r="AA635" s="132"/>
      <c r="AB635" s="132"/>
      <c r="AC635" s="132"/>
      <c r="AD635" s="132"/>
      <c r="AE635" s="132"/>
      <c r="AF635" s="132"/>
      <c r="AG635" s="132"/>
      <c r="AH635" s="132"/>
      <c r="AI635" s="132"/>
      <c r="AJ635" s="132"/>
      <c r="AK635" s="132"/>
      <c r="AL635" s="132"/>
      <c r="AM635" s="132"/>
      <c r="AN635" s="132"/>
      <c r="AO635" s="132"/>
      <c r="AP635" s="132"/>
      <c r="AQ635" s="132"/>
      <c r="AR635" s="132"/>
      <c r="AS635" s="132"/>
      <c r="AT635" s="132"/>
      <c r="AU635" s="132"/>
      <c r="AV635" s="132"/>
      <c r="AW635" s="132"/>
      <c r="AX635" s="132"/>
      <c r="AY635" s="132"/>
      <c r="AZ635" s="132"/>
      <c r="BA635" s="132"/>
      <c r="BB635" s="132"/>
      <c r="BC635" s="132"/>
      <c r="BD635" s="132"/>
      <c r="BE635" s="132"/>
      <c r="BF635" s="132"/>
      <c r="BG635" s="132"/>
      <c r="BH635" s="132"/>
      <c r="BI635" s="132"/>
      <c r="BJ635" s="132"/>
      <c r="BK635" s="132"/>
      <c r="BL635" s="132"/>
      <c r="BM635" s="132"/>
      <c r="BN635" s="132"/>
      <c r="BO635" s="132"/>
      <c r="BP635" s="132"/>
      <c r="BQ635" s="132"/>
      <c r="BR635" s="132"/>
      <c r="BS635" s="132"/>
      <c r="BT635" s="132"/>
      <c r="BU635" s="132"/>
      <c r="BV635" s="132"/>
      <c r="BW635" s="132"/>
      <c r="BX635" s="132"/>
      <c r="BY635" s="132"/>
      <c r="BZ635" s="132"/>
      <c r="CA635" s="132"/>
      <c r="CB635" s="132"/>
      <c r="CC635" s="132"/>
      <c r="CD635" s="132"/>
      <c r="CE635" s="132"/>
      <c r="CF635" s="132"/>
      <c r="CG635" s="132"/>
      <c r="CH635" s="132"/>
      <c r="CI635" s="132"/>
      <c r="CJ635" s="132"/>
      <c r="CK635" s="132"/>
      <c r="CL635" s="132"/>
      <c r="CM635" s="132"/>
    </row>
    <row r="636" spans="1:91" s="67" customFormat="1" ht="50.1" customHeight="1">
      <c r="A636" s="4" t="s">
        <v>4253</v>
      </c>
      <c r="B636" s="4" t="s">
        <v>2720</v>
      </c>
      <c r="C636" s="8" t="s">
        <v>881</v>
      </c>
      <c r="D636" s="56" t="s">
        <v>882</v>
      </c>
      <c r="E636" s="56" t="s">
        <v>883</v>
      </c>
      <c r="F636" s="56" t="s">
        <v>884</v>
      </c>
      <c r="G636" s="4" t="s">
        <v>2712</v>
      </c>
      <c r="H636" s="4">
        <v>0</v>
      </c>
      <c r="I636" s="54">
        <v>590000000</v>
      </c>
      <c r="J636" s="8" t="s">
        <v>2714</v>
      </c>
      <c r="K636" s="4" t="s">
        <v>880</v>
      </c>
      <c r="L636" s="4" t="s">
        <v>773</v>
      </c>
      <c r="M636" s="4" t="s">
        <v>3398</v>
      </c>
      <c r="N636" s="4" t="s">
        <v>2427</v>
      </c>
      <c r="O636" s="24" t="s">
        <v>3473</v>
      </c>
      <c r="P636" s="4">
        <v>796</v>
      </c>
      <c r="Q636" s="4" t="s">
        <v>2728</v>
      </c>
      <c r="R636" s="155">
        <v>8</v>
      </c>
      <c r="S636" s="155">
        <v>700</v>
      </c>
      <c r="T636" s="95">
        <f t="shared" si="20"/>
        <v>5600</v>
      </c>
      <c r="U636" s="89">
        <f t="shared" si="21"/>
        <v>6272.0000000000009</v>
      </c>
      <c r="V636" s="2"/>
      <c r="W636" s="4">
        <v>2017</v>
      </c>
      <c r="X636" s="72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</row>
    <row r="637" spans="1:91" s="67" customFormat="1" ht="50.1" customHeight="1">
      <c r="A637" s="4" t="s">
        <v>4254</v>
      </c>
      <c r="B637" s="4" t="s">
        <v>2720</v>
      </c>
      <c r="C637" s="8" t="s">
        <v>881</v>
      </c>
      <c r="D637" s="56" t="s">
        <v>882</v>
      </c>
      <c r="E637" s="56" t="s">
        <v>883</v>
      </c>
      <c r="F637" s="56" t="s">
        <v>332</v>
      </c>
      <c r="G637" s="4" t="s">
        <v>2712</v>
      </c>
      <c r="H637" s="4">
        <v>0</v>
      </c>
      <c r="I637" s="54">
        <v>590000000</v>
      </c>
      <c r="J637" s="8" t="s">
        <v>2714</v>
      </c>
      <c r="K637" s="4" t="s">
        <v>571</v>
      </c>
      <c r="L637" s="4" t="s">
        <v>773</v>
      </c>
      <c r="M637" s="4" t="s">
        <v>3398</v>
      </c>
      <c r="N637" s="4" t="s">
        <v>2427</v>
      </c>
      <c r="O637" s="24" t="s">
        <v>3473</v>
      </c>
      <c r="P637" s="4">
        <v>796</v>
      </c>
      <c r="Q637" s="4" t="s">
        <v>2728</v>
      </c>
      <c r="R637" s="155">
        <v>1</v>
      </c>
      <c r="S637" s="155">
        <v>2500</v>
      </c>
      <c r="T637" s="95">
        <f t="shared" si="20"/>
        <v>2500</v>
      </c>
      <c r="U637" s="89">
        <f t="shared" si="21"/>
        <v>2800.0000000000005</v>
      </c>
      <c r="V637" s="2"/>
      <c r="W637" s="4">
        <v>2017</v>
      </c>
      <c r="X637" s="72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</row>
    <row r="638" spans="1:91" s="67" customFormat="1" ht="50.1" customHeight="1">
      <c r="A638" s="4" t="s">
        <v>4255</v>
      </c>
      <c r="B638" s="5" t="s">
        <v>2720</v>
      </c>
      <c r="C638" s="5" t="s">
        <v>491</v>
      </c>
      <c r="D638" s="5" t="s">
        <v>492</v>
      </c>
      <c r="E638" s="5" t="s">
        <v>493</v>
      </c>
      <c r="F638" s="5" t="s">
        <v>494</v>
      </c>
      <c r="G638" s="5" t="s">
        <v>2712</v>
      </c>
      <c r="H638" s="5">
        <v>0</v>
      </c>
      <c r="I638" s="10">
        <v>590000000</v>
      </c>
      <c r="J638" s="8" t="s">
        <v>2571</v>
      </c>
      <c r="K638" s="5" t="s">
        <v>571</v>
      </c>
      <c r="L638" s="5" t="s">
        <v>773</v>
      </c>
      <c r="M638" s="5" t="s">
        <v>3398</v>
      </c>
      <c r="N638" s="5" t="s">
        <v>456</v>
      </c>
      <c r="O638" s="5" t="s">
        <v>471</v>
      </c>
      <c r="P638" s="5">
        <v>796</v>
      </c>
      <c r="Q638" s="5" t="s">
        <v>2728</v>
      </c>
      <c r="R638" s="166">
        <v>1</v>
      </c>
      <c r="S638" s="166">
        <v>6000</v>
      </c>
      <c r="T638" s="35">
        <f t="shared" si="20"/>
        <v>6000</v>
      </c>
      <c r="U638" s="88">
        <f t="shared" si="21"/>
        <v>6720.0000000000009</v>
      </c>
      <c r="V638" s="80"/>
      <c r="W638" s="5">
        <v>2017</v>
      </c>
      <c r="X638" s="5"/>
    </row>
    <row r="639" spans="1:91" s="67" customFormat="1" ht="50.1" customHeight="1">
      <c r="A639" s="4" t="s">
        <v>4256</v>
      </c>
      <c r="B639" s="4" t="s">
        <v>2720</v>
      </c>
      <c r="C639" s="8" t="s">
        <v>2959</v>
      </c>
      <c r="D639" s="7" t="s">
        <v>2960</v>
      </c>
      <c r="E639" s="8" t="s">
        <v>2961</v>
      </c>
      <c r="F639" s="56" t="s">
        <v>2962</v>
      </c>
      <c r="G639" s="4" t="s">
        <v>2712</v>
      </c>
      <c r="H639" s="4">
        <v>0</v>
      </c>
      <c r="I639" s="4">
        <v>590000000</v>
      </c>
      <c r="J639" s="8" t="s">
        <v>2571</v>
      </c>
      <c r="K639" s="8" t="s">
        <v>2751</v>
      </c>
      <c r="L639" s="8" t="s">
        <v>2725</v>
      </c>
      <c r="M639" s="4" t="s">
        <v>2716</v>
      </c>
      <c r="N639" s="5" t="s">
        <v>2785</v>
      </c>
      <c r="O639" s="4" t="s">
        <v>1463</v>
      </c>
      <c r="P639" s="4">
        <v>796</v>
      </c>
      <c r="Q639" s="4" t="s">
        <v>2728</v>
      </c>
      <c r="R639" s="155">
        <v>8</v>
      </c>
      <c r="S639" s="35">
        <v>225</v>
      </c>
      <c r="T639" s="35">
        <f t="shared" si="20"/>
        <v>1800</v>
      </c>
      <c r="U639" s="88">
        <f t="shared" si="21"/>
        <v>2016.0000000000002</v>
      </c>
      <c r="V639" s="2"/>
      <c r="W639" s="4">
        <v>2017</v>
      </c>
      <c r="X639" s="8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</row>
    <row r="640" spans="1:91" s="67" customFormat="1" ht="50.1" customHeight="1">
      <c r="A640" s="4" t="s">
        <v>4257</v>
      </c>
      <c r="B640" s="33" t="s">
        <v>2720</v>
      </c>
      <c r="C640" s="97" t="s">
        <v>2963</v>
      </c>
      <c r="D640" s="99" t="s">
        <v>2960</v>
      </c>
      <c r="E640" s="5" t="s">
        <v>2964</v>
      </c>
      <c r="F640" s="23"/>
      <c r="G640" s="24" t="s">
        <v>2712</v>
      </c>
      <c r="H640" s="10">
        <v>0</v>
      </c>
      <c r="I640" s="32">
        <v>590000000</v>
      </c>
      <c r="J640" s="8" t="s">
        <v>2571</v>
      </c>
      <c r="K640" s="33" t="s">
        <v>2751</v>
      </c>
      <c r="L640" s="8" t="s">
        <v>2725</v>
      </c>
      <c r="M640" s="33" t="s">
        <v>2726</v>
      </c>
      <c r="N640" s="5" t="s">
        <v>2727</v>
      </c>
      <c r="O640" s="4" t="s">
        <v>1463</v>
      </c>
      <c r="P640" s="4">
        <v>796</v>
      </c>
      <c r="Q640" s="50" t="s">
        <v>2728</v>
      </c>
      <c r="R640" s="150">
        <v>10</v>
      </c>
      <c r="S640" s="37">
        <v>13340</v>
      </c>
      <c r="T640" s="35">
        <f t="shared" si="20"/>
        <v>133400</v>
      </c>
      <c r="U640" s="88">
        <f t="shared" si="21"/>
        <v>149408</v>
      </c>
      <c r="V640" s="94"/>
      <c r="W640" s="75">
        <v>2017</v>
      </c>
      <c r="X640" s="8"/>
      <c r="Y640" s="132"/>
      <c r="Z640" s="132"/>
      <c r="AA640" s="132"/>
      <c r="AB640" s="132"/>
      <c r="AC640" s="132"/>
      <c r="AD640" s="132"/>
      <c r="AE640" s="132"/>
      <c r="AF640" s="132"/>
      <c r="AG640" s="132"/>
      <c r="AH640" s="132"/>
      <c r="AI640" s="132"/>
      <c r="AJ640" s="132"/>
      <c r="AK640" s="132"/>
      <c r="AL640" s="132"/>
      <c r="AM640" s="132"/>
      <c r="AN640" s="132"/>
      <c r="AO640" s="132"/>
      <c r="AP640" s="132"/>
      <c r="AQ640" s="132"/>
      <c r="AR640" s="132"/>
      <c r="AS640" s="132"/>
      <c r="AT640" s="132"/>
      <c r="AU640" s="132"/>
      <c r="AV640" s="132"/>
      <c r="AW640" s="132"/>
      <c r="AX640" s="132"/>
      <c r="AY640" s="132"/>
      <c r="AZ640" s="132"/>
      <c r="BA640" s="132"/>
      <c r="BB640" s="132"/>
      <c r="BC640" s="132"/>
      <c r="BD640" s="132"/>
      <c r="BE640" s="132"/>
      <c r="BF640" s="132"/>
      <c r="BG640" s="132"/>
      <c r="BH640" s="132"/>
      <c r="BI640" s="132"/>
      <c r="BJ640" s="132"/>
      <c r="BK640" s="132"/>
      <c r="BL640" s="132"/>
      <c r="BM640" s="132"/>
      <c r="BN640" s="132"/>
      <c r="BO640" s="132"/>
      <c r="BP640" s="132"/>
      <c r="BQ640" s="132"/>
      <c r="BR640" s="132"/>
      <c r="BS640" s="132"/>
      <c r="BT640" s="132"/>
      <c r="BU640" s="132"/>
      <c r="BV640" s="132"/>
      <c r="BW640" s="132"/>
      <c r="BX640" s="132"/>
      <c r="BY640" s="132"/>
      <c r="BZ640" s="132"/>
      <c r="CA640" s="132"/>
      <c r="CB640" s="132"/>
      <c r="CC640" s="132"/>
      <c r="CD640" s="132"/>
      <c r="CE640" s="132"/>
      <c r="CF640" s="132"/>
      <c r="CG640" s="132"/>
      <c r="CH640" s="132"/>
      <c r="CI640" s="132"/>
      <c r="CJ640" s="132"/>
      <c r="CK640" s="132"/>
      <c r="CL640" s="132"/>
      <c r="CM640" s="132"/>
    </row>
    <row r="641" spans="1:91" s="67" customFormat="1" ht="50.1" customHeight="1">
      <c r="A641" s="4" t="s">
        <v>4258</v>
      </c>
      <c r="B641" s="4" t="s">
        <v>2720</v>
      </c>
      <c r="C641" s="8" t="s">
        <v>2963</v>
      </c>
      <c r="D641" s="7" t="s">
        <v>2960</v>
      </c>
      <c r="E641" s="8" t="s">
        <v>2964</v>
      </c>
      <c r="F641" s="56"/>
      <c r="G641" s="4" t="s">
        <v>2712</v>
      </c>
      <c r="H641" s="4">
        <v>0</v>
      </c>
      <c r="I641" s="4">
        <v>590000000</v>
      </c>
      <c r="J641" s="8" t="s">
        <v>2571</v>
      </c>
      <c r="K641" s="8" t="s">
        <v>2751</v>
      </c>
      <c r="L641" s="8" t="s">
        <v>2725</v>
      </c>
      <c r="M641" s="4" t="s">
        <v>2726</v>
      </c>
      <c r="N641" s="8" t="s">
        <v>2727</v>
      </c>
      <c r="O641" s="4" t="s">
        <v>1463</v>
      </c>
      <c r="P641" s="4">
        <v>796</v>
      </c>
      <c r="Q641" s="4" t="s">
        <v>2728</v>
      </c>
      <c r="R641" s="155">
        <v>10</v>
      </c>
      <c r="S641" s="35">
        <v>11000</v>
      </c>
      <c r="T641" s="35">
        <f t="shared" si="20"/>
        <v>110000</v>
      </c>
      <c r="U641" s="88">
        <f t="shared" si="21"/>
        <v>123200.00000000001</v>
      </c>
      <c r="V641" s="2"/>
      <c r="W641" s="4">
        <v>2017</v>
      </c>
      <c r="X641" s="8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</row>
    <row r="642" spans="1:91" s="67" customFormat="1" ht="50.1" customHeight="1">
      <c r="A642" s="4" t="s">
        <v>4259</v>
      </c>
      <c r="B642" s="33" t="s">
        <v>2720</v>
      </c>
      <c r="C642" s="97" t="s">
        <v>2965</v>
      </c>
      <c r="D642" s="99" t="s">
        <v>2960</v>
      </c>
      <c r="E642" s="5" t="s">
        <v>2961</v>
      </c>
      <c r="F642" s="23"/>
      <c r="G642" s="24" t="s">
        <v>2712</v>
      </c>
      <c r="H642" s="10">
        <v>0</v>
      </c>
      <c r="I642" s="32">
        <v>590000000</v>
      </c>
      <c r="J642" s="8" t="s">
        <v>2571</v>
      </c>
      <c r="K642" s="33" t="s">
        <v>2751</v>
      </c>
      <c r="L642" s="8" t="s">
        <v>2725</v>
      </c>
      <c r="M642" s="33" t="s">
        <v>2726</v>
      </c>
      <c r="N642" s="5" t="s">
        <v>2727</v>
      </c>
      <c r="O642" s="4" t="s">
        <v>1463</v>
      </c>
      <c r="P642" s="50">
        <v>839</v>
      </c>
      <c r="Q642" s="50" t="s">
        <v>2719</v>
      </c>
      <c r="R642" s="150">
        <v>10</v>
      </c>
      <c r="S642" s="37">
        <v>18280</v>
      </c>
      <c r="T642" s="35">
        <f t="shared" si="20"/>
        <v>182800</v>
      </c>
      <c r="U642" s="88">
        <f t="shared" si="21"/>
        <v>204736.00000000003</v>
      </c>
      <c r="V642" s="94"/>
      <c r="W642" s="75">
        <v>2017</v>
      </c>
      <c r="X642" s="8"/>
      <c r="Y642" s="132"/>
      <c r="Z642" s="132"/>
      <c r="AA642" s="132"/>
      <c r="AB642" s="132"/>
      <c r="AC642" s="132"/>
      <c r="AD642" s="132"/>
      <c r="AE642" s="132"/>
      <c r="AF642" s="132"/>
      <c r="AG642" s="132"/>
      <c r="AH642" s="132"/>
      <c r="AI642" s="132"/>
      <c r="AJ642" s="132"/>
      <c r="AK642" s="132"/>
      <c r="AL642" s="132"/>
      <c r="AM642" s="132"/>
      <c r="AN642" s="132"/>
      <c r="AO642" s="132"/>
      <c r="AP642" s="132"/>
      <c r="AQ642" s="132"/>
      <c r="AR642" s="132"/>
      <c r="AS642" s="132"/>
      <c r="AT642" s="132"/>
      <c r="AU642" s="132"/>
      <c r="AV642" s="132"/>
      <c r="AW642" s="132"/>
      <c r="AX642" s="132"/>
      <c r="AY642" s="132"/>
      <c r="AZ642" s="132"/>
      <c r="BA642" s="132"/>
      <c r="BB642" s="132"/>
      <c r="BC642" s="132"/>
      <c r="BD642" s="132"/>
      <c r="BE642" s="132"/>
      <c r="BF642" s="132"/>
      <c r="BG642" s="132"/>
      <c r="BH642" s="132"/>
      <c r="BI642" s="132"/>
      <c r="BJ642" s="132"/>
      <c r="BK642" s="132"/>
      <c r="BL642" s="132"/>
      <c r="BM642" s="132"/>
      <c r="BN642" s="132"/>
      <c r="BO642" s="132"/>
      <c r="BP642" s="132"/>
      <c r="BQ642" s="132"/>
      <c r="BR642" s="132"/>
      <c r="BS642" s="132"/>
      <c r="BT642" s="132"/>
      <c r="BU642" s="132"/>
      <c r="BV642" s="132"/>
      <c r="BW642" s="132"/>
      <c r="BX642" s="132"/>
      <c r="BY642" s="132"/>
      <c r="BZ642" s="132"/>
      <c r="CA642" s="132"/>
      <c r="CB642" s="132"/>
      <c r="CC642" s="132"/>
      <c r="CD642" s="132"/>
      <c r="CE642" s="132"/>
      <c r="CF642" s="132"/>
      <c r="CG642" s="132"/>
      <c r="CH642" s="132"/>
      <c r="CI642" s="132"/>
      <c r="CJ642" s="132"/>
      <c r="CK642" s="132"/>
      <c r="CL642" s="132"/>
      <c r="CM642" s="132"/>
    </row>
    <row r="643" spans="1:91" s="67" customFormat="1" ht="50.1" customHeight="1">
      <c r="A643" s="4" t="s">
        <v>4260</v>
      </c>
      <c r="B643" s="4" t="s">
        <v>2720</v>
      </c>
      <c r="C643" s="8" t="s">
        <v>2966</v>
      </c>
      <c r="D643" s="7" t="s">
        <v>2960</v>
      </c>
      <c r="E643" s="8" t="s">
        <v>2967</v>
      </c>
      <c r="F643" s="56" t="s">
        <v>2968</v>
      </c>
      <c r="G643" s="4" t="s">
        <v>2712</v>
      </c>
      <c r="H643" s="4">
        <v>0</v>
      </c>
      <c r="I643" s="4">
        <v>590000000</v>
      </c>
      <c r="J643" s="8" t="s">
        <v>2571</v>
      </c>
      <c r="K643" s="8" t="s">
        <v>2751</v>
      </c>
      <c r="L643" s="8" t="s">
        <v>2725</v>
      </c>
      <c r="M643" s="4" t="s">
        <v>2726</v>
      </c>
      <c r="N643" s="5" t="s">
        <v>2785</v>
      </c>
      <c r="O643" s="4" t="s">
        <v>1463</v>
      </c>
      <c r="P643" s="4">
        <v>796</v>
      </c>
      <c r="Q643" s="4" t="s">
        <v>2728</v>
      </c>
      <c r="R643" s="155">
        <v>12</v>
      </c>
      <c r="S643" s="35">
        <v>90</v>
      </c>
      <c r="T643" s="35">
        <f t="shared" si="20"/>
        <v>1080</v>
      </c>
      <c r="U643" s="88">
        <f t="shared" si="21"/>
        <v>1209.6000000000001</v>
      </c>
      <c r="V643" s="2"/>
      <c r="W643" s="4">
        <v>2017</v>
      </c>
      <c r="X643" s="8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</row>
    <row r="644" spans="1:91" s="67" customFormat="1" ht="50.1" customHeight="1">
      <c r="A644" s="4" t="s">
        <v>4261</v>
      </c>
      <c r="B644" s="33" t="s">
        <v>2720</v>
      </c>
      <c r="C644" s="97" t="s">
        <v>2966</v>
      </c>
      <c r="D644" s="99" t="s">
        <v>2960</v>
      </c>
      <c r="E644" s="5" t="s">
        <v>2967</v>
      </c>
      <c r="F644" s="23" t="s">
        <v>2969</v>
      </c>
      <c r="G644" s="24" t="s">
        <v>2712</v>
      </c>
      <c r="H644" s="10">
        <v>0</v>
      </c>
      <c r="I644" s="32">
        <v>590000000</v>
      </c>
      <c r="J644" s="8" t="s">
        <v>2571</v>
      </c>
      <c r="K644" s="33" t="s">
        <v>2751</v>
      </c>
      <c r="L644" s="8" t="s">
        <v>2725</v>
      </c>
      <c r="M644" s="33" t="s">
        <v>2726</v>
      </c>
      <c r="N644" s="5" t="s">
        <v>2785</v>
      </c>
      <c r="O644" s="4" t="s">
        <v>1463</v>
      </c>
      <c r="P644" s="4">
        <v>796</v>
      </c>
      <c r="Q644" s="50" t="s">
        <v>2728</v>
      </c>
      <c r="R644" s="150">
        <v>12</v>
      </c>
      <c r="S644" s="37">
        <v>105</v>
      </c>
      <c r="T644" s="35">
        <f t="shared" si="20"/>
        <v>1260</v>
      </c>
      <c r="U644" s="88">
        <f t="shared" si="21"/>
        <v>1411.2</v>
      </c>
      <c r="V644" s="94"/>
      <c r="W644" s="75">
        <v>2017</v>
      </c>
      <c r="X644" s="8"/>
      <c r="Y644" s="132"/>
      <c r="Z644" s="132"/>
      <c r="AA644" s="132"/>
      <c r="AB644" s="132"/>
      <c r="AC644" s="132"/>
      <c r="AD644" s="132"/>
      <c r="AE644" s="132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132"/>
      <c r="AQ644" s="132"/>
      <c r="AR644" s="132"/>
      <c r="AS644" s="132"/>
      <c r="AT644" s="132"/>
      <c r="AU644" s="132"/>
      <c r="AV644" s="132"/>
      <c r="AW644" s="132"/>
      <c r="AX644" s="132"/>
      <c r="AY644" s="132"/>
      <c r="AZ644" s="132"/>
      <c r="BA644" s="132"/>
      <c r="BB644" s="132"/>
      <c r="BC644" s="132"/>
      <c r="BD644" s="132"/>
      <c r="BE644" s="132"/>
      <c r="BF644" s="132"/>
      <c r="BG644" s="132"/>
      <c r="BH644" s="132"/>
      <c r="BI644" s="132"/>
      <c r="BJ644" s="132"/>
      <c r="BK644" s="132"/>
      <c r="BL644" s="132"/>
      <c r="BM644" s="132"/>
      <c r="BN644" s="132"/>
      <c r="BO644" s="132"/>
      <c r="BP644" s="132"/>
      <c r="BQ644" s="132"/>
      <c r="BR644" s="132"/>
      <c r="BS644" s="132"/>
      <c r="BT644" s="132"/>
      <c r="BU644" s="132"/>
      <c r="BV644" s="132"/>
      <c r="BW644" s="132"/>
      <c r="BX644" s="132"/>
      <c r="BY644" s="132"/>
      <c r="BZ644" s="132"/>
      <c r="CA644" s="132"/>
      <c r="CB644" s="132"/>
      <c r="CC644" s="132"/>
      <c r="CD644" s="132"/>
      <c r="CE644" s="132"/>
      <c r="CF644" s="132"/>
      <c r="CG644" s="132"/>
      <c r="CH644" s="132"/>
      <c r="CI644" s="132"/>
      <c r="CJ644" s="132"/>
      <c r="CK644" s="132"/>
      <c r="CL644" s="132"/>
      <c r="CM644" s="132"/>
    </row>
    <row r="645" spans="1:91" s="67" customFormat="1" ht="50.1" customHeight="1">
      <c r="A645" s="4" t="s">
        <v>4262</v>
      </c>
      <c r="B645" s="4" t="s">
        <v>2720</v>
      </c>
      <c r="C645" s="8" t="s">
        <v>2966</v>
      </c>
      <c r="D645" s="7" t="s">
        <v>2960</v>
      </c>
      <c r="E645" s="8" t="s">
        <v>2967</v>
      </c>
      <c r="F645" s="56" t="s">
        <v>2970</v>
      </c>
      <c r="G645" s="4" t="s">
        <v>2712</v>
      </c>
      <c r="H645" s="4">
        <v>0</v>
      </c>
      <c r="I645" s="4">
        <v>590000000</v>
      </c>
      <c r="J645" s="8" t="s">
        <v>2571</v>
      </c>
      <c r="K645" s="8" t="s">
        <v>2751</v>
      </c>
      <c r="L645" s="8" t="s">
        <v>2725</v>
      </c>
      <c r="M645" s="4" t="s">
        <v>2726</v>
      </c>
      <c r="N645" s="5" t="s">
        <v>2785</v>
      </c>
      <c r="O645" s="4" t="s">
        <v>1463</v>
      </c>
      <c r="P645" s="4">
        <v>796</v>
      </c>
      <c r="Q645" s="4" t="s">
        <v>2728</v>
      </c>
      <c r="R645" s="155">
        <v>12</v>
      </c>
      <c r="S645" s="35">
        <v>165</v>
      </c>
      <c r="T645" s="35">
        <f t="shared" si="20"/>
        <v>1980</v>
      </c>
      <c r="U645" s="88">
        <f t="shared" si="21"/>
        <v>2217.6000000000004</v>
      </c>
      <c r="V645" s="2"/>
      <c r="W645" s="4">
        <v>2017</v>
      </c>
      <c r="X645" s="8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</row>
    <row r="646" spans="1:91" s="67" customFormat="1" ht="50.1" customHeight="1">
      <c r="A646" s="4" t="s">
        <v>4263</v>
      </c>
      <c r="B646" s="33" t="s">
        <v>2720</v>
      </c>
      <c r="C646" s="97" t="s">
        <v>2966</v>
      </c>
      <c r="D646" s="99" t="s">
        <v>2960</v>
      </c>
      <c r="E646" s="5" t="s">
        <v>2967</v>
      </c>
      <c r="F646" s="23" t="s">
        <v>2971</v>
      </c>
      <c r="G646" s="24" t="s">
        <v>2712</v>
      </c>
      <c r="H646" s="10">
        <v>0</v>
      </c>
      <c r="I646" s="32">
        <v>590000000</v>
      </c>
      <c r="J646" s="8" t="s">
        <v>2571</v>
      </c>
      <c r="K646" s="33" t="s">
        <v>2751</v>
      </c>
      <c r="L646" s="8" t="s">
        <v>2725</v>
      </c>
      <c r="M646" s="33" t="s">
        <v>2726</v>
      </c>
      <c r="N646" s="5" t="s">
        <v>2785</v>
      </c>
      <c r="O646" s="4" t="s">
        <v>1463</v>
      </c>
      <c r="P646" s="4">
        <v>796</v>
      </c>
      <c r="Q646" s="50" t="s">
        <v>2728</v>
      </c>
      <c r="R646" s="150">
        <v>12</v>
      </c>
      <c r="S646" s="37">
        <v>245</v>
      </c>
      <c r="T646" s="35">
        <f t="shared" si="20"/>
        <v>2940</v>
      </c>
      <c r="U646" s="88">
        <f t="shared" si="21"/>
        <v>3292.8</v>
      </c>
      <c r="V646" s="94"/>
      <c r="W646" s="75">
        <v>2017</v>
      </c>
      <c r="X646" s="8"/>
      <c r="Y646" s="132"/>
      <c r="Z646" s="132"/>
      <c r="AA646" s="132"/>
      <c r="AB646" s="132"/>
      <c r="AC646" s="132"/>
      <c r="AD646" s="132"/>
      <c r="AE646" s="132"/>
      <c r="AF646" s="132"/>
      <c r="AG646" s="132"/>
      <c r="AH646" s="132"/>
      <c r="AI646" s="132"/>
      <c r="AJ646" s="132"/>
      <c r="AK646" s="132"/>
      <c r="AL646" s="132"/>
      <c r="AM646" s="132"/>
      <c r="AN646" s="132"/>
      <c r="AO646" s="132"/>
      <c r="AP646" s="132"/>
      <c r="AQ646" s="132"/>
      <c r="AR646" s="132"/>
      <c r="AS646" s="132"/>
      <c r="AT646" s="132"/>
      <c r="AU646" s="132"/>
      <c r="AV646" s="132"/>
      <c r="AW646" s="132"/>
      <c r="AX646" s="132"/>
      <c r="AY646" s="132"/>
      <c r="AZ646" s="132"/>
      <c r="BA646" s="132"/>
      <c r="BB646" s="132"/>
      <c r="BC646" s="132"/>
      <c r="BD646" s="132"/>
      <c r="BE646" s="132"/>
      <c r="BF646" s="132"/>
      <c r="BG646" s="132"/>
      <c r="BH646" s="132"/>
      <c r="BI646" s="132"/>
      <c r="BJ646" s="132"/>
      <c r="BK646" s="132"/>
      <c r="BL646" s="132"/>
      <c r="BM646" s="132"/>
      <c r="BN646" s="132"/>
      <c r="BO646" s="132"/>
      <c r="BP646" s="132"/>
      <c r="BQ646" s="132"/>
      <c r="BR646" s="132"/>
      <c r="BS646" s="132"/>
      <c r="BT646" s="132"/>
      <c r="BU646" s="132"/>
      <c r="BV646" s="132"/>
      <c r="BW646" s="132"/>
      <c r="BX646" s="132"/>
      <c r="BY646" s="132"/>
      <c r="BZ646" s="132"/>
      <c r="CA646" s="132"/>
      <c r="CB646" s="132"/>
      <c r="CC646" s="132"/>
      <c r="CD646" s="132"/>
      <c r="CE646" s="132"/>
      <c r="CF646" s="132"/>
      <c r="CG646" s="132"/>
      <c r="CH646" s="132"/>
      <c r="CI646" s="132"/>
      <c r="CJ646" s="132"/>
      <c r="CK646" s="132"/>
      <c r="CL646" s="132"/>
      <c r="CM646" s="132"/>
    </row>
    <row r="647" spans="1:91" s="67" customFormat="1" ht="50.1" customHeight="1">
      <c r="A647" s="4" t="s">
        <v>4264</v>
      </c>
      <c r="B647" s="4" t="s">
        <v>2720</v>
      </c>
      <c r="C647" s="8" t="s">
        <v>2966</v>
      </c>
      <c r="D647" s="7" t="s">
        <v>2960</v>
      </c>
      <c r="E647" s="8" t="s">
        <v>2967</v>
      </c>
      <c r="F647" s="56" t="s">
        <v>2972</v>
      </c>
      <c r="G647" s="4" t="s">
        <v>2712</v>
      </c>
      <c r="H647" s="4">
        <v>0</v>
      </c>
      <c r="I647" s="4">
        <v>590000000</v>
      </c>
      <c r="J647" s="8" t="s">
        <v>2571</v>
      </c>
      <c r="K647" s="8" t="s">
        <v>2751</v>
      </c>
      <c r="L647" s="8" t="s">
        <v>2725</v>
      </c>
      <c r="M647" s="4" t="s">
        <v>2726</v>
      </c>
      <c r="N647" s="5" t="s">
        <v>2785</v>
      </c>
      <c r="O647" s="4" t="s">
        <v>1463</v>
      </c>
      <c r="P647" s="4">
        <v>796</v>
      </c>
      <c r="Q647" s="4" t="s">
        <v>2728</v>
      </c>
      <c r="R647" s="155">
        <v>12</v>
      </c>
      <c r="S647" s="35">
        <v>365</v>
      </c>
      <c r="T647" s="35">
        <f t="shared" si="20"/>
        <v>4380</v>
      </c>
      <c r="U647" s="88">
        <f t="shared" si="21"/>
        <v>4905.6000000000004</v>
      </c>
      <c r="V647" s="2"/>
      <c r="W647" s="4">
        <v>2017</v>
      </c>
      <c r="X647" s="8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</row>
    <row r="648" spans="1:91" s="67" customFormat="1" ht="50.1" customHeight="1">
      <c r="A648" s="4" t="s">
        <v>4265</v>
      </c>
      <c r="B648" s="4" t="s">
        <v>2720</v>
      </c>
      <c r="C648" s="8" t="s">
        <v>1205</v>
      </c>
      <c r="D648" s="56" t="s">
        <v>1206</v>
      </c>
      <c r="E648" s="56" t="s">
        <v>1207</v>
      </c>
      <c r="F648" s="56" t="s">
        <v>1208</v>
      </c>
      <c r="G648" s="4" t="s">
        <v>2712</v>
      </c>
      <c r="H648" s="4">
        <v>0</v>
      </c>
      <c r="I648" s="54">
        <v>590000000</v>
      </c>
      <c r="J648" s="8" t="s">
        <v>2714</v>
      </c>
      <c r="K648" s="4" t="s">
        <v>927</v>
      </c>
      <c r="L648" s="4" t="s">
        <v>773</v>
      </c>
      <c r="M648" s="4" t="s">
        <v>3398</v>
      </c>
      <c r="N648" s="4" t="s">
        <v>2427</v>
      </c>
      <c r="O648" s="24" t="s">
        <v>3473</v>
      </c>
      <c r="P648" s="4">
        <v>796</v>
      </c>
      <c r="Q648" s="4" t="s">
        <v>2728</v>
      </c>
      <c r="R648" s="155">
        <v>3</v>
      </c>
      <c r="S648" s="155">
        <v>39000</v>
      </c>
      <c r="T648" s="95">
        <f t="shared" si="20"/>
        <v>117000</v>
      </c>
      <c r="U648" s="89">
        <f t="shared" si="21"/>
        <v>131040.00000000001</v>
      </c>
      <c r="V648" s="2"/>
      <c r="W648" s="4">
        <v>2017</v>
      </c>
      <c r="X648" s="72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</row>
    <row r="649" spans="1:91" s="67" customFormat="1" ht="50.1" customHeight="1">
      <c r="A649" s="4" t="s">
        <v>4266</v>
      </c>
      <c r="B649" s="4" t="s">
        <v>2720</v>
      </c>
      <c r="C649" s="8" t="s">
        <v>2973</v>
      </c>
      <c r="D649" s="7" t="s">
        <v>2974</v>
      </c>
      <c r="E649" s="8" t="s">
        <v>2975</v>
      </c>
      <c r="F649" s="56"/>
      <c r="G649" s="4" t="s">
        <v>2712</v>
      </c>
      <c r="H649" s="4">
        <v>0</v>
      </c>
      <c r="I649" s="4">
        <v>590000000</v>
      </c>
      <c r="J649" s="8" t="s">
        <v>2571</v>
      </c>
      <c r="K649" s="8" t="s">
        <v>2733</v>
      </c>
      <c r="L649" s="8" t="s">
        <v>2725</v>
      </c>
      <c r="M649" s="4" t="s">
        <v>2726</v>
      </c>
      <c r="N649" s="8" t="s">
        <v>2727</v>
      </c>
      <c r="O649" s="4" t="s">
        <v>1463</v>
      </c>
      <c r="P649" s="4">
        <v>166</v>
      </c>
      <c r="Q649" s="4" t="s">
        <v>2762</v>
      </c>
      <c r="R649" s="155">
        <v>20</v>
      </c>
      <c r="S649" s="35">
        <v>2790</v>
      </c>
      <c r="T649" s="35">
        <f t="shared" si="20"/>
        <v>55800</v>
      </c>
      <c r="U649" s="88">
        <f t="shared" si="21"/>
        <v>62496.000000000007</v>
      </c>
      <c r="V649" s="2"/>
      <c r="W649" s="4">
        <v>2017</v>
      </c>
      <c r="X649" s="8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  <c r="BG649" s="65"/>
      <c r="BH649" s="65"/>
      <c r="BI649" s="65"/>
      <c r="BJ649" s="65"/>
      <c r="BK649" s="65"/>
      <c r="BL649" s="65"/>
      <c r="BM649" s="65"/>
      <c r="BN649" s="65"/>
      <c r="BO649" s="65"/>
      <c r="BP649" s="65"/>
      <c r="BQ649" s="65"/>
      <c r="BR649" s="65"/>
      <c r="BS649" s="65"/>
      <c r="BT649" s="65"/>
      <c r="BU649" s="65"/>
      <c r="BV649" s="65"/>
      <c r="BW649" s="65"/>
      <c r="BX649" s="65"/>
      <c r="BY649" s="65"/>
      <c r="BZ649" s="65"/>
      <c r="CA649" s="65"/>
      <c r="CB649" s="65"/>
      <c r="CC649" s="65"/>
      <c r="CD649" s="65"/>
      <c r="CE649" s="65"/>
      <c r="CF649" s="65"/>
      <c r="CG649" s="65"/>
      <c r="CH649" s="65"/>
      <c r="CI649" s="65"/>
      <c r="CJ649" s="65"/>
      <c r="CK649" s="65"/>
      <c r="CL649" s="65"/>
      <c r="CM649" s="65"/>
    </row>
    <row r="650" spans="1:91" s="67" customFormat="1" ht="50.1" customHeight="1">
      <c r="A650" s="4" t="s">
        <v>4267</v>
      </c>
      <c r="B650" s="5" t="s">
        <v>2720</v>
      </c>
      <c r="C650" s="5" t="s">
        <v>524</v>
      </c>
      <c r="D650" s="5" t="s">
        <v>449</v>
      </c>
      <c r="E650" s="5" t="s">
        <v>525</v>
      </c>
      <c r="F650" s="5" t="s">
        <v>526</v>
      </c>
      <c r="G650" s="5" t="s">
        <v>2712</v>
      </c>
      <c r="H650" s="5">
        <v>0</v>
      </c>
      <c r="I650" s="10">
        <v>590000000</v>
      </c>
      <c r="J650" s="8" t="s">
        <v>2571</v>
      </c>
      <c r="K650" s="5" t="s">
        <v>571</v>
      </c>
      <c r="L650" s="5" t="s">
        <v>773</v>
      </c>
      <c r="M650" s="5" t="s">
        <v>3398</v>
      </c>
      <c r="N650" s="5" t="s">
        <v>456</v>
      </c>
      <c r="O650" s="5" t="s">
        <v>471</v>
      </c>
      <c r="P650" s="5">
        <v>704</v>
      </c>
      <c r="Q650" s="5" t="s">
        <v>451</v>
      </c>
      <c r="R650" s="166">
        <v>1</v>
      </c>
      <c r="S650" s="166">
        <v>900</v>
      </c>
      <c r="T650" s="35">
        <f t="shared" si="20"/>
        <v>900</v>
      </c>
      <c r="U650" s="88">
        <f t="shared" si="21"/>
        <v>1008.0000000000001</v>
      </c>
      <c r="V650" s="80"/>
      <c r="W650" s="5">
        <v>2017</v>
      </c>
      <c r="X650" s="5"/>
    </row>
    <row r="651" spans="1:91" s="67" customFormat="1" ht="50.1" customHeight="1">
      <c r="A651" s="4" t="s">
        <v>4268</v>
      </c>
      <c r="B651" s="5" t="s">
        <v>2720</v>
      </c>
      <c r="C651" s="5" t="s">
        <v>448</v>
      </c>
      <c r="D651" s="5" t="s">
        <v>449</v>
      </c>
      <c r="E651" s="5" t="s">
        <v>450</v>
      </c>
      <c r="F651" s="50"/>
      <c r="G651" s="8" t="s">
        <v>2712</v>
      </c>
      <c r="H651" s="9">
        <v>0</v>
      </c>
      <c r="I651" s="10">
        <v>590000000</v>
      </c>
      <c r="J651" s="8" t="s">
        <v>2571</v>
      </c>
      <c r="K651" s="8" t="s">
        <v>571</v>
      </c>
      <c r="L651" s="8" t="s">
        <v>429</v>
      </c>
      <c r="M651" s="8" t="s">
        <v>2716</v>
      </c>
      <c r="N651" s="8" t="s">
        <v>421</v>
      </c>
      <c r="O651" s="5" t="s">
        <v>422</v>
      </c>
      <c r="P651" s="8">
        <v>704</v>
      </c>
      <c r="Q651" s="8" t="s">
        <v>451</v>
      </c>
      <c r="R651" s="155">
        <v>1</v>
      </c>
      <c r="S651" s="167">
        <v>4900</v>
      </c>
      <c r="T651" s="35">
        <f t="shared" si="20"/>
        <v>4900</v>
      </c>
      <c r="U651" s="88">
        <f t="shared" si="21"/>
        <v>5488.0000000000009</v>
      </c>
      <c r="V651" s="2" t="s">
        <v>2706</v>
      </c>
      <c r="W651" s="8">
        <v>2017</v>
      </c>
      <c r="X651" s="9"/>
    </row>
    <row r="652" spans="1:91" s="67" customFormat="1" ht="50.1" customHeight="1">
      <c r="A652" s="4" t="s">
        <v>4269</v>
      </c>
      <c r="B652" s="5" t="s">
        <v>2720</v>
      </c>
      <c r="C652" s="5" t="s">
        <v>458</v>
      </c>
      <c r="D652" s="5" t="s">
        <v>459</v>
      </c>
      <c r="E652" s="5" t="s">
        <v>460</v>
      </c>
      <c r="F652" s="5" t="s">
        <v>461</v>
      </c>
      <c r="G652" s="5" t="s">
        <v>2712</v>
      </c>
      <c r="H652" s="5">
        <v>0</v>
      </c>
      <c r="I652" s="10">
        <v>590000000</v>
      </c>
      <c r="J652" s="8" t="s">
        <v>2571</v>
      </c>
      <c r="K652" s="5" t="s">
        <v>571</v>
      </c>
      <c r="L652" s="5" t="s">
        <v>773</v>
      </c>
      <c r="M652" s="5" t="s">
        <v>3398</v>
      </c>
      <c r="N652" s="5" t="s">
        <v>456</v>
      </c>
      <c r="O652" s="5" t="s">
        <v>457</v>
      </c>
      <c r="P652" s="5">
        <v>796</v>
      </c>
      <c r="Q652" s="5" t="s">
        <v>2728</v>
      </c>
      <c r="R652" s="166">
        <v>1</v>
      </c>
      <c r="S652" s="166">
        <v>5000</v>
      </c>
      <c r="T652" s="35">
        <f t="shared" si="20"/>
        <v>5000</v>
      </c>
      <c r="U652" s="88">
        <f t="shared" si="21"/>
        <v>5600.0000000000009</v>
      </c>
      <c r="V652" s="80"/>
      <c r="W652" s="5">
        <v>2017</v>
      </c>
      <c r="X652" s="5"/>
    </row>
    <row r="653" spans="1:91" s="67" customFormat="1" ht="50.1" customHeight="1">
      <c r="A653" s="4" t="s">
        <v>4270</v>
      </c>
      <c r="B653" s="4" t="s">
        <v>2720</v>
      </c>
      <c r="C653" s="8" t="s">
        <v>232</v>
      </c>
      <c r="D653" s="56" t="s">
        <v>233</v>
      </c>
      <c r="E653" s="56" t="s">
        <v>234</v>
      </c>
      <c r="F653" s="56" t="s">
        <v>235</v>
      </c>
      <c r="G653" s="4" t="s">
        <v>2712</v>
      </c>
      <c r="H653" s="4">
        <v>0</v>
      </c>
      <c r="I653" s="54">
        <v>590000000</v>
      </c>
      <c r="J653" s="8" t="s">
        <v>2714</v>
      </c>
      <c r="K653" s="8" t="s">
        <v>1161</v>
      </c>
      <c r="L653" s="4" t="s">
        <v>773</v>
      </c>
      <c r="M653" s="4" t="s">
        <v>3398</v>
      </c>
      <c r="N653" s="4" t="s">
        <v>2265</v>
      </c>
      <c r="O653" s="8" t="s">
        <v>404</v>
      </c>
      <c r="P653" s="4">
        <v>796</v>
      </c>
      <c r="Q653" s="4" t="s">
        <v>2728</v>
      </c>
      <c r="R653" s="155">
        <v>17</v>
      </c>
      <c r="S653" s="155">
        <v>55000</v>
      </c>
      <c r="T653" s="95">
        <f t="shared" si="20"/>
        <v>935000</v>
      </c>
      <c r="U653" s="89">
        <f t="shared" si="21"/>
        <v>1047200.0000000001</v>
      </c>
      <c r="V653" s="2"/>
      <c r="W653" s="4">
        <v>2017</v>
      </c>
      <c r="X653" s="72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</row>
    <row r="654" spans="1:91" s="67" customFormat="1" ht="50.1" customHeight="1">
      <c r="A654" s="4" t="s">
        <v>4271</v>
      </c>
      <c r="B654" s="4" t="s">
        <v>2720</v>
      </c>
      <c r="C654" s="8" t="s">
        <v>1232</v>
      </c>
      <c r="D654" s="7" t="s">
        <v>1233</v>
      </c>
      <c r="E654" s="8" t="s">
        <v>1234</v>
      </c>
      <c r="F654" s="56"/>
      <c r="G654" s="4" t="s">
        <v>2712</v>
      </c>
      <c r="H654" s="4">
        <v>0</v>
      </c>
      <c r="I654" s="4">
        <v>590000000</v>
      </c>
      <c r="J654" s="8" t="s">
        <v>2571</v>
      </c>
      <c r="K654" s="8" t="s">
        <v>1235</v>
      </c>
      <c r="L654" s="36" t="s">
        <v>2714</v>
      </c>
      <c r="M654" s="4" t="s">
        <v>3398</v>
      </c>
      <c r="N654" s="8" t="s">
        <v>2569</v>
      </c>
      <c r="O654" s="4" t="s">
        <v>1415</v>
      </c>
      <c r="P654" s="4">
        <v>796</v>
      </c>
      <c r="Q654" s="4" t="s">
        <v>2728</v>
      </c>
      <c r="R654" s="155">
        <v>20</v>
      </c>
      <c r="S654" s="35">
        <v>285</v>
      </c>
      <c r="T654" s="35">
        <f t="shared" ref="T654:T717" si="22">R654*S654</f>
        <v>5700</v>
      </c>
      <c r="U654" s="88">
        <f t="shared" si="21"/>
        <v>6384.0000000000009</v>
      </c>
      <c r="V654" s="2"/>
      <c r="W654" s="4">
        <v>2017</v>
      </c>
      <c r="X654" s="8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</row>
    <row r="655" spans="1:91" s="67" customFormat="1" ht="50.1" customHeight="1">
      <c r="A655" s="4" t="s">
        <v>4272</v>
      </c>
      <c r="B655" s="4" t="s">
        <v>2720</v>
      </c>
      <c r="C655" s="8" t="s">
        <v>1236</v>
      </c>
      <c r="D655" s="7" t="s">
        <v>1233</v>
      </c>
      <c r="E655" s="8" t="s">
        <v>1237</v>
      </c>
      <c r="F655" s="56"/>
      <c r="G655" s="4" t="s">
        <v>2712</v>
      </c>
      <c r="H655" s="4">
        <v>0</v>
      </c>
      <c r="I655" s="4">
        <v>590000000</v>
      </c>
      <c r="J655" s="8" t="s">
        <v>2571</v>
      </c>
      <c r="K655" s="8" t="s">
        <v>1235</v>
      </c>
      <c r="L655" s="36" t="s">
        <v>2714</v>
      </c>
      <c r="M655" s="4" t="s">
        <v>3398</v>
      </c>
      <c r="N655" s="8" t="s">
        <v>2569</v>
      </c>
      <c r="O655" s="4" t="s">
        <v>1415</v>
      </c>
      <c r="P655" s="4">
        <v>796</v>
      </c>
      <c r="Q655" s="4" t="s">
        <v>2728</v>
      </c>
      <c r="R655" s="155">
        <v>20</v>
      </c>
      <c r="S655" s="35">
        <v>285</v>
      </c>
      <c r="T655" s="35">
        <f t="shared" si="22"/>
        <v>5700</v>
      </c>
      <c r="U655" s="88">
        <f t="shared" si="21"/>
        <v>6384.0000000000009</v>
      </c>
      <c r="V655" s="2"/>
      <c r="W655" s="4">
        <v>2017</v>
      </c>
      <c r="X655" s="8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</row>
    <row r="656" spans="1:91" s="67" customFormat="1" ht="50.1" customHeight="1">
      <c r="A656" s="4" t="s">
        <v>4273</v>
      </c>
      <c r="B656" s="33" t="s">
        <v>2720</v>
      </c>
      <c r="C656" s="97" t="s">
        <v>2984</v>
      </c>
      <c r="D656" s="99" t="s">
        <v>2977</v>
      </c>
      <c r="E656" s="5" t="s">
        <v>2985</v>
      </c>
      <c r="F656" s="23" t="s">
        <v>2986</v>
      </c>
      <c r="G656" s="24" t="s">
        <v>2712</v>
      </c>
      <c r="H656" s="10">
        <v>0</v>
      </c>
      <c r="I656" s="32">
        <v>590000000</v>
      </c>
      <c r="J656" s="8" t="s">
        <v>2571</v>
      </c>
      <c r="K656" s="33" t="s">
        <v>2751</v>
      </c>
      <c r="L656" s="8" t="s">
        <v>2725</v>
      </c>
      <c r="M656" s="33" t="s">
        <v>2726</v>
      </c>
      <c r="N656" s="5" t="s">
        <v>2727</v>
      </c>
      <c r="O656" s="4" t="s">
        <v>1463</v>
      </c>
      <c r="P656" s="4">
        <v>796</v>
      </c>
      <c r="Q656" s="50" t="s">
        <v>2728</v>
      </c>
      <c r="R656" s="150">
        <v>20</v>
      </c>
      <c r="S656" s="37">
        <v>190</v>
      </c>
      <c r="T656" s="35">
        <f t="shared" si="22"/>
        <v>3800</v>
      </c>
      <c r="U656" s="88">
        <f t="shared" si="21"/>
        <v>4256</v>
      </c>
      <c r="V656" s="94"/>
      <c r="W656" s="75">
        <v>2017</v>
      </c>
      <c r="X656" s="8"/>
      <c r="Y656" s="132"/>
      <c r="Z656" s="132"/>
      <c r="AA656" s="132"/>
      <c r="AB656" s="132"/>
      <c r="AC656" s="132"/>
      <c r="AD656" s="132"/>
      <c r="AE656" s="132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132"/>
      <c r="AQ656" s="132"/>
      <c r="AR656" s="132"/>
      <c r="AS656" s="132"/>
      <c r="AT656" s="132"/>
      <c r="AU656" s="132"/>
      <c r="AV656" s="132"/>
      <c r="AW656" s="132"/>
      <c r="AX656" s="132"/>
      <c r="AY656" s="132"/>
      <c r="AZ656" s="132"/>
      <c r="BA656" s="132"/>
      <c r="BB656" s="132"/>
      <c r="BC656" s="132"/>
      <c r="BD656" s="132"/>
      <c r="BE656" s="132"/>
      <c r="BF656" s="132"/>
      <c r="BG656" s="132"/>
      <c r="BH656" s="132"/>
      <c r="BI656" s="132"/>
      <c r="BJ656" s="132"/>
      <c r="BK656" s="132"/>
      <c r="BL656" s="132"/>
      <c r="BM656" s="132"/>
      <c r="BN656" s="132"/>
      <c r="BO656" s="132"/>
      <c r="BP656" s="132"/>
      <c r="BQ656" s="132"/>
      <c r="BR656" s="132"/>
      <c r="BS656" s="132"/>
      <c r="BT656" s="132"/>
      <c r="BU656" s="132"/>
      <c r="BV656" s="132"/>
      <c r="BW656" s="132"/>
      <c r="BX656" s="132"/>
      <c r="BY656" s="132"/>
      <c r="BZ656" s="132"/>
      <c r="CA656" s="132"/>
      <c r="CB656" s="132"/>
      <c r="CC656" s="132"/>
      <c r="CD656" s="132"/>
      <c r="CE656" s="132"/>
      <c r="CF656" s="132"/>
      <c r="CG656" s="132"/>
      <c r="CH656" s="132"/>
      <c r="CI656" s="132"/>
      <c r="CJ656" s="132"/>
      <c r="CK656" s="132"/>
      <c r="CL656" s="132"/>
      <c r="CM656" s="132"/>
    </row>
    <row r="657" spans="1:91" s="67" customFormat="1" ht="50.1" customHeight="1">
      <c r="A657" s="4" t="s">
        <v>4274</v>
      </c>
      <c r="B657" s="4" t="s">
        <v>2720</v>
      </c>
      <c r="C657" s="8" t="s">
        <v>2984</v>
      </c>
      <c r="D657" s="7" t="s">
        <v>2977</v>
      </c>
      <c r="E657" s="8" t="s">
        <v>2985</v>
      </c>
      <c r="F657" s="56" t="s">
        <v>2987</v>
      </c>
      <c r="G657" s="4" t="s">
        <v>2712</v>
      </c>
      <c r="H657" s="4">
        <v>0</v>
      </c>
      <c r="I657" s="4">
        <v>590000000</v>
      </c>
      <c r="J657" s="8" t="s">
        <v>2571</v>
      </c>
      <c r="K657" s="8" t="s">
        <v>2751</v>
      </c>
      <c r="L657" s="8" t="s">
        <v>2725</v>
      </c>
      <c r="M657" s="4" t="s">
        <v>2726</v>
      </c>
      <c r="N657" s="8" t="s">
        <v>2727</v>
      </c>
      <c r="O657" s="4" t="s">
        <v>1463</v>
      </c>
      <c r="P657" s="4">
        <v>796</v>
      </c>
      <c r="Q657" s="4" t="s">
        <v>2728</v>
      </c>
      <c r="R657" s="155">
        <v>20</v>
      </c>
      <c r="S657" s="35">
        <v>70</v>
      </c>
      <c r="T657" s="35">
        <f t="shared" si="22"/>
        <v>1400</v>
      </c>
      <c r="U657" s="88">
        <f t="shared" ref="U657:U720" si="23">T657*1.12</f>
        <v>1568.0000000000002</v>
      </c>
      <c r="V657" s="2"/>
      <c r="W657" s="4">
        <v>2017</v>
      </c>
      <c r="X657" s="8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</row>
    <row r="658" spans="1:91" s="67" customFormat="1" ht="50.1" customHeight="1">
      <c r="A658" s="4" t="s">
        <v>4275</v>
      </c>
      <c r="B658" s="4" t="s">
        <v>2720</v>
      </c>
      <c r="C658" s="8" t="s">
        <v>1209</v>
      </c>
      <c r="D658" s="56" t="s">
        <v>2977</v>
      </c>
      <c r="E658" s="56" t="s">
        <v>1210</v>
      </c>
      <c r="F658" s="56" t="s">
        <v>1211</v>
      </c>
      <c r="G658" s="4" t="s">
        <v>2712</v>
      </c>
      <c r="H658" s="4">
        <v>0</v>
      </c>
      <c r="I658" s="54">
        <v>590000000</v>
      </c>
      <c r="J658" s="8" t="s">
        <v>2714</v>
      </c>
      <c r="K658" s="8" t="s">
        <v>1161</v>
      </c>
      <c r="L658" s="4" t="s">
        <v>773</v>
      </c>
      <c r="M658" s="4" t="s">
        <v>3398</v>
      </c>
      <c r="N658" s="4" t="s">
        <v>2427</v>
      </c>
      <c r="O658" s="24" t="s">
        <v>3473</v>
      </c>
      <c r="P658" s="4">
        <v>796</v>
      </c>
      <c r="Q658" s="4" t="s">
        <v>2728</v>
      </c>
      <c r="R658" s="155">
        <v>1601</v>
      </c>
      <c r="S658" s="155">
        <v>40</v>
      </c>
      <c r="T658" s="95">
        <f t="shared" si="22"/>
        <v>64040</v>
      </c>
      <c r="U658" s="89">
        <f t="shared" si="23"/>
        <v>71724.800000000003</v>
      </c>
      <c r="V658" s="2"/>
      <c r="W658" s="4">
        <v>2017</v>
      </c>
      <c r="X658" s="72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</row>
    <row r="659" spans="1:91" s="67" customFormat="1" ht="50.1" customHeight="1">
      <c r="A659" s="4" t="s">
        <v>4276</v>
      </c>
      <c r="B659" s="4" t="s">
        <v>2720</v>
      </c>
      <c r="C659" s="8" t="s">
        <v>1209</v>
      </c>
      <c r="D659" s="56" t="s">
        <v>2977</v>
      </c>
      <c r="E659" s="56" t="s">
        <v>1210</v>
      </c>
      <c r="F659" s="56" t="s">
        <v>1212</v>
      </c>
      <c r="G659" s="4" t="s">
        <v>2712</v>
      </c>
      <c r="H659" s="4">
        <v>0</v>
      </c>
      <c r="I659" s="54">
        <v>590000000</v>
      </c>
      <c r="J659" s="8" t="s">
        <v>2714</v>
      </c>
      <c r="K659" s="8" t="s">
        <v>1161</v>
      </c>
      <c r="L659" s="4" t="s">
        <v>773</v>
      </c>
      <c r="M659" s="4" t="s">
        <v>3398</v>
      </c>
      <c r="N659" s="4" t="s">
        <v>2427</v>
      </c>
      <c r="O659" s="24" t="s">
        <v>3473</v>
      </c>
      <c r="P659" s="4">
        <v>796</v>
      </c>
      <c r="Q659" s="4" t="s">
        <v>2728</v>
      </c>
      <c r="R659" s="155">
        <v>907</v>
      </c>
      <c r="S659" s="155">
        <v>40</v>
      </c>
      <c r="T659" s="95">
        <f t="shared" si="22"/>
        <v>36280</v>
      </c>
      <c r="U659" s="89">
        <f t="shared" si="23"/>
        <v>40633.600000000006</v>
      </c>
      <c r="V659" s="2"/>
      <c r="W659" s="4">
        <v>2017</v>
      </c>
      <c r="X659" s="72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</row>
    <row r="660" spans="1:91" s="67" customFormat="1" ht="50.1" customHeight="1">
      <c r="A660" s="4" t="s">
        <v>4277</v>
      </c>
      <c r="B660" s="4" t="s">
        <v>2720</v>
      </c>
      <c r="C660" s="8" t="s">
        <v>1209</v>
      </c>
      <c r="D660" s="56" t="s">
        <v>2977</v>
      </c>
      <c r="E660" s="56" t="s">
        <v>1210</v>
      </c>
      <c r="F660" s="56" t="s">
        <v>1213</v>
      </c>
      <c r="G660" s="4" t="s">
        <v>2712</v>
      </c>
      <c r="H660" s="4">
        <v>0</v>
      </c>
      <c r="I660" s="54">
        <v>590000000</v>
      </c>
      <c r="J660" s="8" t="s">
        <v>2714</v>
      </c>
      <c r="K660" s="8" t="s">
        <v>1161</v>
      </c>
      <c r="L660" s="4" t="s">
        <v>773</v>
      </c>
      <c r="M660" s="4" t="s">
        <v>3398</v>
      </c>
      <c r="N660" s="4" t="s">
        <v>2427</v>
      </c>
      <c r="O660" s="24" t="s">
        <v>3473</v>
      </c>
      <c r="P660" s="4">
        <v>796</v>
      </c>
      <c r="Q660" s="4" t="s">
        <v>2728</v>
      </c>
      <c r="R660" s="155">
        <v>248</v>
      </c>
      <c r="S660" s="155">
        <v>50</v>
      </c>
      <c r="T660" s="95">
        <f t="shared" si="22"/>
        <v>12400</v>
      </c>
      <c r="U660" s="89">
        <f t="shared" si="23"/>
        <v>13888.000000000002</v>
      </c>
      <c r="V660" s="2"/>
      <c r="W660" s="4">
        <v>2017</v>
      </c>
      <c r="X660" s="72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</row>
    <row r="661" spans="1:91" s="67" customFormat="1" ht="50.1" customHeight="1">
      <c r="A661" s="4" t="s">
        <v>4278</v>
      </c>
      <c r="B661" s="4" t="s">
        <v>2720</v>
      </c>
      <c r="C661" s="8" t="s">
        <v>1209</v>
      </c>
      <c r="D661" s="56" t="s">
        <v>2977</v>
      </c>
      <c r="E661" s="56" t="s">
        <v>1210</v>
      </c>
      <c r="F661" s="56" t="s">
        <v>1214</v>
      </c>
      <c r="G661" s="4" t="s">
        <v>2712</v>
      </c>
      <c r="H661" s="4">
        <v>0</v>
      </c>
      <c r="I661" s="54">
        <v>590000000</v>
      </c>
      <c r="J661" s="8" t="s">
        <v>2714</v>
      </c>
      <c r="K661" s="8" t="s">
        <v>1161</v>
      </c>
      <c r="L661" s="4" t="s">
        <v>773</v>
      </c>
      <c r="M661" s="4" t="s">
        <v>3398</v>
      </c>
      <c r="N661" s="4" t="s">
        <v>2427</v>
      </c>
      <c r="O661" s="24" t="s">
        <v>3473</v>
      </c>
      <c r="P661" s="4">
        <v>796</v>
      </c>
      <c r="Q661" s="4" t="s">
        <v>2728</v>
      </c>
      <c r="R661" s="155">
        <v>32</v>
      </c>
      <c r="S661" s="155">
        <v>300</v>
      </c>
      <c r="T661" s="95">
        <f t="shared" si="22"/>
        <v>9600</v>
      </c>
      <c r="U661" s="89">
        <f t="shared" si="23"/>
        <v>10752.000000000002</v>
      </c>
      <c r="V661" s="2"/>
      <c r="W661" s="4">
        <v>2017</v>
      </c>
      <c r="X661" s="72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</row>
    <row r="662" spans="1:91" s="67" customFormat="1" ht="50.1" customHeight="1">
      <c r="A662" s="4" t="s">
        <v>4279</v>
      </c>
      <c r="B662" s="4" t="s">
        <v>2720</v>
      </c>
      <c r="C662" s="8" t="s">
        <v>1209</v>
      </c>
      <c r="D662" s="56" t="s">
        <v>2977</v>
      </c>
      <c r="E662" s="56" t="s">
        <v>1210</v>
      </c>
      <c r="F662" s="56" t="s">
        <v>1215</v>
      </c>
      <c r="G662" s="4" t="s">
        <v>2712</v>
      </c>
      <c r="H662" s="4">
        <v>0</v>
      </c>
      <c r="I662" s="54">
        <v>590000000</v>
      </c>
      <c r="J662" s="8" t="s">
        <v>2714</v>
      </c>
      <c r="K662" s="8" t="s">
        <v>1161</v>
      </c>
      <c r="L662" s="4" t="s">
        <v>773</v>
      </c>
      <c r="M662" s="4" t="s">
        <v>3398</v>
      </c>
      <c r="N662" s="4" t="s">
        <v>2427</v>
      </c>
      <c r="O662" s="8" t="s">
        <v>404</v>
      </c>
      <c r="P662" s="4">
        <v>796</v>
      </c>
      <c r="Q662" s="4" t="s">
        <v>2728</v>
      </c>
      <c r="R662" s="155">
        <v>10</v>
      </c>
      <c r="S662" s="155">
        <v>75</v>
      </c>
      <c r="T662" s="95">
        <f t="shared" si="22"/>
        <v>750</v>
      </c>
      <c r="U662" s="89">
        <f t="shared" si="23"/>
        <v>840.00000000000011</v>
      </c>
      <c r="V662" s="2"/>
      <c r="W662" s="4">
        <v>2017</v>
      </c>
      <c r="X662" s="72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</row>
    <row r="663" spans="1:91" s="67" customFormat="1" ht="50.1" customHeight="1">
      <c r="A663" s="4" t="s">
        <v>4280</v>
      </c>
      <c r="B663" s="4" t="s">
        <v>2720</v>
      </c>
      <c r="C663" s="8" t="s">
        <v>1209</v>
      </c>
      <c r="D663" s="56" t="s">
        <v>2977</v>
      </c>
      <c r="E663" s="56" t="s">
        <v>1210</v>
      </c>
      <c r="F663" s="56" t="s">
        <v>1216</v>
      </c>
      <c r="G663" s="4" t="s">
        <v>2712</v>
      </c>
      <c r="H663" s="4">
        <v>0</v>
      </c>
      <c r="I663" s="54">
        <v>590000000</v>
      </c>
      <c r="J663" s="8" t="s">
        <v>2714</v>
      </c>
      <c r="K663" s="8" t="s">
        <v>1161</v>
      </c>
      <c r="L663" s="4" t="s">
        <v>773</v>
      </c>
      <c r="M663" s="4" t="s">
        <v>3398</v>
      </c>
      <c r="N663" s="4" t="s">
        <v>2427</v>
      </c>
      <c r="O663" s="8" t="s">
        <v>404</v>
      </c>
      <c r="P663" s="4">
        <v>796</v>
      </c>
      <c r="Q663" s="4" t="s">
        <v>2728</v>
      </c>
      <c r="R663" s="155">
        <v>17</v>
      </c>
      <c r="S663" s="155">
        <v>85</v>
      </c>
      <c r="T663" s="95">
        <f t="shared" si="22"/>
        <v>1445</v>
      </c>
      <c r="U663" s="89">
        <f t="shared" si="23"/>
        <v>1618.4</v>
      </c>
      <c r="V663" s="2"/>
      <c r="W663" s="4">
        <v>2017</v>
      </c>
      <c r="X663" s="72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</row>
    <row r="664" spans="1:91" s="67" customFormat="1" ht="50.1" customHeight="1">
      <c r="A664" s="4" t="s">
        <v>4281</v>
      </c>
      <c r="B664" s="4" t="s">
        <v>2720</v>
      </c>
      <c r="C664" s="8" t="s">
        <v>1209</v>
      </c>
      <c r="D664" s="56" t="s">
        <v>2977</v>
      </c>
      <c r="E664" s="56" t="s">
        <v>1210</v>
      </c>
      <c r="F664" s="56" t="s">
        <v>1217</v>
      </c>
      <c r="G664" s="4" t="s">
        <v>2712</v>
      </c>
      <c r="H664" s="4">
        <v>0</v>
      </c>
      <c r="I664" s="54">
        <v>590000000</v>
      </c>
      <c r="J664" s="8" t="s">
        <v>2714</v>
      </c>
      <c r="K664" s="4" t="s">
        <v>2462</v>
      </c>
      <c r="L664" s="4" t="s">
        <v>773</v>
      </c>
      <c r="M664" s="4" t="s">
        <v>3398</v>
      </c>
      <c r="N664" s="4" t="s">
        <v>2427</v>
      </c>
      <c r="O664" s="8" t="s">
        <v>404</v>
      </c>
      <c r="P664" s="4">
        <v>796</v>
      </c>
      <c r="Q664" s="4" t="s">
        <v>2728</v>
      </c>
      <c r="R664" s="155">
        <v>2</v>
      </c>
      <c r="S664" s="155">
        <v>85</v>
      </c>
      <c r="T664" s="95">
        <f t="shared" si="22"/>
        <v>170</v>
      </c>
      <c r="U664" s="89">
        <f t="shared" si="23"/>
        <v>190.4</v>
      </c>
      <c r="V664" s="2"/>
      <c r="W664" s="4">
        <v>2017</v>
      </c>
      <c r="X664" s="72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</row>
    <row r="665" spans="1:91" s="67" customFormat="1" ht="50.1" customHeight="1">
      <c r="A665" s="4" t="s">
        <v>4282</v>
      </c>
      <c r="B665" s="4" t="s">
        <v>2720</v>
      </c>
      <c r="C665" s="8" t="s">
        <v>1460</v>
      </c>
      <c r="D665" s="7" t="s">
        <v>2977</v>
      </c>
      <c r="E665" s="8" t="s">
        <v>1461</v>
      </c>
      <c r="F665" s="56"/>
      <c r="G665" s="4" t="s">
        <v>2712</v>
      </c>
      <c r="H665" s="4">
        <v>0</v>
      </c>
      <c r="I665" s="4">
        <v>590000000</v>
      </c>
      <c r="J665" s="8" t="s">
        <v>2571</v>
      </c>
      <c r="K665" s="8" t="s">
        <v>1462</v>
      </c>
      <c r="L665" s="36" t="s">
        <v>2714</v>
      </c>
      <c r="M665" s="4" t="s">
        <v>3398</v>
      </c>
      <c r="N665" s="8" t="s">
        <v>2275</v>
      </c>
      <c r="O665" s="4" t="s">
        <v>1463</v>
      </c>
      <c r="P665" s="4">
        <v>796</v>
      </c>
      <c r="Q665" s="4" t="s">
        <v>2728</v>
      </c>
      <c r="R665" s="155">
        <v>3</v>
      </c>
      <c r="S665" s="35">
        <v>41250</v>
      </c>
      <c r="T665" s="35">
        <f t="shared" si="22"/>
        <v>123750</v>
      </c>
      <c r="U665" s="88">
        <f t="shared" si="23"/>
        <v>138600</v>
      </c>
      <c r="V665" s="2"/>
      <c r="W665" s="4">
        <v>2017</v>
      </c>
      <c r="X665" s="8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</row>
    <row r="666" spans="1:91" s="67" customFormat="1" ht="50.1" customHeight="1">
      <c r="A666" s="4" t="s">
        <v>4283</v>
      </c>
      <c r="B666" s="4" t="s">
        <v>2720</v>
      </c>
      <c r="C666" s="8" t="s">
        <v>336</v>
      </c>
      <c r="D666" s="56" t="s">
        <v>2977</v>
      </c>
      <c r="E666" s="56" t="s">
        <v>337</v>
      </c>
      <c r="F666" s="56" t="s">
        <v>338</v>
      </c>
      <c r="G666" s="4" t="s">
        <v>2712</v>
      </c>
      <c r="H666" s="4">
        <v>0</v>
      </c>
      <c r="I666" s="54">
        <v>590000000</v>
      </c>
      <c r="J666" s="8" t="s">
        <v>2714</v>
      </c>
      <c r="K666" s="4" t="s">
        <v>2457</v>
      </c>
      <c r="L666" s="4" t="s">
        <v>773</v>
      </c>
      <c r="M666" s="4" t="s">
        <v>3398</v>
      </c>
      <c r="N666" s="4" t="s">
        <v>2427</v>
      </c>
      <c r="O666" s="24" t="s">
        <v>3473</v>
      </c>
      <c r="P666" s="4">
        <v>796</v>
      </c>
      <c r="Q666" s="4" t="s">
        <v>2728</v>
      </c>
      <c r="R666" s="155">
        <v>3</v>
      </c>
      <c r="S666" s="155">
        <v>1100</v>
      </c>
      <c r="T666" s="95">
        <f t="shared" si="22"/>
        <v>3300</v>
      </c>
      <c r="U666" s="89">
        <f t="shared" si="23"/>
        <v>3696.0000000000005</v>
      </c>
      <c r="V666" s="2"/>
      <c r="W666" s="4">
        <v>2017</v>
      </c>
      <c r="X666" s="72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</row>
    <row r="667" spans="1:91" s="67" customFormat="1" ht="50.1" customHeight="1">
      <c r="A667" s="4" t="s">
        <v>4284</v>
      </c>
      <c r="B667" s="33" t="s">
        <v>2720</v>
      </c>
      <c r="C667" s="5" t="s">
        <v>2976</v>
      </c>
      <c r="D667" s="31" t="s">
        <v>2977</v>
      </c>
      <c r="E667" s="24" t="s">
        <v>2978</v>
      </c>
      <c r="F667" s="31" t="s">
        <v>2979</v>
      </c>
      <c r="G667" s="24" t="s">
        <v>2712</v>
      </c>
      <c r="H667" s="10">
        <v>0</v>
      </c>
      <c r="I667" s="32">
        <v>590000000</v>
      </c>
      <c r="J667" s="8" t="s">
        <v>2571</v>
      </c>
      <c r="K667" s="33" t="s">
        <v>2751</v>
      </c>
      <c r="L667" s="36" t="s">
        <v>2714</v>
      </c>
      <c r="M667" s="66" t="s">
        <v>2716</v>
      </c>
      <c r="N667" s="5" t="s">
        <v>2777</v>
      </c>
      <c r="O667" s="22" t="s">
        <v>2980</v>
      </c>
      <c r="P667" s="4">
        <v>796</v>
      </c>
      <c r="Q667" s="34" t="s">
        <v>2728</v>
      </c>
      <c r="R667" s="179">
        <v>10</v>
      </c>
      <c r="S667" s="35" t="s">
        <v>2981</v>
      </c>
      <c r="T667" s="35">
        <f t="shared" si="22"/>
        <v>89500</v>
      </c>
      <c r="U667" s="88">
        <f t="shared" si="23"/>
        <v>100240.00000000001</v>
      </c>
      <c r="V667" s="91"/>
      <c r="W667" s="75">
        <v>2017</v>
      </c>
      <c r="X667" s="8"/>
      <c r="Y667" s="132"/>
      <c r="Z667" s="132"/>
      <c r="AA667" s="132"/>
      <c r="AB667" s="132"/>
      <c r="AC667" s="132"/>
      <c r="AD667" s="132"/>
      <c r="AE667" s="132"/>
      <c r="AF667" s="132"/>
      <c r="AG667" s="132"/>
      <c r="AH667" s="132"/>
      <c r="AI667" s="132"/>
      <c r="AJ667" s="132"/>
      <c r="AK667" s="132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3"/>
      <c r="BA667" s="133"/>
      <c r="BB667" s="133"/>
      <c r="BC667" s="133"/>
      <c r="BD667" s="133"/>
      <c r="BE667" s="133"/>
      <c r="BF667" s="133"/>
      <c r="BG667" s="133"/>
      <c r="BH667" s="133"/>
      <c r="BI667" s="133"/>
      <c r="BJ667" s="133"/>
      <c r="BK667" s="133"/>
      <c r="BL667" s="133"/>
      <c r="BM667" s="133"/>
      <c r="BN667" s="133"/>
      <c r="BO667" s="133"/>
      <c r="BP667" s="133"/>
      <c r="BQ667" s="133"/>
      <c r="BR667" s="133"/>
      <c r="BS667" s="133"/>
      <c r="BT667" s="133"/>
      <c r="BU667" s="133"/>
      <c r="BV667" s="133"/>
      <c r="BW667" s="133"/>
      <c r="BX667" s="133"/>
      <c r="BY667" s="133"/>
      <c r="BZ667" s="133"/>
      <c r="CA667" s="133"/>
      <c r="CB667" s="133"/>
      <c r="CC667" s="133"/>
      <c r="CD667" s="133"/>
      <c r="CE667" s="133"/>
      <c r="CF667" s="133"/>
      <c r="CG667" s="133"/>
      <c r="CH667" s="133"/>
      <c r="CI667" s="133"/>
      <c r="CJ667" s="133"/>
      <c r="CK667" s="133"/>
      <c r="CL667" s="133"/>
      <c r="CM667" s="133"/>
    </row>
    <row r="668" spans="1:91" s="67" customFormat="1" ht="50.1" customHeight="1">
      <c r="A668" s="4" t="s">
        <v>4285</v>
      </c>
      <c r="B668" s="33" t="s">
        <v>2720</v>
      </c>
      <c r="C668" s="5" t="s">
        <v>2976</v>
      </c>
      <c r="D668" s="23" t="s">
        <v>2977</v>
      </c>
      <c r="E668" s="5" t="s">
        <v>2978</v>
      </c>
      <c r="F668" s="23" t="s">
        <v>2982</v>
      </c>
      <c r="G668" s="24" t="s">
        <v>2712</v>
      </c>
      <c r="H668" s="10">
        <v>0</v>
      </c>
      <c r="I668" s="32">
        <v>590000000</v>
      </c>
      <c r="J668" s="8" t="s">
        <v>2571</v>
      </c>
      <c r="K668" s="33" t="s">
        <v>2751</v>
      </c>
      <c r="L668" s="36" t="s">
        <v>2714</v>
      </c>
      <c r="M668" s="33" t="s">
        <v>2716</v>
      </c>
      <c r="N668" s="5" t="s">
        <v>2777</v>
      </c>
      <c r="O668" s="22" t="s">
        <v>2980</v>
      </c>
      <c r="P668" s="4">
        <v>796</v>
      </c>
      <c r="Q668" s="34" t="s">
        <v>2728</v>
      </c>
      <c r="R668" s="179">
        <v>10</v>
      </c>
      <c r="S668" s="37">
        <v>7129.9999999999991</v>
      </c>
      <c r="T668" s="35">
        <f t="shared" si="22"/>
        <v>71299.999999999985</v>
      </c>
      <c r="U668" s="88">
        <f t="shared" si="23"/>
        <v>79855.999999999985</v>
      </c>
      <c r="V668" s="94"/>
      <c r="W668" s="75">
        <v>2017</v>
      </c>
      <c r="X668" s="8"/>
      <c r="Y668" s="132"/>
      <c r="Z668" s="132"/>
      <c r="AA668" s="132"/>
      <c r="AB668" s="132"/>
      <c r="AC668" s="132"/>
      <c r="AD668" s="132"/>
      <c r="AE668" s="132"/>
      <c r="AF668" s="132"/>
      <c r="AG668" s="132"/>
      <c r="AH668" s="132"/>
      <c r="AI668" s="132"/>
      <c r="AJ668" s="132"/>
      <c r="AK668" s="132"/>
      <c r="AL668" s="132"/>
      <c r="AM668" s="132"/>
      <c r="AN668" s="132"/>
      <c r="AO668" s="132"/>
      <c r="AP668" s="132"/>
      <c r="AQ668" s="132"/>
      <c r="AR668" s="132"/>
      <c r="AS668" s="132"/>
      <c r="AT668" s="132"/>
      <c r="AU668" s="132"/>
      <c r="AV668" s="132"/>
      <c r="AW668" s="132"/>
      <c r="AX668" s="132"/>
      <c r="AY668" s="132"/>
      <c r="AZ668" s="132"/>
      <c r="BA668" s="132"/>
      <c r="BB668" s="132"/>
      <c r="BC668" s="132"/>
      <c r="BD668" s="132"/>
      <c r="BE668" s="132"/>
      <c r="BF668" s="132"/>
      <c r="BG668" s="132"/>
      <c r="BH668" s="132"/>
      <c r="BI668" s="132"/>
      <c r="BJ668" s="132"/>
      <c r="BK668" s="132"/>
      <c r="BL668" s="132"/>
      <c r="BM668" s="132"/>
      <c r="BN668" s="132"/>
      <c r="BO668" s="132"/>
      <c r="BP668" s="132"/>
      <c r="BQ668" s="132"/>
      <c r="BR668" s="132"/>
      <c r="BS668" s="132"/>
      <c r="BT668" s="132"/>
      <c r="BU668" s="132"/>
      <c r="BV668" s="132"/>
      <c r="BW668" s="132"/>
      <c r="BX668" s="132"/>
      <c r="BY668" s="132"/>
      <c r="BZ668" s="132"/>
      <c r="CA668" s="132"/>
      <c r="CB668" s="132"/>
      <c r="CC668" s="132"/>
      <c r="CD668" s="132"/>
      <c r="CE668" s="132"/>
      <c r="CF668" s="132"/>
      <c r="CG668" s="132"/>
      <c r="CH668" s="132"/>
      <c r="CI668" s="132"/>
      <c r="CJ668" s="132"/>
      <c r="CK668" s="132"/>
      <c r="CL668" s="132"/>
      <c r="CM668" s="132"/>
    </row>
    <row r="669" spans="1:91" s="67" customFormat="1" ht="50.1" customHeight="1">
      <c r="A669" s="4" t="s">
        <v>4286</v>
      </c>
      <c r="B669" s="4" t="s">
        <v>2720</v>
      </c>
      <c r="C669" s="8" t="s">
        <v>2976</v>
      </c>
      <c r="D669" s="7" t="s">
        <v>2977</v>
      </c>
      <c r="E669" s="8" t="s">
        <v>2978</v>
      </c>
      <c r="F669" s="56" t="s">
        <v>2983</v>
      </c>
      <c r="G669" s="4" t="s">
        <v>2712</v>
      </c>
      <c r="H669" s="4">
        <v>0</v>
      </c>
      <c r="I669" s="4">
        <v>590000000</v>
      </c>
      <c r="J669" s="8" t="s">
        <v>2571</v>
      </c>
      <c r="K669" s="8" t="s">
        <v>2751</v>
      </c>
      <c r="L669" s="36" t="s">
        <v>2714</v>
      </c>
      <c r="M669" s="4" t="s">
        <v>2716</v>
      </c>
      <c r="N669" s="8" t="s">
        <v>2777</v>
      </c>
      <c r="O669" s="4" t="s">
        <v>2980</v>
      </c>
      <c r="P669" s="4">
        <v>796</v>
      </c>
      <c r="Q669" s="4" t="s">
        <v>2728</v>
      </c>
      <c r="R669" s="155">
        <v>10</v>
      </c>
      <c r="S669" s="37">
        <v>7129.9999999999991</v>
      </c>
      <c r="T669" s="35">
        <f t="shared" si="22"/>
        <v>71299.999999999985</v>
      </c>
      <c r="U669" s="88">
        <f t="shared" si="23"/>
        <v>79855.999999999985</v>
      </c>
      <c r="V669" s="2"/>
      <c r="W669" s="4">
        <v>2017</v>
      </c>
      <c r="X669" s="8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</row>
    <row r="670" spans="1:91" s="67" customFormat="1" ht="50.1" customHeight="1">
      <c r="A670" s="4" t="s">
        <v>4287</v>
      </c>
      <c r="B670" s="4" t="s">
        <v>2720</v>
      </c>
      <c r="C670" s="8" t="s">
        <v>1223</v>
      </c>
      <c r="D670" s="56" t="s">
        <v>1219</v>
      </c>
      <c r="E670" s="56" t="s">
        <v>1224</v>
      </c>
      <c r="F670" s="56" t="s">
        <v>0</v>
      </c>
      <c r="G670" s="4" t="s">
        <v>2712</v>
      </c>
      <c r="H670" s="4">
        <v>0</v>
      </c>
      <c r="I670" s="54">
        <v>590000000</v>
      </c>
      <c r="J670" s="8" t="s">
        <v>2714</v>
      </c>
      <c r="K670" s="4" t="s">
        <v>571</v>
      </c>
      <c r="L670" s="4" t="s">
        <v>773</v>
      </c>
      <c r="M670" s="4" t="s">
        <v>2716</v>
      </c>
      <c r="N670" s="4" t="s">
        <v>1</v>
      </c>
      <c r="O670" s="4" t="s">
        <v>2</v>
      </c>
      <c r="P670" s="4">
        <v>796</v>
      </c>
      <c r="Q670" s="4" t="s">
        <v>2728</v>
      </c>
      <c r="R670" s="155">
        <v>1</v>
      </c>
      <c r="S670" s="155">
        <v>1860000</v>
      </c>
      <c r="T670" s="95">
        <f t="shared" si="22"/>
        <v>1860000</v>
      </c>
      <c r="U670" s="89">
        <f t="shared" si="23"/>
        <v>2083200.0000000002</v>
      </c>
      <c r="V670" s="2"/>
      <c r="W670" s="4">
        <v>2017</v>
      </c>
      <c r="X670" s="72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</row>
    <row r="671" spans="1:91" s="67" customFormat="1" ht="50.1" customHeight="1">
      <c r="A671" s="4" t="s">
        <v>4288</v>
      </c>
      <c r="B671" s="4" t="s">
        <v>2720</v>
      </c>
      <c r="C671" s="8" t="s">
        <v>1218</v>
      </c>
      <c r="D671" s="56" t="s">
        <v>1219</v>
      </c>
      <c r="E671" s="56" t="s">
        <v>1220</v>
      </c>
      <c r="F671" s="56" t="s">
        <v>1221</v>
      </c>
      <c r="G671" s="4" t="s">
        <v>2712</v>
      </c>
      <c r="H671" s="4">
        <v>0</v>
      </c>
      <c r="I671" s="54">
        <v>590000000</v>
      </c>
      <c r="J671" s="8" t="s">
        <v>2714</v>
      </c>
      <c r="K671" s="4" t="s">
        <v>927</v>
      </c>
      <c r="L671" s="4" t="s">
        <v>773</v>
      </c>
      <c r="M671" s="4" t="s">
        <v>3398</v>
      </c>
      <c r="N671" s="4" t="s">
        <v>1222</v>
      </c>
      <c r="O671" s="24" t="s">
        <v>3473</v>
      </c>
      <c r="P671" s="4">
        <v>796</v>
      </c>
      <c r="Q671" s="4" t="s">
        <v>2728</v>
      </c>
      <c r="R671" s="155">
        <v>3</v>
      </c>
      <c r="S671" s="155">
        <v>348000</v>
      </c>
      <c r="T671" s="95">
        <f t="shared" si="22"/>
        <v>1044000</v>
      </c>
      <c r="U671" s="89">
        <f t="shared" si="23"/>
        <v>1169280</v>
      </c>
      <c r="V671" s="2"/>
      <c r="W671" s="4">
        <v>2017</v>
      </c>
      <c r="X671" s="72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</row>
    <row r="672" spans="1:91" s="67" customFormat="1" ht="50.1" customHeight="1">
      <c r="A672" s="4" t="s">
        <v>4289</v>
      </c>
      <c r="B672" s="4" t="s">
        <v>2720</v>
      </c>
      <c r="C672" s="8" t="s">
        <v>7</v>
      </c>
      <c r="D672" s="56" t="s">
        <v>4</v>
      </c>
      <c r="E672" s="56" t="s">
        <v>8</v>
      </c>
      <c r="F672" s="56" t="s">
        <v>9</v>
      </c>
      <c r="G672" s="4" t="s">
        <v>2712</v>
      </c>
      <c r="H672" s="4">
        <v>0</v>
      </c>
      <c r="I672" s="54">
        <v>590000000</v>
      </c>
      <c r="J672" s="8" t="s">
        <v>2714</v>
      </c>
      <c r="K672" s="4" t="s">
        <v>1100</v>
      </c>
      <c r="L672" s="4" t="s">
        <v>773</v>
      </c>
      <c r="M672" s="4" t="s">
        <v>3398</v>
      </c>
      <c r="N672" s="4" t="s">
        <v>2275</v>
      </c>
      <c r="O672" s="24" t="s">
        <v>3473</v>
      </c>
      <c r="P672" s="4">
        <v>796</v>
      </c>
      <c r="Q672" s="4" t="s">
        <v>2728</v>
      </c>
      <c r="R672" s="155">
        <v>3</v>
      </c>
      <c r="S672" s="155">
        <v>4500</v>
      </c>
      <c r="T672" s="95">
        <f t="shared" si="22"/>
        <v>13500</v>
      </c>
      <c r="U672" s="89">
        <f t="shared" si="23"/>
        <v>15120.000000000002</v>
      </c>
      <c r="V672" s="2"/>
      <c r="W672" s="4">
        <v>2017</v>
      </c>
      <c r="X672" s="72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</row>
    <row r="673" spans="1:37" s="67" customFormat="1" ht="50.1" customHeight="1">
      <c r="A673" s="4" t="s">
        <v>4290</v>
      </c>
      <c r="B673" s="4" t="s">
        <v>2720</v>
      </c>
      <c r="C673" s="8" t="s">
        <v>7</v>
      </c>
      <c r="D673" s="56" t="s">
        <v>4</v>
      </c>
      <c r="E673" s="56" t="s">
        <v>8</v>
      </c>
      <c r="F673" s="56" t="s">
        <v>10</v>
      </c>
      <c r="G673" s="4" t="s">
        <v>2712</v>
      </c>
      <c r="H673" s="4">
        <v>0</v>
      </c>
      <c r="I673" s="54">
        <v>590000000</v>
      </c>
      <c r="J673" s="8" t="s">
        <v>2714</v>
      </c>
      <c r="K673" s="4" t="s">
        <v>11</v>
      </c>
      <c r="L673" s="4" t="s">
        <v>773</v>
      </c>
      <c r="M673" s="4" t="s">
        <v>3398</v>
      </c>
      <c r="N673" s="4" t="s">
        <v>2427</v>
      </c>
      <c r="O673" s="24" t="s">
        <v>3473</v>
      </c>
      <c r="P673" s="4">
        <v>796</v>
      </c>
      <c r="Q673" s="4" t="s">
        <v>2728</v>
      </c>
      <c r="R673" s="155">
        <v>10</v>
      </c>
      <c r="S673" s="155">
        <v>4500</v>
      </c>
      <c r="T673" s="95">
        <f t="shared" si="22"/>
        <v>45000</v>
      </c>
      <c r="U673" s="89">
        <f t="shared" si="23"/>
        <v>50400.000000000007</v>
      </c>
      <c r="V673" s="2"/>
      <c r="W673" s="4">
        <v>2017</v>
      </c>
      <c r="X673" s="72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</row>
    <row r="674" spans="1:37" s="67" customFormat="1" ht="50.1" customHeight="1">
      <c r="A674" s="4" t="s">
        <v>4291</v>
      </c>
      <c r="B674" s="4" t="s">
        <v>2720</v>
      </c>
      <c r="C674" s="8" t="s">
        <v>3</v>
      </c>
      <c r="D674" s="56" t="s">
        <v>4</v>
      </c>
      <c r="E674" s="56" t="s">
        <v>5</v>
      </c>
      <c r="F674" s="56" t="s">
        <v>6</v>
      </c>
      <c r="G674" s="4" t="s">
        <v>2712</v>
      </c>
      <c r="H674" s="4">
        <v>0</v>
      </c>
      <c r="I674" s="54">
        <v>590000000</v>
      </c>
      <c r="J674" s="8" t="s">
        <v>2714</v>
      </c>
      <c r="K674" s="4" t="s">
        <v>2457</v>
      </c>
      <c r="L674" s="4" t="s">
        <v>773</v>
      </c>
      <c r="M674" s="4" t="s">
        <v>3398</v>
      </c>
      <c r="N674" s="4" t="s">
        <v>2427</v>
      </c>
      <c r="O674" s="24" t="s">
        <v>3473</v>
      </c>
      <c r="P674" s="4">
        <v>796</v>
      </c>
      <c r="Q674" s="4" t="s">
        <v>2728</v>
      </c>
      <c r="R674" s="155">
        <v>8</v>
      </c>
      <c r="S674" s="155">
        <v>65000</v>
      </c>
      <c r="T674" s="95">
        <f t="shared" si="22"/>
        <v>520000</v>
      </c>
      <c r="U674" s="89">
        <f t="shared" si="23"/>
        <v>582400</v>
      </c>
      <c r="V674" s="2"/>
      <c r="W674" s="4">
        <v>2017</v>
      </c>
      <c r="X674" s="72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</row>
    <row r="675" spans="1:37" s="67" customFormat="1" ht="50.1" customHeight="1">
      <c r="A675" s="4" t="s">
        <v>4292</v>
      </c>
      <c r="B675" s="4" t="s">
        <v>2720</v>
      </c>
      <c r="C675" s="8" t="s">
        <v>2392</v>
      </c>
      <c r="D675" s="8" t="s">
        <v>2393</v>
      </c>
      <c r="E675" s="8" t="s">
        <v>5116</v>
      </c>
      <c r="F675" s="56" t="s">
        <v>2393</v>
      </c>
      <c r="G675" s="4" t="s">
        <v>2712</v>
      </c>
      <c r="H675" s="4">
        <v>0</v>
      </c>
      <c r="I675" s="4">
        <v>590000000</v>
      </c>
      <c r="J675" s="8" t="s">
        <v>2571</v>
      </c>
      <c r="K675" s="8" t="s">
        <v>2249</v>
      </c>
      <c r="L675" s="36" t="s">
        <v>2714</v>
      </c>
      <c r="M675" s="4" t="s">
        <v>2264</v>
      </c>
      <c r="N675" s="8" t="s">
        <v>2128</v>
      </c>
      <c r="O675" s="4" t="s">
        <v>1463</v>
      </c>
      <c r="P675" s="4">
        <v>166</v>
      </c>
      <c r="Q675" s="4" t="s">
        <v>2762</v>
      </c>
      <c r="R675" s="155">
        <v>1</v>
      </c>
      <c r="S675" s="35">
        <v>4600</v>
      </c>
      <c r="T675" s="35">
        <f t="shared" si="22"/>
        <v>4600</v>
      </c>
      <c r="U675" s="88">
        <f t="shared" si="23"/>
        <v>5152.0000000000009</v>
      </c>
      <c r="V675" s="2"/>
      <c r="W675" s="4">
        <v>2017</v>
      </c>
      <c r="X675" s="8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</row>
    <row r="676" spans="1:37" s="67" customFormat="1" ht="50.1" customHeight="1">
      <c r="A676" s="4" t="s">
        <v>4293</v>
      </c>
      <c r="B676" s="4" t="s">
        <v>2720</v>
      </c>
      <c r="C676" s="8" t="s">
        <v>12</v>
      </c>
      <c r="D676" s="56" t="s">
        <v>13</v>
      </c>
      <c r="E676" s="56" t="s">
        <v>14</v>
      </c>
      <c r="F676" s="56" t="s">
        <v>15</v>
      </c>
      <c r="G676" s="4" t="s">
        <v>2712</v>
      </c>
      <c r="H676" s="4">
        <v>0</v>
      </c>
      <c r="I676" s="54">
        <v>590000000</v>
      </c>
      <c r="J676" s="8" t="s">
        <v>2714</v>
      </c>
      <c r="K676" s="4" t="s">
        <v>691</v>
      </c>
      <c r="L676" s="4" t="s">
        <v>773</v>
      </c>
      <c r="M676" s="4" t="s">
        <v>3398</v>
      </c>
      <c r="N676" s="4" t="s">
        <v>2427</v>
      </c>
      <c r="O676" s="24" t="s">
        <v>3473</v>
      </c>
      <c r="P676" s="4">
        <v>796</v>
      </c>
      <c r="Q676" s="4" t="s">
        <v>2728</v>
      </c>
      <c r="R676" s="155">
        <v>3</v>
      </c>
      <c r="S676" s="155">
        <v>2140</v>
      </c>
      <c r="T676" s="95">
        <f t="shared" si="22"/>
        <v>6420</v>
      </c>
      <c r="U676" s="89">
        <f t="shared" si="23"/>
        <v>7190.4000000000005</v>
      </c>
      <c r="V676" s="2"/>
      <c r="W676" s="4">
        <v>2017</v>
      </c>
      <c r="X676" s="72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</row>
    <row r="677" spans="1:37" s="67" customFormat="1" ht="50.1" customHeight="1">
      <c r="A677" s="4" t="s">
        <v>4294</v>
      </c>
      <c r="B677" s="4" t="s">
        <v>2720</v>
      </c>
      <c r="C677" s="8" t="s">
        <v>12</v>
      </c>
      <c r="D677" s="56" t="s">
        <v>13</v>
      </c>
      <c r="E677" s="56" t="s">
        <v>14</v>
      </c>
      <c r="F677" s="56" t="s">
        <v>16</v>
      </c>
      <c r="G677" s="4" t="s">
        <v>2712</v>
      </c>
      <c r="H677" s="4">
        <v>0</v>
      </c>
      <c r="I677" s="54">
        <v>590000000</v>
      </c>
      <c r="J677" s="8" t="s">
        <v>2714</v>
      </c>
      <c r="K677" s="4" t="s">
        <v>969</v>
      </c>
      <c r="L677" s="4" t="s">
        <v>773</v>
      </c>
      <c r="M677" s="4" t="s">
        <v>3398</v>
      </c>
      <c r="N677" s="4" t="s">
        <v>2427</v>
      </c>
      <c r="O677" s="24" t="s">
        <v>3473</v>
      </c>
      <c r="P677" s="4">
        <v>796</v>
      </c>
      <c r="Q677" s="4" t="s">
        <v>2728</v>
      </c>
      <c r="R677" s="155">
        <v>12</v>
      </c>
      <c r="S677" s="155">
        <v>2140</v>
      </c>
      <c r="T677" s="95">
        <f t="shared" si="22"/>
        <v>25680</v>
      </c>
      <c r="U677" s="89">
        <f t="shared" si="23"/>
        <v>28761.600000000002</v>
      </c>
      <c r="V677" s="2"/>
      <c r="W677" s="4">
        <v>2017</v>
      </c>
      <c r="X677" s="72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</row>
    <row r="678" spans="1:37" s="67" customFormat="1" ht="50.1" customHeight="1">
      <c r="A678" s="4" t="s">
        <v>4295</v>
      </c>
      <c r="B678" s="4" t="s">
        <v>2720</v>
      </c>
      <c r="C678" s="8" t="s">
        <v>2365</v>
      </c>
      <c r="D678" s="8" t="s">
        <v>2366</v>
      </c>
      <c r="E678" s="8" t="s">
        <v>2367</v>
      </c>
      <c r="F678" s="56" t="s">
        <v>2368</v>
      </c>
      <c r="G678" s="4" t="s">
        <v>2712</v>
      </c>
      <c r="H678" s="4">
        <v>0</v>
      </c>
      <c r="I678" s="4" t="s">
        <v>2992</v>
      </c>
      <c r="J678" s="8" t="s">
        <v>2571</v>
      </c>
      <c r="K678" s="8" t="s">
        <v>2249</v>
      </c>
      <c r="L678" s="36" t="s">
        <v>2714</v>
      </c>
      <c r="M678" s="4" t="s">
        <v>2264</v>
      </c>
      <c r="N678" s="8" t="s">
        <v>2265</v>
      </c>
      <c r="O678" s="4" t="s">
        <v>1463</v>
      </c>
      <c r="P678" s="4">
        <v>166</v>
      </c>
      <c r="Q678" s="4" t="s">
        <v>2762</v>
      </c>
      <c r="R678" s="155">
        <v>1400</v>
      </c>
      <c r="S678" s="35">
        <v>850</v>
      </c>
      <c r="T678" s="35">
        <f t="shared" si="22"/>
        <v>1190000</v>
      </c>
      <c r="U678" s="88">
        <f t="shared" si="23"/>
        <v>1332800.0000000002</v>
      </c>
      <c r="V678" s="2"/>
      <c r="W678" s="4">
        <v>2017</v>
      </c>
      <c r="X678" s="8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</row>
    <row r="679" spans="1:37" s="67" customFormat="1" ht="50.1" customHeight="1">
      <c r="A679" s="4" t="s">
        <v>4296</v>
      </c>
      <c r="B679" s="5" t="s">
        <v>2720</v>
      </c>
      <c r="C679" s="5" t="s">
        <v>442</v>
      </c>
      <c r="D679" s="5" t="s">
        <v>443</v>
      </c>
      <c r="E679" s="5" t="s">
        <v>444</v>
      </c>
      <c r="F679" s="50"/>
      <c r="G679" s="8" t="s">
        <v>2712</v>
      </c>
      <c r="H679" s="9">
        <v>0</v>
      </c>
      <c r="I679" s="10">
        <v>590000000</v>
      </c>
      <c r="J679" s="8" t="s">
        <v>2571</v>
      </c>
      <c r="K679" s="8" t="s">
        <v>571</v>
      </c>
      <c r="L679" s="8" t="s">
        <v>429</v>
      </c>
      <c r="M679" s="8" t="s">
        <v>2716</v>
      </c>
      <c r="N679" s="8" t="s">
        <v>421</v>
      </c>
      <c r="O679" s="5" t="s">
        <v>422</v>
      </c>
      <c r="P679" s="8">
        <v>796</v>
      </c>
      <c r="Q679" s="8" t="s">
        <v>2728</v>
      </c>
      <c r="R679" s="155">
        <v>1</v>
      </c>
      <c r="S679" s="167">
        <f>125/1.12</f>
        <v>111.60714285714285</v>
      </c>
      <c r="T679" s="35">
        <f t="shared" si="22"/>
        <v>111.60714285714285</v>
      </c>
      <c r="U679" s="88">
        <f t="shared" si="23"/>
        <v>125</v>
      </c>
      <c r="V679" s="2" t="s">
        <v>2706</v>
      </c>
      <c r="W679" s="8">
        <v>2017</v>
      </c>
      <c r="X679" s="9"/>
    </row>
    <row r="680" spans="1:37" s="67" customFormat="1" ht="50.1" customHeight="1">
      <c r="A680" s="4" t="s">
        <v>4297</v>
      </c>
      <c r="B680" s="5" t="s">
        <v>2720</v>
      </c>
      <c r="C680" s="5" t="s">
        <v>439</v>
      </c>
      <c r="D680" s="5" t="s">
        <v>440</v>
      </c>
      <c r="E680" s="5" t="s">
        <v>441</v>
      </c>
      <c r="F680" s="50"/>
      <c r="G680" s="8" t="s">
        <v>2712</v>
      </c>
      <c r="H680" s="9">
        <v>0</v>
      </c>
      <c r="I680" s="10">
        <v>590000000</v>
      </c>
      <c r="J680" s="8" t="s">
        <v>2571</v>
      </c>
      <c r="K680" s="8" t="s">
        <v>571</v>
      </c>
      <c r="L680" s="8" t="s">
        <v>429</v>
      </c>
      <c r="M680" s="8" t="s">
        <v>2716</v>
      </c>
      <c r="N680" s="8" t="s">
        <v>421</v>
      </c>
      <c r="O680" s="5" t="s">
        <v>422</v>
      </c>
      <c r="P680" s="8">
        <v>796</v>
      </c>
      <c r="Q680" s="8" t="s">
        <v>2728</v>
      </c>
      <c r="R680" s="155">
        <v>1</v>
      </c>
      <c r="S680" s="167">
        <v>250</v>
      </c>
      <c r="T680" s="35">
        <f t="shared" si="22"/>
        <v>250</v>
      </c>
      <c r="U680" s="88">
        <f t="shared" si="23"/>
        <v>280</v>
      </c>
      <c r="V680" s="2" t="s">
        <v>2706</v>
      </c>
      <c r="W680" s="8">
        <v>2017</v>
      </c>
      <c r="X680" s="9"/>
    </row>
    <row r="681" spans="1:37" s="67" customFormat="1" ht="50.1" customHeight="1">
      <c r="A681" s="4" t="s">
        <v>4298</v>
      </c>
      <c r="B681" s="4" t="s">
        <v>2720</v>
      </c>
      <c r="C681" s="8" t="s">
        <v>1241</v>
      </c>
      <c r="D681" s="7" t="s">
        <v>1239</v>
      </c>
      <c r="E681" s="8" t="s">
        <v>1242</v>
      </c>
      <c r="F681" s="56"/>
      <c r="G681" s="4" t="s">
        <v>2712</v>
      </c>
      <c r="H681" s="4">
        <v>0</v>
      </c>
      <c r="I681" s="4">
        <v>590000000</v>
      </c>
      <c r="J681" s="8" t="s">
        <v>2571</v>
      </c>
      <c r="K681" s="8" t="s">
        <v>2642</v>
      </c>
      <c r="L681" s="36" t="s">
        <v>2714</v>
      </c>
      <c r="M681" s="4" t="s">
        <v>3398</v>
      </c>
      <c r="N681" s="8" t="s">
        <v>2275</v>
      </c>
      <c r="O681" s="4" t="s">
        <v>1415</v>
      </c>
      <c r="P681" s="4">
        <v>796</v>
      </c>
      <c r="Q681" s="4" t="s">
        <v>2728</v>
      </c>
      <c r="R681" s="155">
        <v>5</v>
      </c>
      <c r="S681" s="35">
        <v>19850</v>
      </c>
      <c r="T681" s="35">
        <f t="shared" si="22"/>
        <v>99250</v>
      </c>
      <c r="U681" s="88">
        <f t="shared" si="23"/>
        <v>111160.00000000001</v>
      </c>
      <c r="V681" s="2"/>
      <c r="W681" s="4">
        <v>2017</v>
      </c>
      <c r="X681" s="8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</row>
    <row r="682" spans="1:37" s="67" customFormat="1" ht="50.1" customHeight="1">
      <c r="A682" s="4" t="s">
        <v>4299</v>
      </c>
      <c r="B682" s="4" t="s">
        <v>2720</v>
      </c>
      <c r="C682" s="8" t="s">
        <v>1238</v>
      </c>
      <c r="D682" s="7" t="s">
        <v>1239</v>
      </c>
      <c r="E682" s="8" t="s">
        <v>1240</v>
      </c>
      <c r="F682" s="56"/>
      <c r="G682" s="4" t="s">
        <v>2712</v>
      </c>
      <c r="H682" s="4">
        <v>0</v>
      </c>
      <c r="I682" s="4">
        <v>590000000</v>
      </c>
      <c r="J682" s="8" t="s">
        <v>2571</v>
      </c>
      <c r="K682" s="8" t="s">
        <v>2642</v>
      </c>
      <c r="L682" s="36" t="s">
        <v>2714</v>
      </c>
      <c r="M682" s="4" t="s">
        <v>3398</v>
      </c>
      <c r="N682" s="8" t="s">
        <v>2275</v>
      </c>
      <c r="O682" s="4" t="s">
        <v>1415</v>
      </c>
      <c r="P682" s="4">
        <v>796</v>
      </c>
      <c r="Q682" s="4" t="s">
        <v>2728</v>
      </c>
      <c r="R682" s="155">
        <v>5</v>
      </c>
      <c r="S682" s="35">
        <v>17910</v>
      </c>
      <c r="T682" s="35">
        <f t="shared" si="22"/>
        <v>89550</v>
      </c>
      <c r="U682" s="88">
        <f t="shared" si="23"/>
        <v>100296.00000000001</v>
      </c>
      <c r="V682" s="2"/>
      <c r="W682" s="4">
        <v>2017</v>
      </c>
      <c r="X682" s="8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</row>
    <row r="683" spans="1:37" s="67" customFormat="1" ht="50.1" customHeight="1">
      <c r="A683" s="4" t="s">
        <v>4300</v>
      </c>
      <c r="B683" s="4" t="s">
        <v>2720</v>
      </c>
      <c r="C683" s="8" t="s">
        <v>2508</v>
      </c>
      <c r="D683" s="8" t="s">
        <v>2509</v>
      </c>
      <c r="E683" s="8" t="s">
        <v>2510</v>
      </c>
      <c r="F683" s="56" t="s">
        <v>2511</v>
      </c>
      <c r="G683" s="4" t="s">
        <v>2712</v>
      </c>
      <c r="H683" s="4">
        <v>0</v>
      </c>
      <c r="I683" s="4">
        <v>590000000</v>
      </c>
      <c r="J683" s="8" t="s">
        <v>2571</v>
      </c>
      <c r="K683" s="8" t="s">
        <v>2479</v>
      </c>
      <c r="L683" s="8" t="s">
        <v>2725</v>
      </c>
      <c r="M683" s="4" t="s">
        <v>2726</v>
      </c>
      <c r="N683" s="8" t="s">
        <v>2434</v>
      </c>
      <c r="O683" s="4" t="s">
        <v>1463</v>
      </c>
      <c r="P683" s="4">
        <v>5111</v>
      </c>
      <c r="Q683" s="4" t="s">
        <v>2473</v>
      </c>
      <c r="R683" s="155">
        <v>4</v>
      </c>
      <c r="S683" s="35">
        <v>4050</v>
      </c>
      <c r="T683" s="35">
        <f t="shared" si="22"/>
        <v>16200</v>
      </c>
      <c r="U683" s="88">
        <f t="shared" si="23"/>
        <v>18144</v>
      </c>
      <c r="V683" s="2" t="s">
        <v>2706</v>
      </c>
      <c r="W683" s="4">
        <v>2017</v>
      </c>
      <c r="X683" s="8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</row>
    <row r="684" spans="1:37" s="67" customFormat="1" ht="50.1" customHeight="1">
      <c r="A684" s="4" t="s">
        <v>4301</v>
      </c>
      <c r="B684" s="4" t="s">
        <v>2720</v>
      </c>
      <c r="C684" s="8" t="s">
        <v>369</v>
      </c>
      <c r="D684" s="56" t="s">
        <v>370</v>
      </c>
      <c r="E684" s="56" t="s">
        <v>371</v>
      </c>
      <c r="F684" s="56" t="s">
        <v>372</v>
      </c>
      <c r="G684" s="4" t="s">
        <v>2712</v>
      </c>
      <c r="H684" s="4">
        <v>0</v>
      </c>
      <c r="I684" s="54">
        <v>590000000</v>
      </c>
      <c r="J684" s="8" t="s">
        <v>2714</v>
      </c>
      <c r="K684" s="4" t="s">
        <v>571</v>
      </c>
      <c r="L684" s="4" t="s">
        <v>773</v>
      </c>
      <c r="M684" s="4" t="s">
        <v>3398</v>
      </c>
      <c r="N684" s="4" t="s">
        <v>2427</v>
      </c>
      <c r="O684" s="24" t="s">
        <v>3473</v>
      </c>
      <c r="P684" s="4">
        <v>796</v>
      </c>
      <c r="Q684" s="4" t="s">
        <v>2728</v>
      </c>
      <c r="R684" s="155">
        <v>1</v>
      </c>
      <c r="S684" s="155">
        <v>7000</v>
      </c>
      <c r="T684" s="95">
        <f t="shared" si="22"/>
        <v>7000</v>
      </c>
      <c r="U684" s="89">
        <f t="shared" si="23"/>
        <v>7840.0000000000009</v>
      </c>
      <c r="V684" s="2"/>
      <c r="W684" s="4">
        <v>2017</v>
      </c>
      <c r="X684" s="72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</row>
    <row r="685" spans="1:37" s="67" customFormat="1" ht="50.1" customHeight="1">
      <c r="A685" s="4" t="s">
        <v>4302</v>
      </c>
      <c r="B685" s="50" t="s">
        <v>2720</v>
      </c>
      <c r="C685" s="5" t="s">
        <v>315</v>
      </c>
      <c r="D685" s="23" t="s">
        <v>316</v>
      </c>
      <c r="E685" s="23" t="s">
        <v>317</v>
      </c>
      <c r="F685" s="23" t="s">
        <v>318</v>
      </c>
      <c r="G685" s="53" t="s">
        <v>2712</v>
      </c>
      <c r="H685" s="53">
        <v>0</v>
      </c>
      <c r="I685" s="54">
        <v>590000000</v>
      </c>
      <c r="J685" s="8" t="s">
        <v>2714</v>
      </c>
      <c r="K685" s="5" t="s">
        <v>2274</v>
      </c>
      <c r="L685" s="92" t="s">
        <v>773</v>
      </c>
      <c r="M685" s="4" t="s">
        <v>3398</v>
      </c>
      <c r="N685" s="76" t="s">
        <v>2427</v>
      </c>
      <c r="O685" s="24" t="s">
        <v>3473</v>
      </c>
      <c r="P685" s="4">
        <v>796</v>
      </c>
      <c r="Q685" s="4" t="s">
        <v>2728</v>
      </c>
      <c r="R685" s="155">
        <v>12</v>
      </c>
      <c r="S685" s="155">
        <v>35</v>
      </c>
      <c r="T685" s="95">
        <f t="shared" si="22"/>
        <v>420</v>
      </c>
      <c r="U685" s="89">
        <f t="shared" si="23"/>
        <v>470.40000000000003</v>
      </c>
      <c r="V685" s="2"/>
      <c r="W685" s="4">
        <v>2017</v>
      </c>
      <c r="X685" s="72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</row>
    <row r="686" spans="1:37" s="67" customFormat="1" ht="50.1" customHeight="1">
      <c r="A686" s="4" t="s">
        <v>4303</v>
      </c>
      <c r="B686" s="4" t="s">
        <v>2720</v>
      </c>
      <c r="C686" s="8" t="s">
        <v>2387</v>
      </c>
      <c r="D686" s="8" t="s">
        <v>2388</v>
      </c>
      <c r="E686" s="8" t="s">
        <v>2389</v>
      </c>
      <c r="F686" s="56" t="s">
        <v>2390</v>
      </c>
      <c r="G686" s="4" t="s">
        <v>2712</v>
      </c>
      <c r="H686" s="4">
        <v>0</v>
      </c>
      <c r="I686" s="4">
        <v>590000000</v>
      </c>
      <c r="J686" s="8" t="s">
        <v>2571</v>
      </c>
      <c r="K686" s="8" t="s">
        <v>2391</v>
      </c>
      <c r="L686" s="36" t="s">
        <v>2714</v>
      </c>
      <c r="M686" s="4" t="s">
        <v>2264</v>
      </c>
      <c r="N686" s="8" t="s">
        <v>2128</v>
      </c>
      <c r="O686" s="4" t="s">
        <v>1463</v>
      </c>
      <c r="P686" s="4">
        <v>166</v>
      </c>
      <c r="Q686" s="4" t="s">
        <v>2762</v>
      </c>
      <c r="R686" s="155">
        <v>2</v>
      </c>
      <c r="S686" s="35">
        <v>27000</v>
      </c>
      <c r="T686" s="35">
        <f t="shared" si="22"/>
        <v>54000</v>
      </c>
      <c r="U686" s="88">
        <f t="shared" si="23"/>
        <v>60480.000000000007</v>
      </c>
      <c r="V686" s="2"/>
      <c r="W686" s="4">
        <v>2017</v>
      </c>
      <c r="X686" s="8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</row>
    <row r="687" spans="1:37" s="67" customFormat="1" ht="50.1" customHeight="1">
      <c r="A687" s="4" t="s">
        <v>4304</v>
      </c>
      <c r="B687" s="4" t="s">
        <v>2720</v>
      </c>
      <c r="C687" s="8" t="s">
        <v>2369</v>
      </c>
      <c r="D687" s="8" t="s">
        <v>2370</v>
      </c>
      <c r="E687" s="8" t="s">
        <v>2371</v>
      </c>
      <c r="F687" s="56" t="s">
        <v>2372</v>
      </c>
      <c r="G687" s="4" t="s">
        <v>2712</v>
      </c>
      <c r="H687" s="4">
        <v>0</v>
      </c>
      <c r="I687" s="4">
        <v>590000000</v>
      </c>
      <c r="J687" s="8" t="s">
        <v>2571</v>
      </c>
      <c r="K687" s="8" t="s">
        <v>2249</v>
      </c>
      <c r="L687" s="36" t="s">
        <v>2714</v>
      </c>
      <c r="M687" s="4" t="s">
        <v>3398</v>
      </c>
      <c r="N687" s="8" t="s">
        <v>2275</v>
      </c>
      <c r="O687" s="22" t="s">
        <v>2718</v>
      </c>
      <c r="P687" s="4">
        <v>166</v>
      </c>
      <c r="Q687" s="4" t="s">
        <v>2762</v>
      </c>
      <c r="R687" s="155">
        <v>1000</v>
      </c>
      <c r="S687" s="35">
        <v>1350</v>
      </c>
      <c r="T687" s="35">
        <f t="shared" si="22"/>
        <v>1350000</v>
      </c>
      <c r="U687" s="88">
        <f t="shared" si="23"/>
        <v>1512000.0000000002</v>
      </c>
      <c r="V687" s="2"/>
      <c r="W687" s="4">
        <v>2017</v>
      </c>
      <c r="X687" s="8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</row>
    <row r="688" spans="1:37" s="67" customFormat="1" ht="50.1" customHeight="1">
      <c r="A688" s="4" t="s">
        <v>4305</v>
      </c>
      <c r="B688" s="4" t="s">
        <v>2720</v>
      </c>
      <c r="C688" s="8" t="s">
        <v>1960</v>
      </c>
      <c r="D688" s="8" t="s">
        <v>1961</v>
      </c>
      <c r="E688" s="8" t="s">
        <v>1962</v>
      </c>
      <c r="F688" s="56" t="s">
        <v>1963</v>
      </c>
      <c r="G688" s="4" t="s">
        <v>2712</v>
      </c>
      <c r="H688" s="4">
        <v>0</v>
      </c>
      <c r="I688" s="4">
        <v>590000000</v>
      </c>
      <c r="J688" s="8" t="s">
        <v>2571</v>
      </c>
      <c r="K688" s="8" t="s">
        <v>3472</v>
      </c>
      <c r="L688" s="8" t="s">
        <v>2725</v>
      </c>
      <c r="M688" s="4" t="s">
        <v>2716</v>
      </c>
      <c r="N688" s="8" t="s">
        <v>1830</v>
      </c>
      <c r="O688" s="4" t="s">
        <v>3473</v>
      </c>
      <c r="P688" s="4">
        <v>112</v>
      </c>
      <c r="Q688" s="4" t="s">
        <v>2903</v>
      </c>
      <c r="R688" s="155">
        <v>100</v>
      </c>
      <c r="S688" s="35">
        <v>310</v>
      </c>
      <c r="T688" s="35">
        <f t="shared" si="22"/>
        <v>31000</v>
      </c>
      <c r="U688" s="88">
        <f t="shared" si="23"/>
        <v>34720</v>
      </c>
      <c r="V688" s="2"/>
      <c r="W688" s="4">
        <v>2017</v>
      </c>
      <c r="X688" s="258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</row>
    <row r="689" spans="1:91" s="67" customFormat="1" ht="50.1" customHeight="1">
      <c r="A689" s="4" t="s">
        <v>4306</v>
      </c>
      <c r="B689" s="4" t="s">
        <v>2720</v>
      </c>
      <c r="C689" s="8" t="s">
        <v>17</v>
      </c>
      <c r="D689" s="56" t="s">
        <v>18</v>
      </c>
      <c r="E689" s="56" t="s">
        <v>19</v>
      </c>
      <c r="F689" s="56" t="s">
        <v>20</v>
      </c>
      <c r="G689" s="4" t="s">
        <v>2712</v>
      </c>
      <c r="H689" s="4">
        <v>0</v>
      </c>
      <c r="I689" s="54">
        <v>590000000</v>
      </c>
      <c r="J689" s="8" t="s">
        <v>2714</v>
      </c>
      <c r="K689" s="4" t="s">
        <v>1100</v>
      </c>
      <c r="L689" s="4" t="s">
        <v>773</v>
      </c>
      <c r="M689" s="4" t="s">
        <v>3398</v>
      </c>
      <c r="N689" s="4" t="s">
        <v>2427</v>
      </c>
      <c r="O689" s="24" t="s">
        <v>3473</v>
      </c>
      <c r="P689" s="4">
        <v>796</v>
      </c>
      <c r="Q689" s="4" t="s">
        <v>2728</v>
      </c>
      <c r="R689" s="155">
        <v>4</v>
      </c>
      <c r="S689" s="155">
        <v>250</v>
      </c>
      <c r="T689" s="95">
        <f t="shared" si="22"/>
        <v>1000</v>
      </c>
      <c r="U689" s="89">
        <f t="shared" si="23"/>
        <v>1120</v>
      </c>
      <c r="V689" s="2"/>
      <c r="W689" s="4">
        <v>2017</v>
      </c>
      <c r="X689" s="72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</row>
    <row r="690" spans="1:91" s="67" customFormat="1" ht="50.1" customHeight="1">
      <c r="A690" s="4" t="s">
        <v>4307</v>
      </c>
      <c r="B690" s="4" t="s">
        <v>2720</v>
      </c>
      <c r="C690" s="8" t="s">
        <v>17</v>
      </c>
      <c r="D690" s="56" t="s">
        <v>18</v>
      </c>
      <c r="E690" s="56" t="s">
        <v>19</v>
      </c>
      <c r="F690" s="56" t="s">
        <v>21</v>
      </c>
      <c r="G690" s="4" t="s">
        <v>2712</v>
      </c>
      <c r="H690" s="4">
        <v>0</v>
      </c>
      <c r="I690" s="54">
        <v>590000000</v>
      </c>
      <c r="J690" s="8" t="s">
        <v>2714</v>
      </c>
      <c r="K690" s="4" t="s">
        <v>1100</v>
      </c>
      <c r="L690" s="4" t="s">
        <v>773</v>
      </c>
      <c r="M690" s="4" t="s">
        <v>3398</v>
      </c>
      <c r="N690" s="4" t="s">
        <v>2427</v>
      </c>
      <c r="O690" s="24" t="s">
        <v>3473</v>
      </c>
      <c r="P690" s="4">
        <v>796</v>
      </c>
      <c r="Q690" s="4" t="s">
        <v>2728</v>
      </c>
      <c r="R690" s="155">
        <v>4</v>
      </c>
      <c r="S690" s="155">
        <v>250</v>
      </c>
      <c r="T690" s="95">
        <f t="shared" si="22"/>
        <v>1000</v>
      </c>
      <c r="U690" s="89">
        <f t="shared" si="23"/>
        <v>1120</v>
      </c>
      <c r="V690" s="2"/>
      <c r="W690" s="4">
        <v>2017</v>
      </c>
      <c r="X690" s="72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</row>
    <row r="691" spans="1:91" s="67" customFormat="1" ht="50.1" customHeight="1">
      <c r="A691" s="4" t="s">
        <v>4308</v>
      </c>
      <c r="B691" s="4" t="s">
        <v>2720</v>
      </c>
      <c r="C691" s="8" t="s">
        <v>2988</v>
      </c>
      <c r="D691" s="7" t="s">
        <v>2989</v>
      </c>
      <c r="E691" s="8" t="s">
        <v>2990</v>
      </c>
      <c r="F691" s="56" t="s">
        <v>2991</v>
      </c>
      <c r="G691" s="4" t="s">
        <v>2712</v>
      </c>
      <c r="H691" s="4">
        <v>0</v>
      </c>
      <c r="I691" s="4" t="s">
        <v>2992</v>
      </c>
      <c r="J691" s="8" t="s">
        <v>2571</v>
      </c>
      <c r="K691" s="8" t="s">
        <v>2751</v>
      </c>
      <c r="L691" s="8" t="s">
        <v>2725</v>
      </c>
      <c r="M691" s="4" t="s">
        <v>2726</v>
      </c>
      <c r="N691" s="5" t="s">
        <v>2785</v>
      </c>
      <c r="O691" s="4" t="s">
        <v>1463</v>
      </c>
      <c r="P691" s="4">
        <v>796</v>
      </c>
      <c r="Q691" s="4" t="s">
        <v>2728</v>
      </c>
      <c r="R691" s="155">
        <v>13</v>
      </c>
      <c r="S691" s="35">
        <v>1790</v>
      </c>
      <c r="T691" s="35">
        <f t="shared" si="22"/>
        <v>23270</v>
      </c>
      <c r="U691" s="88">
        <f t="shared" si="23"/>
        <v>26062.400000000001</v>
      </c>
      <c r="V691" s="2"/>
      <c r="W691" s="4">
        <v>2017</v>
      </c>
      <c r="X691" s="8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  <c r="BG691" s="65"/>
      <c r="BH691" s="65"/>
      <c r="BI691" s="65"/>
      <c r="BJ691" s="65"/>
      <c r="BK691" s="65"/>
      <c r="BL691" s="65"/>
      <c r="BM691" s="65"/>
      <c r="BN691" s="65"/>
      <c r="BO691" s="65"/>
      <c r="BP691" s="65"/>
      <c r="BQ691" s="65"/>
      <c r="BR691" s="65"/>
      <c r="BS691" s="65"/>
      <c r="BT691" s="65"/>
      <c r="BU691" s="65"/>
      <c r="BV691" s="65"/>
      <c r="BW691" s="65"/>
      <c r="BX691" s="65"/>
      <c r="BY691" s="65"/>
      <c r="BZ691" s="65"/>
      <c r="CA691" s="65"/>
      <c r="CB691" s="65"/>
      <c r="CC691" s="65"/>
      <c r="CD691" s="65"/>
      <c r="CE691" s="65"/>
      <c r="CF691" s="65"/>
      <c r="CG691" s="65"/>
      <c r="CH691" s="65"/>
      <c r="CI691" s="65"/>
      <c r="CJ691" s="65"/>
      <c r="CK691" s="65"/>
      <c r="CL691" s="65"/>
      <c r="CM691" s="65"/>
    </row>
    <row r="692" spans="1:91" s="67" customFormat="1" ht="50.1" customHeight="1">
      <c r="A692" s="4" t="s">
        <v>4309</v>
      </c>
      <c r="B692" s="33" t="s">
        <v>2720</v>
      </c>
      <c r="C692" s="97" t="s">
        <v>2993</v>
      </c>
      <c r="D692" s="99" t="s">
        <v>2989</v>
      </c>
      <c r="E692" s="5" t="s">
        <v>2994</v>
      </c>
      <c r="F692" s="23" t="s">
        <v>2995</v>
      </c>
      <c r="G692" s="24" t="s">
        <v>2712</v>
      </c>
      <c r="H692" s="10">
        <v>0</v>
      </c>
      <c r="I692" s="32" t="s">
        <v>2992</v>
      </c>
      <c r="J692" s="8" t="s">
        <v>2571</v>
      </c>
      <c r="K692" s="33" t="s">
        <v>2733</v>
      </c>
      <c r="L692" s="8" t="s">
        <v>2725</v>
      </c>
      <c r="M692" s="33" t="s">
        <v>2726</v>
      </c>
      <c r="N692" s="5" t="s">
        <v>2785</v>
      </c>
      <c r="O692" s="4" t="s">
        <v>1463</v>
      </c>
      <c r="P692" s="4">
        <v>796</v>
      </c>
      <c r="Q692" s="50" t="s">
        <v>2728</v>
      </c>
      <c r="R692" s="150">
        <v>7</v>
      </c>
      <c r="S692" s="37">
        <v>4950</v>
      </c>
      <c r="T692" s="35">
        <f t="shared" si="22"/>
        <v>34650</v>
      </c>
      <c r="U692" s="88">
        <f t="shared" si="23"/>
        <v>38808.000000000007</v>
      </c>
      <c r="V692" s="94"/>
      <c r="W692" s="75">
        <v>2017</v>
      </c>
      <c r="X692" s="8"/>
      <c r="Y692" s="132"/>
      <c r="Z692" s="132"/>
      <c r="AA692" s="132"/>
      <c r="AB692" s="132"/>
      <c r="AC692" s="132"/>
      <c r="AD692" s="132"/>
      <c r="AE692" s="132"/>
      <c r="AF692" s="132"/>
      <c r="AG692" s="132"/>
      <c r="AH692" s="132"/>
      <c r="AI692" s="132"/>
      <c r="AJ692" s="132"/>
      <c r="AK692" s="132"/>
      <c r="AL692" s="133"/>
      <c r="AM692" s="133"/>
      <c r="AN692" s="133"/>
      <c r="AO692" s="133"/>
      <c r="AP692" s="133"/>
      <c r="AQ692" s="133"/>
      <c r="AR692" s="133"/>
      <c r="AS692" s="133"/>
      <c r="AT692" s="133"/>
      <c r="AU692" s="133"/>
      <c r="AV692" s="133"/>
      <c r="AW692" s="133"/>
      <c r="AX692" s="133"/>
      <c r="AY692" s="133"/>
      <c r="AZ692" s="133"/>
      <c r="BA692" s="133"/>
      <c r="BB692" s="133"/>
      <c r="BC692" s="133"/>
      <c r="BD692" s="133"/>
      <c r="BE692" s="133"/>
      <c r="BF692" s="133"/>
      <c r="BG692" s="133"/>
      <c r="BH692" s="133"/>
      <c r="BI692" s="133"/>
      <c r="BJ692" s="133"/>
      <c r="BK692" s="133"/>
      <c r="BL692" s="133"/>
      <c r="BM692" s="133"/>
      <c r="BN692" s="133"/>
      <c r="BO692" s="133"/>
      <c r="BP692" s="133"/>
      <c r="BQ692" s="133"/>
      <c r="BR692" s="133"/>
      <c r="BS692" s="133"/>
      <c r="BT692" s="133"/>
      <c r="BU692" s="133"/>
      <c r="BV692" s="133"/>
      <c r="BW692" s="133"/>
      <c r="BX692" s="133"/>
      <c r="BY692" s="133"/>
      <c r="BZ692" s="133"/>
      <c r="CA692" s="133"/>
      <c r="CB692" s="133"/>
      <c r="CC692" s="133"/>
      <c r="CD692" s="133"/>
      <c r="CE692" s="133"/>
      <c r="CF692" s="133"/>
      <c r="CG692" s="133"/>
      <c r="CH692" s="133"/>
      <c r="CI692" s="133"/>
      <c r="CJ692" s="133"/>
      <c r="CK692" s="133"/>
      <c r="CL692" s="133"/>
      <c r="CM692" s="133"/>
    </row>
    <row r="693" spans="1:91" s="67" customFormat="1" ht="50.1" customHeight="1">
      <c r="A693" s="4" t="s">
        <v>4310</v>
      </c>
      <c r="B693" s="4" t="s">
        <v>2720</v>
      </c>
      <c r="C693" s="8" t="s">
        <v>2530</v>
      </c>
      <c r="D693" s="8" t="s">
        <v>2531</v>
      </c>
      <c r="E693" s="8" t="s">
        <v>2532</v>
      </c>
      <c r="F693" s="56" t="s">
        <v>2533</v>
      </c>
      <c r="G693" s="4" t="s">
        <v>2712</v>
      </c>
      <c r="H693" s="4">
        <v>0</v>
      </c>
      <c r="I693" s="4">
        <v>590000000</v>
      </c>
      <c r="J693" s="8" t="s">
        <v>2571</v>
      </c>
      <c r="K693" s="8" t="s">
        <v>2249</v>
      </c>
      <c r="L693" s="8" t="s">
        <v>2725</v>
      </c>
      <c r="M693" s="4" t="s">
        <v>2726</v>
      </c>
      <c r="N693" s="8" t="s">
        <v>1834</v>
      </c>
      <c r="O693" s="8" t="s">
        <v>404</v>
      </c>
      <c r="P693" s="4">
        <v>796</v>
      </c>
      <c r="Q693" s="4" t="s">
        <v>2728</v>
      </c>
      <c r="R693" s="155">
        <v>200</v>
      </c>
      <c r="S693" s="35">
        <v>720</v>
      </c>
      <c r="T693" s="35">
        <f t="shared" si="22"/>
        <v>144000</v>
      </c>
      <c r="U693" s="88">
        <f t="shared" si="23"/>
        <v>161280.00000000003</v>
      </c>
      <c r="V693" s="2" t="s">
        <v>2706</v>
      </c>
      <c r="W693" s="4">
        <v>2017</v>
      </c>
      <c r="X693" s="8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</row>
    <row r="694" spans="1:91" s="67" customFormat="1" ht="50.1" customHeight="1">
      <c r="A694" s="4" t="s">
        <v>4311</v>
      </c>
      <c r="B694" s="5" t="s">
        <v>2720</v>
      </c>
      <c r="C694" s="5" t="s">
        <v>3529</v>
      </c>
      <c r="D694" s="5" t="s">
        <v>3530</v>
      </c>
      <c r="E694" s="5" t="s">
        <v>3535</v>
      </c>
      <c r="F694" s="5" t="s">
        <v>3531</v>
      </c>
      <c r="G694" s="8" t="s">
        <v>2712</v>
      </c>
      <c r="H694" s="5">
        <v>30</v>
      </c>
      <c r="I694" s="10">
        <v>590000000</v>
      </c>
      <c r="J694" s="8" t="s">
        <v>2714</v>
      </c>
      <c r="K694" s="8" t="s">
        <v>2001</v>
      </c>
      <c r="L694" s="8" t="s">
        <v>2725</v>
      </c>
      <c r="M694" s="8" t="s">
        <v>2716</v>
      </c>
      <c r="N694" s="8" t="s">
        <v>3532</v>
      </c>
      <c r="O694" s="8" t="s">
        <v>3533</v>
      </c>
      <c r="P694" s="8">
        <v>796</v>
      </c>
      <c r="Q694" s="8" t="s">
        <v>2728</v>
      </c>
      <c r="R694" s="155">
        <f>16</f>
        <v>16</v>
      </c>
      <c r="S694" s="35">
        <v>116250</v>
      </c>
      <c r="T694" s="35">
        <f t="shared" si="22"/>
        <v>1860000</v>
      </c>
      <c r="U694" s="88">
        <f t="shared" si="23"/>
        <v>2083200.0000000002</v>
      </c>
      <c r="V694" s="2" t="s">
        <v>2706</v>
      </c>
      <c r="W694" s="8">
        <v>2017</v>
      </c>
      <c r="X694" s="74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134"/>
      <c r="AM694" s="134"/>
      <c r="AN694" s="134"/>
      <c r="AO694" s="134"/>
      <c r="AP694" s="134"/>
      <c r="AQ694" s="134"/>
      <c r="AR694" s="134"/>
      <c r="AS694" s="134"/>
      <c r="AT694" s="134"/>
      <c r="AU694" s="134"/>
      <c r="AV694" s="134"/>
      <c r="AW694" s="134"/>
      <c r="AX694" s="134"/>
      <c r="AY694" s="134"/>
      <c r="AZ694" s="134"/>
      <c r="BA694" s="134"/>
      <c r="BB694" s="134"/>
      <c r="BC694" s="134"/>
      <c r="BD694" s="134"/>
      <c r="BE694" s="134"/>
      <c r="BF694" s="134"/>
      <c r="BG694" s="134"/>
      <c r="BH694" s="134"/>
      <c r="BI694" s="134"/>
      <c r="BJ694" s="134"/>
      <c r="BK694" s="134"/>
      <c r="BL694" s="134"/>
      <c r="BM694" s="134"/>
      <c r="BN694" s="134"/>
      <c r="BO694" s="134"/>
      <c r="BP694" s="134"/>
      <c r="BQ694" s="134"/>
      <c r="BR694" s="134"/>
      <c r="BS694" s="134"/>
      <c r="BT694" s="134"/>
      <c r="BU694" s="134"/>
      <c r="BV694" s="134"/>
      <c r="BW694" s="134"/>
      <c r="BX694" s="134"/>
      <c r="BY694" s="134"/>
      <c r="BZ694" s="134"/>
      <c r="CA694" s="134"/>
      <c r="CB694" s="134"/>
      <c r="CC694" s="134"/>
      <c r="CD694" s="134"/>
      <c r="CE694" s="134"/>
      <c r="CF694" s="134"/>
      <c r="CG694" s="134"/>
      <c r="CH694" s="134"/>
      <c r="CI694" s="134"/>
      <c r="CJ694" s="134"/>
      <c r="CK694" s="134"/>
      <c r="CL694" s="134"/>
      <c r="CM694" s="134"/>
    </row>
    <row r="695" spans="1:91" s="67" customFormat="1" ht="50.1" customHeight="1">
      <c r="A695" s="4" t="s">
        <v>4312</v>
      </c>
      <c r="B695" s="5" t="s">
        <v>2720</v>
      </c>
      <c r="C695" s="5" t="s">
        <v>3529</v>
      </c>
      <c r="D695" s="5" t="s">
        <v>3530</v>
      </c>
      <c r="E695" s="5" t="s">
        <v>3535</v>
      </c>
      <c r="F695" s="5" t="s">
        <v>3534</v>
      </c>
      <c r="G695" s="8" t="s">
        <v>2712</v>
      </c>
      <c r="H695" s="5">
        <v>30</v>
      </c>
      <c r="I695" s="10">
        <v>590000000</v>
      </c>
      <c r="J695" s="8" t="s">
        <v>2714</v>
      </c>
      <c r="K695" s="8" t="s">
        <v>2001</v>
      </c>
      <c r="L695" s="8" t="s">
        <v>2725</v>
      </c>
      <c r="M695" s="8" t="s">
        <v>2716</v>
      </c>
      <c r="N695" s="8" t="s">
        <v>3532</v>
      </c>
      <c r="O695" s="8" t="s">
        <v>3533</v>
      </c>
      <c r="P695" s="8">
        <v>796</v>
      </c>
      <c r="Q695" s="8" t="s">
        <v>2728</v>
      </c>
      <c r="R695" s="155">
        <f>16</f>
        <v>16</v>
      </c>
      <c r="S695" s="35">
        <v>211250</v>
      </c>
      <c r="T695" s="35">
        <f t="shared" si="22"/>
        <v>3380000</v>
      </c>
      <c r="U695" s="88">
        <f t="shared" si="23"/>
        <v>3785600.0000000005</v>
      </c>
      <c r="V695" s="2" t="s">
        <v>2706</v>
      </c>
      <c r="W695" s="8">
        <v>2017</v>
      </c>
      <c r="X695" s="74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  <c r="AV695" s="134"/>
      <c r="AW695" s="134"/>
      <c r="AX695" s="134"/>
      <c r="AY695" s="134"/>
      <c r="AZ695" s="134"/>
      <c r="BA695" s="134"/>
      <c r="BB695" s="134"/>
      <c r="BC695" s="134"/>
      <c r="BD695" s="134"/>
      <c r="BE695" s="134"/>
      <c r="BF695" s="134"/>
      <c r="BG695" s="134"/>
      <c r="BH695" s="134"/>
      <c r="BI695" s="134"/>
      <c r="BJ695" s="134"/>
      <c r="BK695" s="134"/>
      <c r="BL695" s="134"/>
      <c r="BM695" s="134"/>
      <c r="BN695" s="134"/>
      <c r="BO695" s="134"/>
      <c r="BP695" s="134"/>
      <c r="BQ695" s="134"/>
      <c r="BR695" s="134"/>
      <c r="BS695" s="134"/>
      <c r="BT695" s="134"/>
      <c r="BU695" s="134"/>
      <c r="BV695" s="134"/>
      <c r="BW695" s="134"/>
      <c r="BX695" s="134"/>
      <c r="BY695" s="134"/>
      <c r="BZ695" s="134"/>
      <c r="CA695" s="134"/>
      <c r="CB695" s="134"/>
      <c r="CC695" s="134"/>
      <c r="CD695" s="134"/>
      <c r="CE695" s="134"/>
      <c r="CF695" s="134"/>
      <c r="CG695" s="134"/>
      <c r="CH695" s="134"/>
      <c r="CI695" s="134"/>
      <c r="CJ695" s="134"/>
      <c r="CK695" s="134"/>
      <c r="CL695" s="134"/>
      <c r="CM695" s="134"/>
    </row>
    <row r="696" spans="1:91" s="67" customFormat="1" ht="50.1" customHeight="1">
      <c r="A696" s="4" t="s">
        <v>4313</v>
      </c>
      <c r="B696" s="5" t="s">
        <v>2720</v>
      </c>
      <c r="C696" s="5" t="s">
        <v>3529</v>
      </c>
      <c r="D696" s="5" t="s">
        <v>3530</v>
      </c>
      <c r="E696" s="5" t="s">
        <v>3535</v>
      </c>
      <c r="F696" s="5" t="s">
        <v>3536</v>
      </c>
      <c r="G696" s="8" t="s">
        <v>2712</v>
      </c>
      <c r="H696" s="5">
        <v>30</v>
      </c>
      <c r="I696" s="10">
        <v>590000000</v>
      </c>
      <c r="J696" s="8" t="s">
        <v>2714</v>
      </c>
      <c r="K696" s="8" t="s">
        <v>2001</v>
      </c>
      <c r="L696" s="8" t="s">
        <v>2725</v>
      </c>
      <c r="M696" s="8" t="s">
        <v>2716</v>
      </c>
      <c r="N696" s="8" t="s">
        <v>3532</v>
      </c>
      <c r="O696" s="8" t="s">
        <v>3533</v>
      </c>
      <c r="P696" s="8">
        <v>796</v>
      </c>
      <c r="Q696" s="8" t="s">
        <v>2728</v>
      </c>
      <c r="R696" s="155">
        <f>16</f>
        <v>16</v>
      </c>
      <c r="S696" s="35">
        <v>235000</v>
      </c>
      <c r="T696" s="35">
        <f t="shared" si="22"/>
        <v>3760000</v>
      </c>
      <c r="U696" s="88">
        <f t="shared" si="23"/>
        <v>4211200</v>
      </c>
      <c r="V696" s="2" t="s">
        <v>2706</v>
      </c>
      <c r="W696" s="8">
        <v>2017</v>
      </c>
      <c r="X696" s="74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134"/>
      <c r="AM696" s="134"/>
      <c r="AN696" s="134"/>
      <c r="AO696" s="134"/>
      <c r="AP696" s="134"/>
      <c r="AQ696" s="134"/>
      <c r="AR696" s="134"/>
      <c r="AS696" s="134"/>
      <c r="AT696" s="134"/>
      <c r="AU696" s="134"/>
      <c r="AV696" s="134"/>
      <c r="AW696" s="134"/>
      <c r="AX696" s="134"/>
      <c r="AY696" s="134"/>
      <c r="AZ696" s="134"/>
      <c r="BA696" s="134"/>
      <c r="BB696" s="134"/>
      <c r="BC696" s="134"/>
      <c r="BD696" s="134"/>
      <c r="BE696" s="134"/>
      <c r="BF696" s="134"/>
      <c r="BG696" s="134"/>
      <c r="BH696" s="134"/>
      <c r="BI696" s="134"/>
      <c r="BJ696" s="134"/>
      <c r="BK696" s="134"/>
      <c r="BL696" s="134"/>
      <c r="BM696" s="134"/>
      <c r="BN696" s="134"/>
      <c r="BO696" s="134"/>
      <c r="BP696" s="134"/>
      <c r="BQ696" s="134"/>
      <c r="BR696" s="134"/>
      <c r="BS696" s="134"/>
      <c r="BT696" s="134"/>
      <c r="BU696" s="134"/>
      <c r="BV696" s="134"/>
      <c r="BW696" s="134"/>
      <c r="BX696" s="134"/>
      <c r="BY696" s="134"/>
      <c r="BZ696" s="134"/>
      <c r="CA696" s="134"/>
      <c r="CB696" s="134"/>
      <c r="CC696" s="134"/>
      <c r="CD696" s="134"/>
      <c r="CE696" s="134"/>
      <c r="CF696" s="134"/>
      <c r="CG696" s="134"/>
      <c r="CH696" s="134"/>
      <c r="CI696" s="134"/>
      <c r="CJ696" s="134"/>
      <c r="CK696" s="134"/>
      <c r="CL696" s="134"/>
      <c r="CM696" s="134"/>
    </row>
    <row r="697" spans="1:91" s="67" customFormat="1" ht="50.1" customHeight="1">
      <c r="A697" s="4" t="s">
        <v>4314</v>
      </c>
      <c r="B697" s="5" t="s">
        <v>2720</v>
      </c>
      <c r="C697" s="5" t="s">
        <v>3529</v>
      </c>
      <c r="D697" s="5" t="s">
        <v>3530</v>
      </c>
      <c r="E697" s="5" t="s">
        <v>3535</v>
      </c>
      <c r="F697" s="5" t="s">
        <v>3540</v>
      </c>
      <c r="G697" s="8" t="s">
        <v>2712</v>
      </c>
      <c r="H697" s="5">
        <v>30</v>
      </c>
      <c r="I697" s="10">
        <v>590000000</v>
      </c>
      <c r="J697" s="8" t="s">
        <v>2714</v>
      </c>
      <c r="K697" s="8" t="s">
        <v>2001</v>
      </c>
      <c r="L697" s="8" t="s">
        <v>2725</v>
      </c>
      <c r="M697" s="8" t="s">
        <v>2716</v>
      </c>
      <c r="N697" s="8" t="s">
        <v>3532</v>
      </c>
      <c r="O697" s="8" t="s">
        <v>3533</v>
      </c>
      <c r="P697" s="8">
        <v>796</v>
      </c>
      <c r="Q697" s="8" t="s">
        <v>2728</v>
      </c>
      <c r="R697" s="155">
        <f>16</f>
        <v>16</v>
      </c>
      <c r="S697" s="35">
        <v>353750</v>
      </c>
      <c r="T697" s="35">
        <f t="shared" si="22"/>
        <v>5660000</v>
      </c>
      <c r="U697" s="88">
        <f t="shared" si="23"/>
        <v>6339200.0000000009</v>
      </c>
      <c r="V697" s="2" t="s">
        <v>2706</v>
      </c>
      <c r="W697" s="8">
        <v>2017</v>
      </c>
      <c r="X697" s="74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  <c r="AV697" s="134"/>
      <c r="AW697" s="134"/>
      <c r="AX697" s="134"/>
      <c r="AY697" s="134"/>
      <c r="AZ697" s="134"/>
      <c r="BA697" s="134"/>
      <c r="BB697" s="134"/>
      <c r="BC697" s="134"/>
      <c r="BD697" s="134"/>
      <c r="BE697" s="134"/>
      <c r="BF697" s="134"/>
      <c r="BG697" s="134"/>
      <c r="BH697" s="134"/>
      <c r="BI697" s="134"/>
      <c r="BJ697" s="134"/>
      <c r="BK697" s="134"/>
      <c r="BL697" s="134"/>
      <c r="BM697" s="134"/>
      <c r="BN697" s="134"/>
      <c r="BO697" s="134"/>
      <c r="BP697" s="134"/>
      <c r="BQ697" s="134"/>
      <c r="BR697" s="134"/>
      <c r="BS697" s="134"/>
      <c r="BT697" s="134"/>
      <c r="BU697" s="134"/>
      <c r="BV697" s="134"/>
      <c r="BW697" s="134"/>
      <c r="BX697" s="134"/>
      <c r="BY697" s="134"/>
      <c r="BZ697" s="134"/>
      <c r="CA697" s="134"/>
      <c r="CB697" s="134"/>
      <c r="CC697" s="134"/>
      <c r="CD697" s="134"/>
      <c r="CE697" s="134"/>
      <c r="CF697" s="134"/>
      <c r="CG697" s="134"/>
      <c r="CH697" s="134"/>
      <c r="CI697" s="134"/>
      <c r="CJ697" s="134"/>
      <c r="CK697" s="134"/>
      <c r="CL697" s="134"/>
      <c r="CM697" s="134"/>
    </row>
    <row r="698" spans="1:91" s="67" customFormat="1" ht="50.1" customHeight="1">
      <c r="A698" s="4" t="s">
        <v>4315</v>
      </c>
      <c r="B698" s="5" t="s">
        <v>2720</v>
      </c>
      <c r="C698" s="5" t="s">
        <v>3537</v>
      </c>
      <c r="D698" s="5" t="s">
        <v>3530</v>
      </c>
      <c r="E698" s="5" t="s">
        <v>3538</v>
      </c>
      <c r="F698" s="5" t="s">
        <v>3539</v>
      </c>
      <c r="G698" s="8" t="s">
        <v>2712</v>
      </c>
      <c r="H698" s="5">
        <v>30</v>
      </c>
      <c r="I698" s="10">
        <v>590000000</v>
      </c>
      <c r="J698" s="8" t="s">
        <v>2714</v>
      </c>
      <c r="K698" s="8" t="s">
        <v>2001</v>
      </c>
      <c r="L698" s="8" t="s">
        <v>2725</v>
      </c>
      <c r="M698" s="8" t="s">
        <v>2716</v>
      </c>
      <c r="N698" s="8" t="s">
        <v>3532</v>
      </c>
      <c r="O698" s="8" t="s">
        <v>3533</v>
      </c>
      <c r="P698" s="8">
        <v>796</v>
      </c>
      <c r="Q698" s="8" t="s">
        <v>2728</v>
      </c>
      <c r="R698" s="155">
        <f>16</f>
        <v>16</v>
      </c>
      <c r="S698" s="35">
        <v>356250</v>
      </c>
      <c r="T698" s="35">
        <f t="shared" si="22"/>
        <v>5700000</v>
      </c>
      <c r="U698" s="88">
        <f t="shared" si="23"/>
        <v>6384000.0000000009</v>
      </c>
      <c r="V698" s="2" t="s">
        <v>2706</v>
      </c>
      <c r="W698" s="8">
        <v>2017</v>
      </c>
      <c r="X698" s="74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  <c r="AV698" s="134"/>
      <c r="AW698" s="134"/>
      <c r="AX698" s="134"/>
      <c r="AY698" s="134"/>
      <c r="AZ698" s="134"/>
      <c r="BA698" s="134"/>
      <c r="BB698" s="134"/>
      <c r="BC698" s="134"/>
      <c r="BD698" s="134"/>
      <c r="BE698" s="134"/>
      <c r="BF698" s="134"/>
      <c r="BG698" s="134"/>
      <c r="BH698" s="134"/>
      <c r="BI698" s="134"/>
      <c r="BJ698" s="134"/>
      <c r="BK698" s="134"/>
      <c r="BL698" s="134"/>
      <c r="BM698" s="134"/>
      <c r="BN698" s="134"/>
      <c r="BO698" s="134"/>
      <c r="BP698" s="134"/>
      <c r="BQ698" s="134"/>
      <c r="BR698" s="134"/>
      <c r="BS698" s="134"/>
      <c r="BT698" s="134"/>
      <c r="BU698" s="134"/>
      <c r="BV698" s="134"/>
      <c r="BW698" s="134"/>
      <c r="BX698" s="134"/>
      <c r="BY698" s="134"/>
      <c r="BZ698" s="134"/>
      <c r="CA698" s="134"/>
      <c r="CB698" s="134"/>
      <c r="CC698" s="134"/>
      <c r="CD698" s="134"/>
      <c r="CE698" s="134"/>
      <c r="CF698" s="134"/>
      <c r="CG698" s="134"/>
      <c r="CH698" s="134"/>
      <c r="CI698" s="134"/>
      <c r="CJ698" s="134"/>
      <c r="CK698" s="134"/>
      <c r="CL698" s="134"/>
      <c r="CM698" s="134"/>
    </row>
    <row r="699" spans="1:91" s="67" customFormat="1" ht="50.1" customHeight="1">
      <c r="A699" s="4" t="s">
        <v>4316</v>
      </c>
      <c r="B699" s="5" t="s">
        <v>2720</v>
      </c>
      <c r="C699" s="5" t="s">
        <v>3537</v>
      </c>
      <c r="D699" s="5" t="s">
        <v>3530</v>
      </c>
      <c r="E699" s="5" t="s">
        <v>3538</v>
      </c>
      <c r="F699" s="5" t="s">
        <v>3541</v>
      </c>
      <c r="G699" s="8" t="s">
        <v>2712</v>
      </c>
      <c r="H699" s="5">
        <v>30</v>
      </c>
      <c r="I699" s="10">
        <v>590000000</v>
      </c>
      <c r="J699" s="8" t="s">
        <v>2714</v>
      </c>
      <c r="K699" s="8" t="s">
        <v>2001</v>
      </c>
      <c r="L699" s="8" t="s">
        <v>2725</v>
      </c>
      <c r="M699" s="8" t="s">
        <v>2716</v>
      </c>
      <c r="N699" s="8" t="s">
        <v>3532</v>
      </c>
      <c r="O699" s="8" t="s">
        <v>3533</v>
      </c>
      <c r="P699" s="8">
        <v>796</v>
      </c>
      <c r="Q699" s="8" t="s">
        <v>2728</v>
      </c>
      <c r="R699" s="155">
        <f>16</f>
        <v>16</v>
      </c>
      <c r="S699" s="35">
        <v>118750</v>
      </c>
      <c r="T699" s="35">
        <f t="shared" si="22"/>
        <v>1900000</v>
      </c>
      <c r="U699" s="88">
        <f t="shared" si="23"/>
        <v>2128000</v>
      </c>
      <c r="V699" s="2" t="s">
        <v>2706</v>
      </c>
      <c r="W699" s="8">
        <v>2017</v>
      </c>
      <c r="X699" s="74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134"/>
      <c r="AM699" s="134"/>
      <c r="AN699" s="134"/>
      <c r="AO699" s="134"/>
      <c r="AP699" s="134"/>
      <c r="AQ699" s="134"/>
      <c r="AR699" s="134"/>
      <c r="AS699" s="134"/>
      <c r="AT699" s="134"/>
      <c r="AU699" s="134"/>
      <c r="AV699" s="134"/>
      <c r="AW699" s="134"/>
      <c r="AX699" s="134"/>
      <c r="AY699" s="134"/>
      <c r="AZ699" s="134"/>
      <c r="BA699" s="134"/>
      <c r="BB699" s="134"/>
      <c r="BC699" s="134"/>
      <c r="BD699" s="134"/>
      <c r="BE699" s="134"/>
      <c r="BF699" s="134"/>
      <c r="BG699" s="134"/>
      <c r="BH699" s="134"/>
      <c r="BI699" s="134"/>
      <c r="BJ699" s="134"/>
      <c r="BK699" s="134"/>
      <c r="BL699" s="134"/>
      <c r="BM699" s="134"/>
      <c r="BN699" s="134"/>
      <c r="BO699" s="134"/>
      <c r="BP699" s="134"/>
      <c r="BQ699" s="134"/>
      <c r="BR699" s="134"/>
      <c r="BS699" s="134"/>
      <c r="BT699" s="134"/>
      <c r="BU699" s="134"/>
      <c r="BV699" s="134"/>
      <c r="BW699" s="134"/>
      <c r="BX699" s="134"/>
      <c r="BY699" s="134"/>
      <c r="BZ699" s="134"/>
      <c r="CA699" s="134"/>
      <c r="CB699" s="134"/>
      <c r="CC699" s="134"/>
      <c r="CD699" s="134"/>
      <c r="CE699" s="134"/>
      <c r="CF699" s="134"/>
      <c r="CG699" s="134"/>
      <c r="CH699" s="134"/>
      <c r="CI699" s="134"/>
      <c r="CJ699" s="134"/>
      <c r="CK699" s="134"/>
      <c r="CL699" s="134"/>
      <c r="CM699" s="134"/>
    </row>
    <row r="700" spans="1:91" s="67" customFormat="1" ht="50.1" customHeight="1">
      <c r="A700" s="4" t="s">
        <v>4317</v>
      </c>
      <c r="B700" s="4" t="s">
        <v>2720</v>
      </c>
      <c r="C700" s="8" t="s">
        <v>22</v>
      </c>
      <c r="D700" s="56" t="s">
        <v>23</v>
      </c>
      <c r="E700" s="56" t="s">
        <v>2214</v>
      </c>
      <c r="F700" s="56" t="s">
        <v>24</v>
      </c>
      <c r="G700" s="4" t="s">
        <v>2712</v>
      </c>
      <c r="H700" s="4">
        <v>0</v>
      </c>
      <c r="I700" s="54">
        <v>590000000</v>
      </c>
      <c r="J700" s="8" t="s">
        <v>2714</v>
      </c>
      <c r="K700" s="4" t="s">
        <v>2457</v>
      </c>
      <c r="L700" s="4" t="s">
        <v>773</v>
      </c>
      <c r="M700" s="4" t="s">
        <v>3398</v>
      </c>
      <c r="N700" s="4" t="s">
        <v>2427</v>
      </c>
      <c r="O700" s="24" t="s">
        <v>3473</v>
      </c>
      <c r="P700" s="4">
        <v>796</v>
      </c>
      <c r="Q700" s="4" t="s">
        <v>2728</v>
      </c>
      <c r="R700" s="155">
        <v>8</v>
      </c>
      <c r="S700" s="155">
        <v>25000</v>
      </c>
      <c r="T700" s="95">
        <f t="shared" si="22"/>
        <v>200000</v>
      </c>
      <c r="U700" s="89">
        <f t="shared" si="23"/>
        <v>224000.00000000003</v>
      </c>
      <c r="V700" s="2"/>
      <c r="W700" s="4">
        <v>2017</v>
      </c>
      <c r="X700" s="72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</row>
    <row r="701" spans="1:91" s="67" customFormat="1" ht="50.1" customHeight="1">
      <c r="A701" s="4" t="s">
        <v>4318</v>
      </c>
      <c r="B701" s="33" t="s">
        <v>2720</v>
      </c>
      <c r="C701" s="97" t="s">
        <v>2175</v>
      </c>
      <c r="D701" s="98" t="s">
        <v>2997</v>
      </c>
      <c r="E701" s="5" t="s">
        <v>2176</v>
      </c>
      <c r="F701" s="23" t="s">
        <v>2177</v>
      </c>
      <c r="G701" s="24" t="s">
        <v>2712</v>
      </c>
      <c r="H701" s="10">
        <v>0</v>
      </c>
      <c r="I701" s="32" t="s">
        <v>2992</v>
      </c>
      <c r="J701" s="8" t="s">
        <v>2571</v>
      </c>
      <c r="K701" s="33" t="s">
        <v>2178</v>
      </c>
      <c r="L701" s="8" t="s">
        <v>2725</v>
      </c>
      <c r="M701" s="33" t="s">
        <v>2716</v>
      </c>
      <c r="N701" s="5" t="s">
        <v>2128</v>
      </c>
      <c r="O701" s="22" t="s">
        <v>2718</v>
      </c>
      <c r="P701" s="4">
        <v>796</v>
      </c>
      <c r="Q701" s="50" t="s">
        <v>2728</v>
      </c>
      <c r="R701" s="150">
        <v>20</v>
      </c>
      <c r="S701" s="37">
        <v>700</v>
      </c>
      <c r="T701" s="35">
        <f t="shared" si="22"/>
        <v>14000</v>
      </c>
      <c r="U701" s="88">
        <f t="shared" si="23"/>
        <v>15680.000000000002</v>
      </c>
      <c r="V701" s="94"/>
      <c r="W701" s="75">
        <v>2017</v>
      </c>
      <c r="X701" s="8"/>
      <c r="Y701" s="132"/>
      <c r="Z701" s="132"/>
      <c r="AA701" s="132"/>
      <c r="AB701" s="132"/>
      <c r="AC701" s="132"/>
      <c r="AD701" s="132"/>
      <c r="AE701" s="132"/>
      <c r="AF701" s="132"/>
      <c r="AG701" s="132"/>
      <c r="AH701" s="132"/>
      <c r="AI701" s="132"/>
      <c r="AJ701" s="132"/>
      <c r="AK701" s="132"/>
      <c r="AL701" s="132"/>
      <c r="AM701" s="132"/>
      <c r="AN701" s="132"/>
      <c r="AO701" s="132"/>
      <c r="AP701" s="132"/>
      <c r="AQ701" s="132"/>
      <c r="AR701" s="132"/>
      <c r="AS701" s="132"/>
      <c r="AT701" s="132"/>
      <c r="AU701" s="132"/>
      <c r="AV701" s="132"/>
      <c r="AW701" s="132"/>
      <c r="AX701" s="132"/>
      <c r="AY701" s="132"/>
      <c r="AZ701" s="132"/>
      <c r="BA701" s="132"/>
      <c r="BB701" s="132"/>
      <c r="BC701" s="132"/>
      <c r="BD701" s="132"/>
      <c r="BE701" s="132"/>
      <c r="BF701" s="132"/>
      <c r="BG701" s="132"/>
      <c r="BH701" s="132"/>
      <c r="BI701" s="132"/>
      <c r="BJ701" s="132"/>
      <c r="BK701" s="132"/>
      <c r="BL701" s="132"/>
      <c r="BM701" s="132"/>
      <c r="BN701" s="132"/>
      <c r="BO701" s="132"/>
      <c r="BP701" s="132"/>
      <c r="BQ701" s="132"/>
      <c r="BR701" s="132"/>
      <c r="BS701" s="132"/>
      <c r="BT701" s="132"/>
      <c r="BU701" s="132"/>
      <c r="BV701" s="132"/>
      <c r="BW701" s="132"/>
      <c r="BX701" s="132"/>
      <c r="BY701" s="132"/>
      <c r="BZ701" s="132"/>
      <c r="CA701" s="132"/>
      <c r="CB701" s="132"/>
      <c r="CC701" s="132"/>
      <c r="CD701" s="132"/>
      <c r="CE701" s="132"/>
      <c r="CF701" s="132"/>
      <c r="CG701" s="132"/>
      <c r="CH701" s="132"/>
      <c r="CI701" s="132"/>
      <c r="CJ701" s="132"/>
      <c r="CK701" s="132"/>
      <c r="CL701" s="132"/>
      <c r="CM701" s="132"/>
    </row>
    <row r="702" spans="1:91" s="67" customFormat="1" ht="50.1" customHeight="1">
      <c r="A702" s="4" t="s">
        <v>4319</v>
      </c>
      <c r="B702" s="4" t="s">
        <v>2720</v>
      </c>
      <c r="C702" s="8" t="s">
        <v>2996</v>
      </c>
      <c r="D702" s="7" t="s">
        <v>2997</v>
      </c>
      <c r="E702" s="8" t="s">
        <v>2998</v>
      </c>
      <c r="F702" s="56"/>
      <c r="G702" s="4" t="s">
        <v>2758</v>
      </c>
      <c r="H702" s="4">
        <v>0</v>
      </c>
      <c r="I702" s="4">
        <v>590000000</v>
      </c>
      <c r="J702" s="8" t="s">
        <v>2571</v>
      </c>
      <c r="K702" s="8" t="s">
        <v>1827</v>
      </c>
      <c r="L702" s="8" t="s">
        <v>2725</v>
      </c>
      <c r="M702" s="4" t="s">
        <v>2716</v>
      </c>
      <c r="N702" s="8" t="s">
        <v>2754</v>
      </c>
      <c r="O702" s="4" t="s">
        <v>1415</v>
      </c>
      <c r="P702" s="4">
        <v>796</v>
      </c>
      <c r="Q702" s="4" t="s">
        <v>2728</v>
      </c>
      <c r="R702" s="155">
        <v>5</v>
      </c>
      <c r="S702" s="35">
        <v>1495</v>
      </c>
      <c r="T702" s="35">
        <f t="shared" si="22"/>
        <v>7475</v>
      </c>
      <c r="U702" s="88">
        <f t="shared" si="23"/>
        <v>8372</v>
      </c>
      <c r="V702" s="2"/>
      <c r="W702" s="4">
        <v>2017</v>
      </c>
      <c r="X702" s="8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  <c r="BG702" s="65"/>
      <c r="BH702" s="65"/>
      <c r="BI702" s="65"/>
      <c r="BJ702" s="65"/>
      <c r="BK702" s="65"/>
      <c r="BL702" s="65"/>
      <c r="BM702" s="65"/>
      <c r="BN702" s="65"/>
      <c r="BO702" s="65"/>
      <c r="BP702" s="65"/>
      <c r="BQ702" s="65"/>
      <c r="BR702" s="65"/>
      <c r="BS702" s="65"/>
      <c r="BT702" s="65"/>
      <c r="BU702" s="65"/>
      <c r="BV702" s="65"/>
      <c r="BW702" s="65"/>
      <c r="BX702" s="65"/>
      <c r="BY702" s="65"/>
      <c r="BZ702" s="65"/>
      <c r="CA702" s="65"/>
      <c r="CB702" s="65"/>
      <c r="CC702" s="65"/>
      <c r="CD702" s="65"/>
      <c r="CE702" s="65"/>
      <c r="CF702" s="65"/>
      <c r="CG702" s="65"/>
      <c r="CH702" s="65"/>
      <c r="CI702" s="65"/>
      <c r="CJ702" s="65"/>
      <c r="CK702" s="65"/>
      <c r="CL702" s="65"/>
      <c r="CM702" s="65"/>
    </row>
    <row r="703" spans="1:91" s="67" customFormat="1" ht="50.1" customHeight="1">
      <c r="A703" s="4" t="s">
        <v>4320</v>
      </c>
      <c r="B703" s="33" t="s">
        <v>2720</v>
      </c>
      <c r="C703" s="97" t="s">
        <v>2042</v>
      </c>
      <c r="D703" s="98" t="s">
        <v>2043</v>
      </c>
      <c r="E703" s="5" t="s">
        <v>2044</v>
      </c>
      <c r="F703" s="23" t="s">
        <v>2045</v>
      </c>
      <c r="G703" s="24" t="s">
        <v>2712</v>
      </c>
      <c r="H703" s="10">
        <v>0</v>
      </c>
      <c r="I703" s="32">
        <v>590000000</v>
      </c>
      <c r="J703" s="8" t="s">
        <v>2571</v>
      </c>
      <c r="K703" s="33" t="s">
        <v>3472</v>
      </c>
      <c r="L703" s="8" t="s">
        <v>2725</v>
      </c>
      <c r="M703" s="33" t="s">
        <v>2716</v>
      </c>
      <c r="N703" s="5" t="s">
        <v>1832</v>
      </c>
      <c r="O703" s="22" t="s">
        <v>3473</v>
      </c>
      <c r="P703" s="4">
        <v>796</v>
      </c>
      <c r="Q703" s="50" t="s">
        <v>2728</v>
      </c>
      <c r="R703" s="150">
        <v>593</v>
      </c>
      <c r="S703" s="37">
        <v>460</v>
      </c>
      <c r="T703" s="35">
        <f t="shared" si="22"/>
        <v>272780</v>
      </c>
      <c r="U703" s="88">
        <f t="shared" si="23"/>
        <v>305513.60000000003</v>
      </c>
      <c r="V703" s="94"/>
      <c r="W703" s="75">
        <v>2017</v>
      </c>
      <c r="X703" s="258"/>
      <c r="Y703" s="132"/>
      <c r="Z703" s="132"/>
      <c r="AA703" s="132"/>
      <c r="AB703" s="132"/>
      <c r="AC703" s="132"/>
      <c r="AD703" s="132"/>
      <c r="AE703" s="132"/>
      <c r="AF703" s="132"/>
      <c r="AG703" s="132"/>
      <c r="AH703" s="132"/>
      <c r="AI703" s="132"/>
      <c r="AJ703" s="132"/>
      <c r="AK703" s="132"/>
      <c r="AL703" s="132"/>
      <c r="AM703" s="132"/>
      <c r="AN703" s="132"/>
      <c r="AO703" s="132"/>
      <c r="AP703" s="132"/>
      <c r="AQ703" s="132"/>
      <c r="AR703" s="132"/>
      <c r="AS703" s="132"/>
      <c r="AT703" s="132"/>
      <c r="AU703" s="132"/>
      <c r="AV703" s="132"/>
      <c r="AW703" s="132"/>
      <c r="AX703" s="132"/>
      <c r="AY703" s="132"/>
      <c r="AZ703" s="132"/>
      <c r="BA703" s="132"/>
      <c r="BB703" s="132"/>
      <c r="BC703" s="132"/>
      <c r="BD703" s="132"/>
      <c r="BE703" s="132"/>
      <c r="BF703" s="132"/>
      <c r="BG703" s="132"/>
      <c r="BH703" s="132"/>
      <c r="BI703" s="132"/>
      <c r="BJ703" s="132"/>
      <c r="BK703" s="132"/>
      <c r="BL703" s="132"/>
      <c r="BM703" s="132"/>
      <c r="BN703" s="132"/>
      <c r="BO703" s="132"/>
      <c r="BP703" s="132"/>
      <c r="BQ703" s="132"/>
      <c r="BR703" s="132"/>
      <c r="BS703" s="132"/>
      <c r="BT703" s="132"/>
      <c r="BU703" s="132"/>
      <c r="BV703" s="132"/>
      <c r="BW703" s="132"/>
      <c r="BX703" s="132"/>
      <c r="BY703" s="132"/>
      <c r="BZ703" s="132"/>
      <c r="CA703" s="132"/>
      <c r="CB703" s="132"/>
      <c r="CC703" s="132"/>
      <c r="CD703" s="132"/>
      <c r="CE703" s="132"/>
      <c r="CF703" s="132"/>
      <c r="CG703" s="132"/>
      <c r="CH703" s="132"/>
      <c r="CI703" s="132"/>
      <c r="CJ703" s="132"/>
      <c r="CK703" s="132"/>
      <c r="CL703" s="132"/>
      <c r="CM703" s="132"/>
    </row>
    <row r="704" spans="1:91" s="67" customFormat="1" ht="50.1" customHeight="1">
      <c r="A704" s="4" t="s">
        <v>4321</v>
      </c>
      <c r="B704" s="33" t="s">
        <v>2720</v>
      </c>
      <c r="C704" s="97" t="s">
        <v>2999</v>
      </c>
      <c r="D704" s="99" t="s">
        <v>3000</v>
      </c>
      <c r="E704" s="5" t="s">
        <v>3001</v>
      </c>
      <c r="F704" s="23"/>
      <c r="G704" s="24" t="s">
        <v>2712</v>
      </c>
      <c r="H704" s="10">
        <v>0</v>
      </c>
      <c r="I704" s="32">
        <v>590000000</v>
      </c>
      <c r="J704" s="8" t="s">
        <v>2571</v>
      </c>
      <c r="K704" s="33" t="s">
        <v>2751</v>
      </c>
      <c r="L704" s="8" t="s">
        <v>2725</v>
      </c>
      <c r="M704" s="33" t="s">
        <v>2726</v>
      </c>
      <c r="N704" s="5" t="s">
        <v>2785</v>
      </c>
      <c r="O704" s="4" t="s">
        <v>1463</v>
      </c>
      <c r="P704" s="50" t="s">
        <v>2812</v>
      </c>
      <c r="Q704" s="50" t="s">
        <v>2762</v>
      </c>
      <c r="R704" s="150">
        <v>20</v>
      </c>
      <c r="S704" s="37">
        <v>4500</v>
      </c>
      <c r="T704" s="35">
        <f t="shared" si="22"/>
        <v>90000</v>
      </c>
      <c r="U704" s="88">
        <f t="shared" si="23"/>
        <v>100800.00000000001</v>
      </c>
      <c r="V704" s="94"/>
      <c r="W704" s="75">
        <v>2017</v>
      </c>
      <c r="X704" s="8"/>
      <c r="Y704" s="132"/>
      <c r="Z704" s="132"/>
      <c r="AA704" s="132"/>
      <c r="AB704" s="132"/>
      <c r="AC704" s="132"/>
      <c r="AD704" s="132"/>
      <c r="AE704" s="132"/>
      <c r="AF704" s="132"/>
      <c r="AG704" s="132"/>
      <c r="AH704" s="132"/>
      <c r="AI704" s="132"/>
      <c r="AJ704" s="132"/>
      <c r="AK704" s="132"/>
      <c r="AL704" s="133"/>
      <c r="AM704" s="133"/>
      <c r="AN704" s="133"/>
      <c r="AO704" s="133"/>
      <c r="AP704" s="133"/>
      <c r="AQ704" s="133"/>
      <c r="AR704" s="133"/>
      <c r="AS704" s="133"/>
      <c r="AT704" s="133"/>
      <c r="AU704" s="133"/>
      <c r="AV704" s="133"/>
      <c r="AW704" s="133"/>
      <c r="AX704" s="133"/>
      <c r="AY704" s="133"/>
      <c r="AZ704" s="133"/>
      <c r="BA704" s="133"/>
      <c r="BB704" s="133"/>
      <c r="BC704" s="133"/>
      <c r="BD704" s="133"/>
      <c r="BE704" s="133"/>
      <c r="BF704" s="133"/>
      <c r="BG704" s="133"/>
      <c r="BH704" s="133"/>
      <c r="BI704" s="133"/>
      <c r="BJ704" s="133"/>
      <c r="BK704" s="133"/>
      <c r="BL704" s="133"/>
      <c r="BM704" s="133"/>
      <c r="BN704" s="133"/>
      <c r="BO704" s="133"/>
      <c r="BP704" s="133"/>
      <c r="BQ704" s="133"/>
      <c r="BR704" s="133"/>
      <c r="BS704" s="133"/>
      <c r="BT704" s="133"/>
      <c r="BU704" s="133"/>
      <c r="BV704" s="133"/>
      <c r="BW704" s="133"/>
      <c r="BX704" s="133"/>
      <c r="BY704" s="133"/>
      <c r="BZ704" s="133"/>
      <c r="CA704" s="133"/>
      <c r="CB704" s="133"/>
      <c r="CC704" s="133"/>
      <c r="CD704" s="133"/>
      <c r="CE704" s="133"/>
      <c r="CF704" s="133"/>
      <c r="CG704" s="133"/>
      <c r="CH704" s="133"/>
      <c r="CI704" s="133"/>
      <c r="CJ704" s="133"/>
      <c r="CK704" s="133"/>
      <c r="CL704" s="133"/>
      <c r="CM704" s="133"/>
    </row>
    <row r="705" spans="1:91" s="67" customFormat="1" ht="50.1" customHeight="1">
      <c r="A705" s="4" t="s">
        <v>4322</v>
      </c>
      <c r="B705" s="4" t="s">
        <v>2720</v>
      </c>
      <c r="C705" s="8" t="s">
        <v>29</v>
      </c>
      <c r="D705" s="56" t="s">
        <v>30</v>
      </c>
      <c r="E705" s="56" t="s">
        <v>31</v>
      </c>
      <c r="F705" s="56" t="s">
        <v>32</v>
      </c>
      <c r="G705" s="4" t="s">
        <v>2712</v>
      </c>
      <c r="H705" s="4">
        <v>0</v>
      </c>
      <c r="I705" s="54">
        <v>590000000</v>
      </c>
      <c r="J705" s="8" t="s">
        <v>2714</v>
      </c>
      <c r="K705" s="4" t="s">
        <v>876</v>
      </c>
      <c r="L705" s="4" t="s">
        <v>773</v>
      </c>
      <c r="M705" s="4" t="s">
        <v>3398</v>
      </c>
      <c r="N705" s="4" t="s">
        <v>2265</v>
      </c>
      <c r="O705" s="8" t="s">
        <v>404</v>
      </c>
      <c r="P705" s="4">
        <v>796</v>
      </c>
      <c r="Q705" s="4" t="s">
        <v>2728</v>
      </c>
      <c r="R705" s="155">
        <v>4</v>
      </c>
      <c r="S705" s="155">
        <v>1350</v>
      </c>
      <c r="T705" s="95">
        <f t="shared" si="22"/>
        <v>5400</v>
      </c>
      <c r="U705" s="89">
        <f t="shared" si="23"/>
        <v>6048.0000000000009</v>
      </c>
      <c r="V705" s="2"/>
      <c r="W705" s="4">
        <v>2017</v>
      </c>
      <c r="X705" s="72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</row>
    <row r="706" spans="1:91" s="67" customFormat="1" ht="50.1" customHeight="1">
      <c r="A706" s="4" t="s">
        <v>4323</v>
      </c>
      <c r="B706" s="4" t="s">
        <v>2720</v>
      </c>
      <c r="C706" s="8" t="s">
        <v>33</v>
      </c>
      <c r="D706" s="56" t="s">
        <v>34</v>
      </c>
      <c r="E706" s="56" t="s">
        <v>35</v>
      </c>
      <c r="F706" s="56" t="s">
        <v>36</v>
      </c>
      <c r="G706" s="4" t="s">
        <v>2712</v>
      </c>
      <c r="H706" s="4">
        <v>0</v>
      </c>
      <c r="I706" s="54">
        <v>590000000</v>
      </c>
      <c r="J706" s="8" t="s">
        <v>2714</v>
      </c>
      <c r="K706" s="8" t="s">
        <v>1161</v>
      </c>
      <c r="L706" s="4" t="s">
        <v>773</v>
      </c>
      <c r="M706" s="4" t="s">
        <v>3398</v>
      </c>
      <c r="N706" s="4" t="s">
        <v>2427</v>
      </c>
      <c r="O706" s="24" t="s">
        <v>3473</v>
      </c>
      <c r="P706" s="4">
        <v>796</v>
      </c>
      <c r="Q706" s="4" t="s">
        <v>2728</v>
      </c>
      <c r="R706" s="155">
        <v>16</v>
      </c>
      <c r="S706" s="155">
        <v>3000</v>
      </c>
      <c r="T706" s="95">
        <f t="shared" si="22"/>
        <v>48000</v>
      </c>
      <c r="U706" s="89">
        <f t="shared" si="23"/>
        <v>53760.000000000007</v>
      </c>
      <c r="V706" s="2"/>
      <c r="W706" s="4">
        <v>2017</v>
      </c>
      <c r="X706" s="72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</row>
    <row r="707" spans="1:91" s="67" customFormat="1" ht="50.1" customHeight="1">
      <c r="A707" s="4" t="s">
        <v>4324</v>
      </c>
      <c r="B707" s="4" t="s">
        <v>2720</v>
      </c>
      <c r="C707" s="8" t="s">
        <v>33</v>
      </c>
      <c r="D707" s="56" t="s">
        <v>34</v>
      </c>
      <c r="E707" s="56" t="s">
        <v>35</v>
      </c>
      <c r="F707" s="56" t="s">
        <v>37</v>
      </c>
      <c r="G707" s="4" t="s">
        <v>2712</v>
      </c>
      <c r="H707" s="4">
        <v>0</v>
      </c>
      <c r="I707" s="54">
        <v>590000000</v>
      </c>
      <c r="J707" s="8" t="s">
        <v>2714</v>
      </c>
      <c r="K707" s="4" t="s">
        <v>969</v>
      </c>
      <c r="L707" s="4" t="s">
        <v>773</v>
      </c>
      <c r="M707" s="4" t="s">
        <v>3398</v>
      </c>
      <c r="N707" s="4" t="s">
        <v>2427</v>
      </c>
      <c r="O707" s="24" t="s">
        <v>3473</v>
      </c>
      <c r="P707" s="4">
        <v>796</v>
      </c>
      <c r="Q707" s="4" t="s">
        <v>2728</v>
      </c>
      <c r="R707" s="155">
        <v>16</v>
      </c>
      <c r="S707" s="155">
        <v>700</v>
      </c>
      <c r="T707" s="95">
        <f t="shared" si="22"/>
        <v>11200</v>
      </c>
      <c r="U707" s="89">
        <f t="shared" si="23"/>
        <v>12544.000000000002</v>
      </c>
      <c r="V707" s="2"/>
      <c r="W707" s="4">
        <v>2017</v>
      </c>
      <c r="X707" s="72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</row>
    <row r="708" spans="1:91" s="67" customFormat="1" ht="50.1" customHeight="1">
      <c r="A708" s="4" t="s">
        <v>4325</v>
      </c>
      <c r="B708" s="4" t="s">
        <v>2720</v>
      </c>
      <c r="C708" s="8" t="s">
        <v>33</v>
      </c>
      <c r="D708" s="56" t="s">
        <v>34</v>
      </c>
      <c r="E708" s="56" t="s">
        <v>35</v>
      </c>
      <c r="F708" s="56" t="s">
        <v>38</v>
      </c>
      <c r="G708" s="4" t="s">
        <v>2712</v>
      </c>
      <c r="H708" s="4">
        <v>0</v>
      </c>
      <c r="I708" s="54">
        <v>590000000</v>
      </c>
      <c r="J708" s="8" t="s">
        <v>2714</v>
      </c>
      <c r="K708" s="4" t="s">
        <v>969</v>
      </c>
      <c r="L708" s="4" t="s">
        <v>773</v>
      </c>
      <c r="M708" s="4" t="s">
        <v>3398</v>
      </c>
      <c r="N708" s="4" t="s">
        <v>2427</v>
      </c>
      <c r="O708" s="24" t="s">
        <v>3473</v>
      </c>
      <c r="P708" s="4">
        <v>796</v>
      </c>
      <c r="Q708" s="4" t="s">
        <v>2728</v>
      </c>
      <c r="R708" s="155">
        <v>8</v>
      </c>
      <c r="S708" s="155">
        <v>720</v>
      </c>
      <c r="T708" s="95">
        <f t="shared" si="22"/>
        <v>5760</v>
      </c>
      <c r="U708" s="89">
        <f t="shared" si="23"/>
        <v>6451.2000000000007</v>
      </c>
      <c r="V708" s="2"/>
      <c r="W708" s="4">
        <v>2017</v>
      </c>
      <c r="X708" s="72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</row>
    <row r="709" spans="1:91" s="67" customFormat="1" ht="50.1" customHeight="1">
      <c r="A709" s="4" t="s">
        <v>4326</v>
      </c>
      <c r="B709" s="4" t="s">
        <v>2720</v>
      </c>
      <c r="C709" s="8" t="s">
        <v>33</v>
      </c>
      <c r="D709" s="56" t="s">
        <v>34</v>
      </c>
      <c r="E709" s="56" t="s">
        <v>35</v>
      </c>
      <c r="F709" s="56" t="s">
        <v>39</v>
      </c>
      <c r="G709" s="4" t="s">
        <v>2712</v>
      </c>
      <c r="H709" s="4">
        <v>0</v>
      </c>
      <c r="I709" s="54">
        <v>590000000</v>
      </c>
      <c r="J709" s="8" t="s">
        <v>2714</v>
      </c>
      <c r="K709" s="4" t="s">
        <v>969</v>
      </c>
      <c r="L709" s="4" t="s">
        <v>773</v>
      </c>
      <c r="M709" s="4" t="s">
        <v>3398</v>
      </c>
      <c r="N709" s="4" t="s">
        <v>2427</v>
      </c>
      <c r="O709" s="24" t="s">
        <v>3473</v>
      </c>
      <c r="P709" s="4">
        <v>796</v>
      </c>
      <c r="Q709" s="4" t="s">
        <v>2728</v>
      </c>
      <c r="R709" s="155">
        <v>20</v>
      </c>
      <c r="S709" s="155">
        <v>2675</v>
      </c>
      <c r="T709" s="95">
        <f t="shared" si="22"/>
        <v>53500</v>
      </c>
      <c r="U709" s="89">
        <f t="shared" si="23"/>
        <v>59920.000000000007</v>
      </c>
      <c r="V709" s="2"/>
      <c r="W709" s="4">
        <v>2017</v>
      </c>
      <c r="X709" s="72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</row>
    <row r="710" spans="1:91" s="67" customFormat="1" ht="50.1" customHeight="1">
      <c r="A710" s="4" t="s">
        <v>4327</v>
      </c>
      <c r="B710" s="33" t="s">
        <v>2720</v>
      </c>
      <c r="C710" s="97" t="s">
        <v>3002</v>
      </c>
      <c r="D710" s="99" t="s">
        <v>3003</v>
      </c>
      <c r="E710" s="5" t="s">
        <v>3004</v>
      </c>
      <c r="F710" s="23" t="s">
        <v>3005</v>
      </c>
      <c r="G710" s="24" t="s">
        <v>2712</v>
      </c>
      <c r="H710" s="10">
        <v>0</v>
      </c>
      <c r="I710" s="32">
        <v>590000000</v>
      </c>
      <c r="J710" s="8" t="s">
        <v>2571</v>
      </c>
      <c r="K710" s="33" t="s">
        <v>2751</v>
      </c>
      <c r="L710" s="8" t="s">
        <v>2725</v>
      </c>
      <c r="M710" s="33" t="s">
        <v>2726</v>
      </c>
      <c r="N710" s="5" t="s">
        <v>2785</v>
      </c>
      <c r="O710" s="4" t="s">
        <v>1463</v>
      </c>
      <c r="P710" s="4">
        <v>796</v>
      </c>
      <c r="Q710" s="50" t="s">
        <v>2728</v>
      </c>
      <c r="R710" s="150">
        <v>230</v>
      </c>
      <c r="S710" s="37">
        <v>265</v>
      </c>
      <c r="T710" s="35">
        <f t="shared" si="22"/>
        <v>60950</v>
      </c>
      <c r="U710" s="88">
        <f t="shared" si="23"/>
        <v>68264</v>
      </c>
      <c r="V710" s="94"/>
      <c r="W710" s="75">
        <v>2017</v>
      </c>
      <c r="X710" s="8"/>
      <c r="Y710" s="132"/>
      <c r="Z710" s="132"/>
      <c r="AA710" s="132"/>
      <c r="AB710" s="132"/>
      <c r="AC710" s="132"/>
      <c r="AD710" s="132"/>
      <c r="AE710" s="132"/>
      <c r="AF710" s="132"/>
      <c r="AG710" s="132"/>
      <c r="AH710" s="132"/>
      <c r="AI710" s="132"/>
      <c r="AJ710" s="132"/>
      <c r="AK710" s="132"/>
      <c r="AL710" s="132"/>
      <c r="AM710" s="132"/>
      <c r="AN710" s="132"/>
      <c r="AO710" s="132"/>
      <c r="AP710" s="132"/>
      <c r="AQ710" s="132"/>
      <c r="AR710" s="132"/>
      <c r="AS710" s="132"/>
      <c r="AT710" s="132"/>
      <c r="AU710" s="132"/>
      <c r="AV710" s="132"/>
      <c r="AW710" s="132"/>
      <c r="AX710" s="132"/>
      <c r="AY710" s="132"/>
      <c r="AZ710" s="132"/>
      <c r="BA710" s="132"/>
      <c r="BB710" s="132"/>
      <c r="BC710" s="132"/>
      <c r="BD710" s="132"/>
      <c r="BE710" s="132"/>
      <c r="BF710" s="132"/>
      <c r="BG710" s="132"/>
      <c r="BH710" s="132"/>
      <c r="BI710" s="132"/>
      <c r="BJ710" s="132"/>
      <c r="BK710" s="132"/>
      <c r="BL710" s="132"/>
      <c r="BM710" s="132"/>
      <c r="BN710" s="132"/>
      <c r="BO710" s="132"/>
      <c r="BP710" s="132"/>
      <c r="BQ710" s="132"/>
      <c r="BR710" s="132"/>
      <c r="BS710" s="132"/>
      <c r="BT710" s="132"/>
      <c r="BU710" s="132"/>
      <c r="BV710" s="132"/>
      <c r="BW710" s="132"/>
      <c r="BX710" s="132"/>
      <c r="BY710" s="132"/>
      <c r="BZ710" s="132"/>
      <c r="CA710" s="132"/>
      <c r="CB710" s="132"/>
      <c r="CC710" s="132"/>
      <c r="CD710" s="132"/>
      <c r="CE710" s="132"/>
      <c r="CF710" s="132"/>
      <c r="CG710" s="132"/>
      <c r="CH710" s="132"/>
      <c r="CI710" s="132"/>
      <c r="CJ710" s="132"/>
      <c r="CK710" s="132"/>
      <c r="CL710" s="132"/>
      <c r="CM710" s="132"/>
    </row>
    <row r="711" spans="1:91" s="67" customFormat="1" ht="50.1" customHeight="1">
      <c r="A711" s="4" t="s">
        <v>4328</v>
      </c>
      <c r="B711" s="33" t="s">
        <v>2720</v>
      </c>
      <c r="C711" s="97" t="s">
        <v>3006</v>
      </c>
      <c r="D711" s="99" t="s">
        <v>3007</v>
      </c>
      <c r="E711" s="5" t="s">
        <v>2850</v>
      </c>
      <c r="F711" s="23" t="s">
        <v>3008</v>
      </c>
      <c r="G711" s="24" t="s">
        <v>2712</v>
      </c>
      <c r="H711" s="10">
        <v>0</v>
      </c>
      <c r="I711" s="32">
        <v>590000000</v>
      </c>
      <c r="J711" s="8" t="s">
        <v>2571</v>
      </c>
      <c r="K711" s="33" t="s">
        <v>2744</v>
      </c>
      <c r="L711" s="36" t="s">
        <v>2714</v>
      </c>
      <c r="M711" s="33" t="s">
        <v>2716</v>
      </c>
      <c r="N711" s="5" t="s">
        <v>2852</v>
      </c>
      <c r="O711" s="4" t="s">
        <v>1463</v>
      </c>
      <c r="P711" s="4">
        <v>796</v>
      </c>
      <c r="Q711" s="50" t="s">
        <v>2728</v>
      </c>
      <c r="R711" s="150">
        <v>7</v>
      </c>
      <c r="S711" s="37">
        <v>870</v>
      </c>
      <c r="T711" s="35">
        <f t="shared" si="22"/>
        <v>6090</v>
      </c>
      <c r="U711" s="88">
        <f t="shared" si="23"/>
        <v>6820.8000000000011</v>
      </c>
      <c r="V711" s="94"/>
      <c r="W711" s="75">
        <v>2017</v>
      </c>
      <c r="X711" s="8"/>
      <c r="Y711" s="132"/>
      <c r="Z711" s="132"/>
      <c r="AA711" s="132"/>
      <c r="AB711" s="132"/>
      <c r="AC711" s="132"/>
      <c r="AD711" s="132"/>
      <c r="AE711" s="132"/>
      <c r="AF711" s="132"/>
      <c r="AG711" s="132"/>
      <c r="AH711" s="132"/>
      <c r="AI711" s="132"/>
      <c r="AJ711" s="132"/>
      <c r="AK711" s="132"/>
      <c r="AL711" s="133"/>
      <c r="AM711" s="133"/>
      <c r="AN711" s="133"/>
      <c r="AO711" s="133"/>
      <c r="AP711" s="133"/>
      <c r="AQ711" s="133"/>
      <c r="AR711" s="133"/>
      <c r="AS711" s="133"/>
      <c r="AT711" s="133"/>
      <c r="AU711" s="133"/>
      <c r="AV711" s="133"/>
      <c r="AW711" s="133"/>
      <c r="AX711" s="133"/>
      <c r="AY711" s="133"/>
      <c r="AZ711" s="133"/>
      <c r="BA711" s="133"/>
      <c r="BB711" s="133"/>
      <c r="BC711" s="133"/>
      <c r="BD711" s="133"/>
      <c r="BE711" s="133"/>
      <c r="BF711" s="133"/>
      <c r="BG711" s="133"/>
      <c r="BH711" s="133"/>
      <c r="BI711" s="133"/>
      <c r="BJ711" s="133"/>
      <c r="BK711" s="133"/>
      <c r="BL711" s="133"/>
      <c r="BM711" s="133"/>
      <c r="BN711" s="133"/>
      <c r="BO711" s="133"/>
      <c r="BP711" s="133"/>
      <c r="BQ711" s="133"/>
      <c r="BR711" s="133"/>
      <c r="BS711" s="133"/>
      <c r="BT711" s="133"/>
      <c r="BU711" s="133"/>
      <c r="BV711" s="133"/>
      <c r="BW711" s="133"/>
      <c r="BX711" s="133"/>
      <c r="BY711" s="133"/>
      <c r="BZ711" s="133"/>
      <c r="CA711" s="133"/>
      <c r="CB711" s="133"/>
      <c r="CC711" s="133"/>
      <c r="CD711" s="133"/>
      <c r="CE711" s="133"/>
      <c r="CF711" s="133"/>
      <c r="CG711" s="133"/>
      <c r="CH711" s="133"/>
      <c r="CI711" s="133"/>
      <c r="CJ711" s="133"/>
      <c r="CK711" s="133"/>
      <c r="CL711" s="133"/>
      <c r="CM711" s="133"/>
    </row>
    <row r="712" spans="1:91" s="67" customFormat="1" ht="50.1" customHeight="1">
      <c r="A712" s="4" t="s">
        <v>4329</v>
      </c>
      <c r="B712" s="5" t="s">
        <v>2720</v>
      </c>
      <c r="C712" s="5" t="s">
        <v>452</v>
      </c>
      <c r="D712" s="5" t="s">
        <v>453</v>
      </c>
      <c r="E712" s="5" t="s">
        <v>454</v>
      </c>
      <c r="F712" s="5" t="s">
        <v>455</v>
      </c>
      <c r="G712" s="5" t="s">
        <v>2712</v>
      </c>
      <c r="H712" s="5">
        <v>0</v>
      </c>
      <c r="I712" s="10">
        <v>590000000</v>
      </c>
      <c r="J712" s="8" t="s">
        <v>2571</v>
      </c>
      <c r="K712" s="5" t="s">
        <v>571</v>
      </c>
      <c r="L712" s="5" t="s">
        <v>773</v>
      </c>
      <c r="M712" s="5" t="s">
        <v>3398</v>
      </c>
      <c r="N712" s="5" t="s">
        <v>456</v>
      </c>
      <c r="O712" s="5" t="s">
        <v>457</v>
      </c>
      <c r="P712" s="5">
        <v>796</v>
      </c>
      <c r="Q712" s="5" t="s">
        <v>2728</v>
      </c>
      <c r="R712" s="166">
        <v>1</v>
      </c>
      <c r="S712" s="166">
        <v>31000</v>
      </c>
      <c r="T712" s="35">
        <f t="shared" si="22"/>
        <v>31000</v>
      </c>
      <c r="U712" s="88">
        <f t="shared" si="23"/>
        <v>34720</v>
      </c>
      <c r="V712" s="81"/>
      <c r="W712" s="5">
        <v>2017</v>
      </c>
      <c r="X712" s="5"/>
    </row>
    <row r="713" spans="1:91" s="67" customFormat="1" ht="50.1" customHeight="1">
      <c r="A713" s="4" t="s">
        <v>4330</v>
      </c>
      <c r="B713" s="4" t="s">
        <v>2720</v>
      </c>
      <c r="C713" s="8" t="s">
        <v>2046</v>
      </c>
      <c r="D713" s="8" t="s">
        <v>3010</v>
      </c>
      <c r="E713" s="8" t="s">
        <v>2047</v>
      </c>
      <c r="F713" s="56" t="s">
        <v>2048</v>
      </c>
      <c r="G713" s="4" t="s">
        <v>2712</v>
      </c>
      <c r="H713" s="4">
        <v>0</v>
      </c>
      <c r="I713" s="4">
        <v>590000000</v>
      </c>
      <c r="J713" s="8" t="s">
        <v>2571</v>
      </c>
      <c r="K713" s="8" t="s">
        <v>3472</v>
      </c>
      <c r="L713" s="8" t="s">
        <v>2725</v>
      </c>
      <c r="M713" s="4" t="s">
        <v>2716</v>
      </c>
      <c r="N713" s="8" t="s">
        <v>1832</v>
      </c>
      <c r="O713" s="4" t="s">
        <v>1415</v>
      </c>
      <c r="P713" s="4">
        <v>715</v>
      </c>
      <c r="Q713" s="4" t="s">
        <v>3012</v>
      </c>
      <c r="R713" s="155">
        <v>3100</v>
      </c>
      <c r="S713" s="35">
        <v>85</v>
      </c>
      <c r="T713" s="35">
        <f t="shared" si="22"/>
        <v>263500</v>
      </c>
      <c r="U713" s="88">
        <f t="shared" si="23"/>
        <v>295120</v>
      </c>
      <c r="V713" s="2"/>
      <c r="W713" s="4">
        <v>2017</v>
      </c>
      <c r="X713" s="258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</row>
    <row r="714" spans="1:91" s="67" customFormat="1" ht="50.1" customHeight="1">
      <c r="A714" s="4" t="s">
        <v>4331</v>
      </c>
      <c r="B714" s="4" t="s">
        <v>2720</v>
      </c>
      <c r="C714" s="8" t="s">
        <v>3009</v>
      </c>
      <c r="D714" s="7" t="s">
        <v>3010</v>
      </c>
      <c r="E714" s="8" t="s">
        <v>3011</v>
      </c>
      <c r="F714" s="56"/>
      <c r="G714" s="4" t="s">
        <v>2712</v>
      </c>
      <c r="H714" s="4">
        <v>0</v>
      </c>
      <c r="I714" s="4">
        <v>590000000</v>
      </c>
      <c r="J714" s="8" t="s">
        <v>2571</v>
      </c>
      <c r="K714" s="8" t="s">
        <v>2751</v>
      </c>
      <c r="L714" s="8" t="s">
        <v>2725</v>
      </c>
      <c r="M714" s="4" t="s">
        <v>2716</v>
      </c>
      <c r="N714" s="8" t="s">
        <v>2727</v>
      </c>
      <c r="O714" s="4" t="s">
        <v>1463</v>
      </c>
      <c r="P714" s="4">
        <v>715</v>
      </c>
      <c r="Q714" s="4" t="s">
        <v>3012</v>
      </c>
      <c r="R714" s="155">
        <v>15</v>
      </c>
      <c r="S714" s="35">
        <v>1880</v>
      </c>
      <c r="T714" s="35">
        <f t="shared" si="22"/>
        <v>28200</v>
      </c>
      <c r="U714" s="88">
        <f t="shared" si="23"/>
        <v>31584.000000000004</v>
      </c>
      <c r="V714" s="2"/>
      <c r="W714" s="4">
        <v>2017</v>
      </c>
      <c r="X714" s="8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  <c r="BG714" s="65"/>
      <c r="BH714" s="65"/>
      <c r="BI714" s="65"/>
      <c r="BJ714" s="65"/>
      <c r="BK714" s="65"/>
      <c r="BL714" s="65"/>
      <c r="BM714" s="65"/>
      <c r="BN714" s="65"/>
      <c r="BO714" s="65"/>
      <c r="BP714" s="65"/>
      <c r="BQ714" s="65"/>
      <c r="BR714" s="65"/>
      <c r="BS714" s="65"/>
      <c r="BT714" s="65"/>
      <c r="BU714" s="65"/>
      <c r="BV714" s="65"/>
      <c r="BW714" s="65"/>
      <c r="BX714" s="65"/>
      <c r="BY714" s="65"/>
      <c r="BZ714" s="65"/>
      <c r="CA714" s="65"/>
      <c r="CB714" s="65"/>
      <c r="CC714" s="65"/>
      <c r="CD714" s="65"/>
      <c r="CE714" s="65"/>
      <c r="CF714" s="65"/>
      <c r="CG714" s="65"/>
      <c r="CH714" s="65"/>
      <c r="CI714" s="65"/>
      <c r="CJ714" s="65"/>
      <c r="CK714" s="65"/>
      <c r="CL714" s="65"/>
      <c r="CM714" s="65"/>
    </row>
    <row r="715" spans="1:91" s="67" customFormat="1" ht="50.1" customHeight="1">
      <c r="A715" s="4" t="s">
        <v>4332</v>
      </c>
      <c r="B715" s="33" t="s">
        <v>2720</v>
      </c>
      <c r="C715" s="97" t="s">
        <v>3009</v>
      </c>
      <c r="D715" s="98" t="s">
        <v>3010</v>
      </c>
      <c r="E715" s="5" t="s">
        <v>3011</v>
      </c>
      <c r="F715" s="23" t="s">
        <v>2049</v>
      </c>
      <c r="G715" s="24" t="s">
        <v>2712</v>
      </c>
      <c r="H715" s="10">
        <v>0</v>
      </c>
      <c r="I715" s="32">
        <v>590000000</v>
      </c>
      <c r="J715" s="8" t="s">
        <v>2571</v>
      </c>
      <c r="K715" s="33" t="s">
        <v>3472</v>
      </c>
      <c r="L715" s="8" t="s">
        <v>2725</v>
      </c>
      <c r="M715" s="33" t="s">
        <v>2716</v>
      </c>
      <c r="N715" s="5" t="s">
        <v>1832</v>
      </c>
      <c r="O715" s="22" t="s">
        <v>3473</v>
      </c>
      <c r="P715" s="50">
        <v>715</v>
      </c>
      <c r="Q715" s="50" t="s">
        <v>3012</v>
      </c>
      <c r="R715" s="150">
        <v>100</v>
      </c>
      <c r="S715" s="37">
        <v>1120</v>
      </c>
      <c r="T715" s="35">
        <f t="shared" si="22"/>
        <v>112000</v>
      </c>
      <c r="U715" s="88">
        <f t="shared" si="23"/>
        <v>125440.00000000001</v>
      </c>
      <c r="V715" s="94"/>
      <c r="W715" s="75">
        <v>2017</v>
      </c>
      <c r="X715" s="258"/>
      <c r="Y715" s="132"/>
      <c r="Z715" s="132"/>
      <c r="AA715" s="132"/>
      <c r="AB715" s="132"/>
      <c r="AC715" s="132"/>
      <c r="AD715" s="132"/>
      <c r="AE715" s="132"/>
      <c r="AF715" s="132"/>
      <c r="AG715" s="132"/>
      <c r="AH715" s="132"/>
      <c r="AI715" s="132"/>
      <c r="AJ715" s="132"/>
      <c r="AK715" s="132"/>
      <c r="AL715" s="132"/>
      <c r="AM715" s="132"/>
      <c r="AN715" s="132"/>
      <c r="AO715" s="132"/>
      <c r="AP715" s="132"/>
      <c r="AQ715" s="132"/>
      <c r="AR715" s="132"/>
      <c r="AS715" s="132"/>
      <c r="AT715" s="132"/>
      <c r="AU715" s="132"/>
      <c r="AV715" s="132"/>
      <c r="AW715" s="132"/>
      <c r="AX715" s="132"/>
      <c r="AY715" s="132"/>
      <c r="AZ715" s="132"/>
      <c r="BA715" s="132"/>
      <c r="BB715" s="132"/>
      <c r="BC715" s="132"/>
      <c r="BD715" s="132"/>
      <c r="BE715" s="132"/>
      <c r="BF715" s="132"/>
      <c r="BG715" s="132"/>
      <c r="BH715" s="132"/>
      <c r="BI715" s="132"/>
      <c r="BJ715" s="132"/>
      <c r="BK715" s="132"/>
      <c r="BL715" s="132"/>
      <c r="BM715" s="132"/>
      <c r="BN715" s="132"/>
      <c r="BO715" s="132"/>
      <c r="BP715" s="132"/>
      <c r="BQ715" s="132"/>
      <c r="BR715" s="132"/>
      <c r="BS715" s="132"/>
      <c r="BT715" s="132"/>
      <c r="BU715" s="132"/>
      <c r="BV715" s="132"/>
      <c r="BW715" s="132"/>
      <c r="BX715" s="132"/>
      <c r="BY715" s="132"/>
      <c r="BZ715" s="132"/>
      <c r="CA715" s="132"/>
      <c r="CB715" s="132"/>
      <c r="CC715" s="132"/>
      <c r="CD715" s="132"/>
      <c r="CE715" s="132"/>
      <c r="CF715" s="132"/>
      <c r="CG715" s="132"/>
      <c r="CH715" s="132"/>
      <c r="CI715" s="132"/>
      <c r="CJ715" s="132"/>
      <c r="CK715" s="132"/>
      <c r="CL715" s="132"/>
      <c r="CM715" s="132"/>
    </row>
    <row r="716" spans="1:91" s="67" customFormat="1" ht="50.1" customHeight="1">
      <c r="A716" s="4" t="s">
        <v>4333</v>
      </c>
      <c r="B716" s="5" t="s">
        <v>2720</v>
      </c>
      <c r="C716" s="5" t="s">
        <v>3009</v>
      </c>
      <c r="D716" s="5" t="s">
        <v>3010</v>
      </c>
      <c r="E716" s="5" t="s">
        <v>3011</v>
      </c>
      <c r="F716" s="5" t="s">
        <v>466</v>
      </c>
      <c r="G716" s="5" t="s">
        <v>2712</v>
      </c>
      <c r="H716" s="5">
        <v>0</v>
      </c>
      <c r="I716" s="10">
        <v>590000000</v>
      </c>
      <c r="J716" s="8" t="s">
        <v>2571</v>
      </c>
      <c r="K716" s="5" t="s">
        <v>571</v>
      </c>
      <c r="L716" s="5" t="s">
        <v>773</v>
      </c>
      <c r="M716" s="5" t="s">
        <v>3398</v>
      </c>
      <c r="N716" s="5" t="s">
        <v>456</v>
      </c>
      <c r="O716" s="5" t="s">
        <v>457</v>
      </c>
      <c r="P716" s="5">
        <v>715</v>
      </c>
      <c r="Q716" s="5" t="s">
        <v>3012</v>
      </c>
      <c r="R716" s="166">
        <v>1</v>
      </c>
      <c r="S716" s="166">
        <v>1400</v>
      </c>
      <c r="T716" s="35">
        <f t="shared" si="22"/>
        <v>1400</v>
      </c>
      <c r="U716" s="88">
        <f t="shared" si="23"/>
        <v>1568.0000000000002</v>
      </c>
      <c r="V716" s="80"/>
      <c r="W716" s="5">
        <v>2017</v>
      </c>
      <c r="X716" s="5"/>
    </row>
    <row r="717" spans="1:91" s="67" customFormat="1" ht="50.1" customHeight="1">
      <c r="A717" s="4" t="s">
        <v>4334</v>
      </c>
      <c r="B717" s="33" t="s">
        <v>2720</v>
      </c>
      <c r="C717" s="97" t="s">
        <v>2053</v>
      </c>
      <c r="D717" s="98" t="s">
        <v>3010</v>
      </c>
      <c r="E717" s="5" t="s">
        <v>2054</v>
      </c>
      <c r="F717" s="23" t="s">
        <v>2055</v>
      </c>
      <c r="G717" s="24" t="s">
        <v>2712</v>
      </c>
      <c r="H717" s="10">
        <v>0</v>
      </c>
      <c r="I717" s="32">
        <v>590000000</v>
      </c>
      <c r="J717" s="8" t="s">
        <v>2571</v>
      </c>
      <c r="K717" s="33" t="s">
        <v>3472</v>
      </c>
      <c r="L717" s="8" t="s">
        <v>2725</v>
      </c>
      <c r="M717" s="33" t="s">
        <v>2716</v>
      </c>
      <c r="N717" s="5" t="s">
        <v>1832</v>
      </c>
      <c r="O717" s="22" t="s">
        <v>3473</v>
      </c>
      <c r="P717" s="50">
        <v>715</v>
      </c>
      <c r="Q717" s="50" t="s">
        <v>3012</v>
      </c>
      <c r="R717" s="150">
        <v>300</v>
      </c>
      <c r="S717" s="37">
        <v>310</v>
      </c>
      <c r="T717" s="35">
        <f t="shared" si="22"/>
        <v>93000</v>
      </c>
      <c r="U717" s="88">
        <f t="shared" si="23"/>
        <v>104160.00000000001</v>
      </c>
      <c r="V717" s="94"/>
      <c r="W717" s="75">
        <v>2017</v>
      </c>
      <c r="X717" s="258"/>
      <c r="Y717" s="132"/>
      <c r="Z717" s="132"/>
      <c r="AA717" s="132"/>
      <c r="AB717" s="132"/>
      <c r="AC717" s="132"/>
      <c r="AD717" s="132"/>
      <c r="AE717" s="132"/>
      <c r="AF717" s="132"/>
      <c r="AG717" s="132"/>
      <c r="AH717" s="132"/>
      <c r="AI717" s="132"/>
      <c r="AJ717" s="132"/>
      <c r="AK717" s="132"/>
      <c r="AL717" s="132"/>
      <c r="AM717" s="132"/>
      <c r="AN717" s="132"/>
      <c r="AO717" s="132"/>
      <c r="AP717" s="132"/>
      <c r="AQ717" s="132"/>
      <c r="AR717" s="132"/>
      <c r="AS717" s="132"/>
      <c r="AT717" s="132"/>
      <c r="AU717" s="132"/>
      <c r="AV717" s="132"/>
      <c r="AW717" s="132"/>
      <c r="AX717" s="132"/>
      <c r="AY717" s="132"/>
      <c r="AZ717" s="132"/>
      <c r="BA717" s="132"/>
      <c r="BB717" s="132"/>
      <c r="BC717" s="132"/>
      <c r="BD717" s="132"/>
      <c r="BE717" s="132"/>
      <c r="BF717" s="132"/>
      <c r="BG717" s="132"/>
      <c r="BH717" s="132"/>
      <c r="BI717" s="132"/>
      <c r="BJ717" s="132"/>
      <c r="BK717" s="132"/>
      <c r="BL717" s="132"/>
      <c r="BM717" s="132"/>
      <c r="BN717" s="132"/>
      <c r="BO717" s="132"/>
      <c r="BP717" s="132"/>
      <c r="BQ717" s="132"/>
      <c r="BR717" s="132"/>
      <c r="BS717" s="132"/>
      <c r="BT717" s="132"/>
      <c r="BU717" s="132"/>
      <c r="BV717" s="132"/>
      <c r="BW717" s="132"/>
      <c r="BX717" s="132"/>
      <c r="BY717" s="132"/>
      <c r="BZ717" s="132"/>
      <c r="CA717" s="132"/>
      <c r="CB717" s="132"/>
      <c r="CC717" s="132"/>
      <c r="CD717" s="132"/>
      <c r="CE717" s="132"/>
      <c r="CF717" s="132"/>
      <c r="CG717" s="132"/>
      <c r="CH717" s="132"/>
      <c r="CI717" s="132"/>
      <c r="CJ717" s="132"/>
      <c r="CK717" s="132"/>
      <c r="CL717" s="132"/>
      <c r="CM717" s="132"/>
    </row>
    <row r="718" spans="1:91" s="67" customFormat="1" ht="50.1" customHeight="1">
      <c r="A718" s="4" t="s">
        <v>4335</v>
      </c>
      <c r="B718" s="4" t="s">
        <v>2720</v>
      </c>
      <c r="C718" s="8" t="s">
        <v>2050</v>
      </c>
      <c r="D718" s="8" t="s">
        <v>3010</v>
      </c>
      <c r="E718" s="8" t="s">
        <v>2051</v>
      </c>
      <c r="F718" s="56" t="s">
        <v>2052</v>
      </c>
      <c r="G718" s="4" t="s">
        <v>2712</v>
      </c>
      <c r="H718" s="4">
        <v>0</v>
      </c>
      <c r="I718" s="4">
        <v>590000000</v>
      </c>
      <c r="J718" s="8" t="s">
        <v>2571</v>
      </c>
      <c r="K718" s="8" t="s">
        <v>3472</v>
      </c>
      <c r="L718" s="8" t="s">
        <v>2725</v>
      </c>
      <c r="M718" s="4" t="s">
        <v>2716</v>
      </c>
      <c r="N718" s="8" t="s">
        <v>1832</v>
      </c>
      <c r="O718" s="4" t="s">
        <v>3473</v>
      </c>
      <c r="P718" s="4">
        <v>715</v>
      </c>
      <c r="Q718" s="4" t="s">
        <v>3012</v>
      </c>
      <c r="R718" s="155">
        <v>500</v>
      </c>
      <c r="S718" s="35">
        <v>190</v>
      </c>
      <c r="T718" s="35">
        <f t="shared" ref="T718:T782" si="24">R718*S718</f>
        <v>95000</v>
      </c>
      <c r="U718" s="88">
        <f t="shared" si="23"/>
        <v>106400.00000000001</v>
      </c>
      <c r="V718" s="2"/>
      <c r="W718" s="4">
        <v>2017</v>
      </c>
      <c r="X718" s="258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</row>
    <row r="719" spans="1:91" s="67" customFormat="1" ht="50.1" customHeight="1">
      <c r="A719" s="4" t="s">
        <v>4336</v>
      </c>
      <c r="B719" s="33" t="s">
        <v>2720</v>
      </c>
      <c r="C719" s="5" t="s">
        <v>3013</v>
      </c>
      <c r="D719" s="23" t="s">
        <v>3014</v>
      </c>
      <c r="E719" s="5" t="s">
        <v>3015</v>
      </c>
      <c r="F719" s="23"/>
      <c r="G719" s="24" t="s">
        <v>2758</v>
      </c>
      <c r="H719" s="10">
        <v>0</v>
      </c>
      <c r="I719" s="32">
        <v>590000000</v>
      </c>
      <c r="J719" s="8" t="s">
        <v>2571</v>
      </c>
      <c r="K719" s="33" t="s">
        <v>3016</v>
      </c>
      <c r="L719" s="8" t="s">
        <v>2725</v>
      </c>
      <c r="M719" s="33" t="s">
        <v>2716</v>
      </c>
      <c r="N719" s="5" t="s">
        <v>3017</v>
      </c>
      <c r="O719" s="4" t="s">
        <v>1415</v>
      </c>
      <c r="P719" s="50">
        <v>113</v>
      </c>
      <c r="Q719" s="34" t="s">
        <v>3018</v>
      </c>
      <c r="R719" s="179">
        <v>20</v>
      </c>
      <c r="S719" s="37">
        <v>4300</v>
      </c>
      <c r="T719" s="35">
        <f t="shared" si="24"/>
        <v>86000</v>
      </c>
      <c r="U719" s="88">
        <f t="shared" si="23"/>
        <v>96320.000000000015</v>
      </c>
      <c r="V719" s="94"/>
      <c r="W719" s="75">
        <v>2017</v>
      </c>
      <c r="X719" s="8"/>
      <c r="Y719" s="132"/>
      <c r="Z719" s="132"/>
      <c r="AA719" s="132"/>
      <c r="AB719" s="132"/>
      <c r="AC719" s="132"/>
      <c r="AD719" s="132"/>
      <c r="AE719" s="132"/>
      <c r="AF719" s="132"/>
      <c r="AG719" s="132"/>
      <c r="AH719" s="132"/>
      <c r="AI719" s="132"/>
      <c r="AJ719" s="132"/>
      <c r="AK719" s="132"/>
      <c r="AL719" s="133"/>
      <c r="AM719" s="133"/>
      <c r="AN719" s="133"/>
      <c r="AO719" s="133"/>
      <c r="AP719" s="133"/>
      <c r="AQ719" s="133"/>
      <c r="AR719" s="133"/>
      <c r="AS719" s="133"/>
      <c r="AT719" s="133"/>
      <c r="AU719" s="133"/>
      <c r="AV719" s="133"/>
      <c r="AW719" s="133"/>
      <c r="AX719" s="133"/>
      <c r="AY719" s="133"/>
      <c r="AZ719" s="133"/>
      <c r="BA719" s="133"/>
      <c r="BB719" s="133"/>
      <c r="BC719" s="133"/>
      <c r="BD719" s="133"/>
      <c r="BE719" s="133"/>
      <c r="BF719" s="133"/>
      <c r="BG719" s="133"/>
      <c r="BH719" s="133"/>
      <c r="BI719" s="133"/>
      <c r="BJ719" s="133"/>
      <c r="BK719" s="133"/>
      <c r="BL719" s="133"/>
      <c r="BM719" s="133"/>
      <c r="BN719" s="133"/>
      <c r="BO719" s="133"/>
      <c r="BP719" s="133"/>
      <c r="BQ719" s="133"/>
      <c r="BR719" s="133"/>
      <c r="BS719" s="133"/>
      <c r="BT719" s="133"/>
      <c r="BU719" s="133"/>
      <c r="BV719" s="133"/>
      <c r="BW719" s="133"/>
      <c r="BX719" s="133"/>
      <c r="BY719" s="133"/>
      <c r="BZ719" s="133"/>
      <c r="CA719" s="133"/>
      <c r="CB719" s="133"/>
      <c r="CC719" s="133"/>
      <c r="CD719" s="133"/>
      <c r="CE719" s="133"/>
      <c r="CF719" s="133"/>
      <c r="CG719" s="133"/>
      <c r="CH719" s="133"/>
      <c r="CI719" s="133"/>
      <c r="CJ719" s="133"/>
      <c r="CK719" s="133"/>
      <c r="CL719" s="133"/>
      <c r="CM719" s="133"/>
    </row>
    <row r="720" spans="1:91" s="67" customFormat="1" ht="50.1" customHeight="1">
      <c r="A720" s="4" t="s">
        <v>4337</v>
      </c>
      <c r="B720" s="4" t="s">
        <v>2720</v>
      </c>
      <c r="C720" s="8" t="s">
        <v>40</v>
      </c>
      <c r="D720" s="56" t="s">
        <v>41</v>
      </c>
      <c r="E720" s="56" t="s">
        <v>2214</v>
      </c>
      <c r="F720" s="56" t="s">
        <v>42</v>
      </c>
      <c r="G720" s="4" t="s">
        <v>2712</v>
      </c>
      <c r="H720" s="4">
        <v>0</v>
      </c>
      <c r="I720" s="54">
        <v>590000000</v>
      </c>
      <c r="J720" s="8" t="s">
        <v>2714</v>
      </c>
      <c r="K720" s="8" t="s">
        <v>1161</v>
      </c>
      <c r="L720" s="4" t="s">
        <v>773</v>
      </c>
      <c r="M720" s="4" t="s">
        <v>3398</v>
      </c>
      <c r="N720" s="4" t="s">
        <v>2427</v>
      </c>
      <c r="O720" s="24" t="s">
        <v>3473</v>
      </c>
      <c r="P720" s="4">
        <v>796</v>
      </c>
      <c r="Q720" s="4" t="s">
        <v>2728</v>
      </c>
      <c r="R720" s="155">
        <v>40</v>
      </c>
      <c r="S720" s="155">
        <v>267.5</v>
      </c>
      <c r="T720" s="95">
        <f t="shared" si="24"/>
        <v>10700</v>
      </c>
      <c r="U720" s="89">
        <f t="shared" si="23"/>
        <v>11984.000000000002</v>
      </c>
      <c r="V720" s="2"/>
      <c r="W720" s="4">
        <v>2017</v>
      </c>
      <c r="X720" s="72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</row>
    <row r="721" spans="1:37" s="67" customFormat="1" ht="50.1" customHeight="1">
      <c r="A721" s="4" t="s">
        <v>4338</v>
      </c>
      <c r="B721" s="4" t="s">
        <v>2720</v>
      </c>
      <c r="C721" s="8" t="s">
        <v>1243</v>
      </c>
      <c r="D721" s="7" t="s">
        <v>1244</v>
      </c>
      <c r="E721" s="8" t="s">
        <v>1245</v>
      </c>
      <c r="F721" s="56" t="s">
        <v>1246</v>
      </c>
      <c r="G721" s="4" t="s">
        <v>3174</v>
      </c>
      <c r="H721" s="4" t="s">
        <v>2647</v>
      </c>
      <c r="I721" s="4">
        <v>590000000</v>
      </c>
      <c r="J721" s="8" t="s">
        <v>2571</v>
      </c>
      <c r="K721" s="8" t="s">
        <v>3479</v>
      </c>
      <c r="L721" s="36" t="s">
        <v>2714</v>
      </c>
      <c r="M721" s="4" t="s">
        <v>2716</v>
      </c>
      <c r="N721" s="8" t="s">
        <v>1247</v>
      </c>
      <c r="O721" s="4" t="s">
        <v>1415</v>
      </c>
      <c r="P721" s="4">
        <v>796</v>
      </c>
      <c r="Q721" s="4" t="s">
        <v>2728</v>
      </c>
      <c r="R721" s="155">
        <v>20</v>
      </c>
      <c r="S721" s="35">
        <v>9500</v>
      </c>
      <c r="T721" s="35">
        <f t="shared" si="24"/>
        <v>190000</v>
      </c>
      <c r="U721" s="88">
        <f t="shared" ref="U721:U785" si="25">T721*1.12</f>
        <v>212800.00000000003</v>
      </c>
      <c r="V721" s="2"/>
      <c r="W721" s="4">
        <v>2017</v>
      </c>
      <c r="X721" s="8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</row>
    <row r="722" spans="1:37" s="67" customFormat="1" ht="50.1" customHeight="1">
      <c r="A722" s="4" t="s">
        <v>4339</v>
      </c>
      <c r="B722" s="4" t="s">
        <v>2720</v>
      </c>
      <c r="C722" s="8" t="s">
        <v>1243</v>
      </c>
      <c r="D722" s="7" t="s">
        <v>1244</v>
      </c>
      <c r="E722" s="8" t="s">
        <v>1245</v>
      </c>
      <c r="F722" s="56" t="s">
        <v>1248</v>
      </c>
      <c r="G722" s="4" t="s">
        <v>3174</v>
      </c>
      <c r="H722" s="4">
        <v>0</v>
      </c>
      <c r="I722" s="4" t="s">
        <v>2992</v>
      </c>
      <c r="J722" s="8" t="s">
        <v>2571</v>
      </c>
      <c r="K722" s="8" t="s">
        <v>3479</v>
      </c>
      <c r="L722" s="36" t="s">
        <v>2714</v>
      </c>
      <c r="M722" s="4" t="s">
        <v>2716</v>
      </c>
      <c r="N722" s="8" t="s">
        <v>1247</v>
      </c>
      <c r="O722" s="4" t="s">
        <v>1415</v>
      </c>
      <c r="P722" s="4">
        <v>796</v>
      </c>
      <c r="Q722" s="4" t="s">
        <v>2728</v>
      </c>
      <c r="R722" s="155">
        <v>15</v>
      </c>
      <c r="S722" s="35">
        <v>9500</v>
      </c>
      <c r="T722" s="35">
        <f t="shared" si="24"/>
        <v>142500</v>
      </c>
      <c r="U722" s="88">
        <f t="shared" si="25"/>
        <v>159600.00000000003</v>
      </c>
      <c r="V722" s="2"/>
      <c r="W722" s="4">
        <v>2017</v>
      </c>
      <c r="X722" s="8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</row>
    <row r="723" spans="1:37" s="67" customFormat="1" ht="50.1" customHeight="1">
      <c r="A723" s="4" t="s">
        <v>4340</v>
      </c>
      <c r="B723" s="4" t="s">
        <v>2720</v>
      </c>
      <c r="C723" s="8" t="s">
        <v>1243</v>
      </c>
      <c r="D723" s="7" t="s">
        <v>1244</v>
      </c>
      <c r="E723" s="8" t="s">
        <v>1245</v>
      </c>
      <c r="F723" s="56" t="s">
        <v>1249</v>
      </c>
      <c r="G723" s="4" t="s">
        <v>3174</v>
      </c>
      <c r="H723" s="4">
        <v>0</v>
      </c>
      <c r="I723" s="4" t="s">
        <v>2992</v>
      </c>
      <c r="J723" s="8" t="s">
        <v>2571</v>
      </c>
      <c r="K723" s="8" t="s">
        <v>3479</v>
      </c>
      <c r="L723" s="36" t="s">
        <v>2714</v>
      </c>
      <c r="M723" s="4" t="s">
        <v>2716</v>
      </c>
      <c r="N723" s="8" t="s">
        <v>1247</v>
      </c>
      <c r="O723" s="4" t="s">
        <v>1415</v>
      </c>
      <c r="P723" s="4">
        <v>796</v>
      </c>
      <c r="Q723" s="4" t="s">
        <v>2728</v>
      </c>
      <c r="R723" s="155">
        <v>10</v>
      </c>
      <c r="S723" s="35">
        <v>9500</v>
      </c>
      <c r="T723" s="35">
        <f t="shared" si="24"/>
        <v>95000</v>
      </c>
      <c r="U723" s="88">
        <f t="shared" si="25"/>
        <v>106400.00000000001</v>
      </c>
      <c r="V723" s="2"/>
      <c r="W723" s="4">
        <v>2017</v>
      </c>
      <c r="X723" s="8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</row>
    <row r="724" spans="1:37" s="67" customFormat="1" ht="50.1" customHeight="1">
      <c r="A724" s="4" t="s">
        <v>4341</v>
      </c>
      <c r="B724" s="4" t="s">
        <v>2720</v>
      </c>
      <c r="C724" s="8" t="s">
        <v>1243</v>
      </c>
      <c r="D724" s="7" t="s">
        <v>1244</v>
      </c>
      <c r="E724" s="8" t="s">
        <v>1245</v>
      </c>
      <c r="F724" s="56" t="s">
        <v>1250</v>
      </c>
      <c r="G724" s="4" t="s">
        <v>3174</v>
      </c>
      <c r="H724" s="4">
        <v>0</v>
      </c>
      <c r="I724" s="4" t="s">
        <v>2992</v>
      </c>
      <c r="J724" s="8" t="s">
        <v>2571</v>
      </c>
      <c r="K724" s="8" t="s">
        <v>3479</v>
      </c>
      <c r="L724" s="36" t="s">
        <v>2714</v>
      </c>
      <c r="M724" s="4" t="s">
        <v>2716</v>
      </c>
      <c r="N724" s="8" t="s">
        <v>1247</v>
      </c>
      <c r="O724" s="4" t="s">
        <v>1415</v>
      </c>
      <c r="P724" s="4">
        <v>796</v>
      </c>
      <c r="Q724" s="4" t="s">
        <v>2728</v>
      </c>
      <c r="R724" s="155">
        <v>5</v>
      </c>
      <c r="S724" s="35">
        <v>7920</v>
      </c>
      <c r="T724" s="35">
        <f t="shared" si="24"/>
        <v>39600</v>
      </c>
      <c r="U724" s="88">
        <f t="shared" si="25"/>
        <v>44352.000000000007</v>
      </c>
      <c r="V724" s="2"/>
      <c r="W724" s="4">
        <v>2017</v>
      </c>
      <c r="X724" s="8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</row>
    <row r="725" spans="1:37" s="67" customFormat="1" ht="50.1" customHeight="1">
      <c r="A725" s="4" t="s">
        <v>4342</v>
      </c>
      <c r="B725" s="4" t="s">
        <v>2720</v>
      </c>
      <c r="C725" s="8" t="s">
        <v>1243</v>
      </c>
      <c r="D725" s="7" t="s">
        <v>1244</v>
      </c>
      <c r="E725" s="8" t="s">
        <v>1245</v>
      </c>
      <c r="F725" s="56" t="s">
        <v>1251</v>
      </c>
      <c r="G725" s="4" t="s">
        <v>3174</v>
      </c>
      <c r="H725" s="4">
        <v>0</v>
      </c>
      <c r="I725" s="4" t="s">
        <v>2992</v>
      </c>
      <c r="J725" s="8" t="s">
        <v>2571</v>
      </c>
      <c r="K725" s="8" t="s">
        <v>3479</v>
      </c>
      <c r="L725" s="36" t="s">
        <v>2714</v>
      </c>
      <c r="M725" s="4" t="s">
        <v>2716</v>
      </c>
      <c r="N725" s="8" t="s">
        <v>1247</v>
      </c>
      <c r="O725" s="4" t="s">
        <v>1415</v>
      </c>
      <c r="P725" s="4">
        <v>796</v>
      </c>
      <c r="Q725" s="4" t="s">
        <v>2728</v>
      </c>
      <c r="R725" s="155">
        <v>10</v>
      </c>
      <c r="S725" s="35">
        <v>7920</v>
      </c>
      <c r="T725" s="35">
        <f t="shared" si="24"/>
        <v>79200</v>
      </c>
      <c r="U725" s="88">
        <f t="shared" si="25"/>
        <v>88704.000000000015</v>
      </c>
      <c r="V725" s="2"/>
      <c r="W725" s="4">
        <v>2017</v>
      </c>
      <c r="X725" s="8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</row>
    <row r="726" spans="1:37" s="67" customFormat="1" ht="50.1" customHeight="1">
      <c r="A726" s="4" t="s">
        <v>4343</v>
      </c>
      <c r="B726" s="4" t="s">
        <v>2720</v>
      </c>
      <c r="C726" s="8" t="s">
        <v>1243</v>
      </c>
      <c r="D726" s="7" t="s">
        <v>1244</v>
      </c>
      <c r="E726" s="8" t="s">
        <v>1245</v>
      </c>
      <c r="F726" s="56" t="s">
        <v>1252</v>
      </c>
      <c r="G726" s="4" t="s">
        <v>3174</v>
      </c>
      <c r="H726" s="4">
        <v>0</v>
      </c>
      <c r="I726" s="4" t="s">
        <v>2992</v>
      </c>
      <c r="J726" s="8" t="s">
        <v>2571</v>
      </c>
      <c r="K726" s="8" t="s">
        <v>3479</v>
      </c>
      <c r="L726" s="36" t="s">
        <v>2714</v>
      </c>
      <c r="M726" s="4" t="s">
        <v>2716</v>
      </c>
      <c r="N726" s="8" t="s">
        <v>1247</v>
      </c>
      <c r="O726" s="4" t="s">
        <v>1415</v>
      </c>
      <c r="P726" s="4">
        <v>796</v>
      </c>
      <c r="Q726" s="4" t="s">
        <v>2728</v>
      </c>
      <c r="R726" s="155">
        <v>5</v>
      </c>
      <c r="S726" s="35">
        <v>7920</v>
      </c>
      <c r="T726" s="35">
        <f t="shared" si="24"/>
        <v>39600</v>
      </c>
      <c r="U726" s="88">
        <f t="shared" si="25"/>
        <v>44352.000000000007</v>
      </c>
      <c r="V726" s="2"/>
      <c r="W726" s="4">
        <v>2017</v>
      </c>
      <c r="X726" s="8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</row>
    <row r="727" spans="1:37" s="67" customFormat="1" ht="50.1" customHeight="1">
      <c r="A727" s="4" t="s">
        <v>4344</v>
      </c>
      <c r="B727" s="4" t="s">
        <v>2720</v>
      </c>
      <c r="C727" s="8" t="s">
        <v>1243</v>
      </c>
      <c r="D727" s="7" t="s">
        <v>1244</v>
      </c>
      <c r="E727" s="8" t="s">
        <v>1245</v>
      </c>
      <c r="F727" s="56" t="s">
        <v>1253</v>
      </c>
      <c r="G727" s="4" t="s">
        <v>3174</v>
      </c>
      <c r="H727" s="4">
        <v>0</v>
      </c>
      <c r="I727" s="4" t="s">
        <v>2992</v>
      </c>
      <c r="J727" s="8" t="s">
        <v>2571</v>
      </c>
      <c r="K727" s="8" t="s">
        <v>3479</v>
      </c>
      <c r="L727" s="36" t="s">
        <v>2714</v>
      </c>
      <c r="M727" s="4" t="s">
        <v>2716</v>
      </c>
      <c r="N727" s="8" t="s">
        <v>1247</v>
      </c>
      <c r="O727" s="4" t="s">
        <v>1415</v>
      </c>
      <c r="P727" s="4">
        <v>796</v>
      </c>
      <c r="Q727" s="4" t="s">
        <v>2728</v>
      </c>
      <c r="R727" s="155">
        <v>6</v>
      </c>
      <c r="S727" s="35">
        <v>8800</v>
      </c>
      <c r="T727" s="35">
        <f t="shared" si="24"/>
        <v>52800</v>
      </c>
      <c r="U727" s="88">
        <f t="shared" si="25"/>
        <v>59136.000000000007</v>
      </c>
      <c r="V727" s="2"/>
      <c r="W727" s="4">
        <v>2017</v>
      </c>
      <c r="X727" s="8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</row>
    <row r="728" spans="1:37" s="67" customFormat="1" ht="50.1" customHeight="1">
      <c r="A728" s="4" t="s">
        <v>4345</v>
      </c>
      <c r="B728" s="4" t="s">
        <v>2720</v>
      </c>
      <c r="C728" s="8" t="s">
        <v>1243</v>
      </c>
      <c r="D728" s="7" t="s">
        <v>1244</v>
      </c>
      <c r="E728" s="8" t="s">
        <v>1245</v>
      </c>
      <c r="F728" s="56" t="s">
        <v>1254</v>
      </c>
      <c r="G728" s="4" t="s">
        <v>3174</v>
      </c>
      <c r="H728" s="4">
        <v>0</v>
      </c>
      <c r="I728" s="4" t="s">
        <v>2992</v>
      </c>
      <c r="J728" s="8" t="s">
        <v>2571</v>
      </c>
      <c r="K728" s="8" t="s">
        <v>3479</v>
      </c>
      <c r="L728" s="36" t="s">
        <v>2714</v>
      </c>
      <c r="M728" s="4" t="s">
        <v>2716</v>
      </c>
      <c r="N728" s="8" t="s">
        <v>1247</v>
      </c>
      <c r="O728" s="4" t="s">
        <v>1415</v>
      </c>
      <c r="P728" s="4">
        <v>796</v>
      </c>
      <c r="Q728" s="4" t="s">
        <v>2728</v>
      </c>
      <c r="R728" s="155">
        <v>6</v>
      </c>
      <c r="S728" s="35">
        <v>8800</v>
      </c>
      <c r="T728" s="35">
        <f t="shared" si="24"/>
        <v>52800</v>
      </c>
      <c r="U728" s="88">
        <f t="shared" si="25"/>
        <v>59136.000000000007</v>
      </c>
      <c r="V728" s="2"/>
      <c r="W728" s="4">
        <v>2017</v>
      </c>
      <c r="X728" s="8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</row>
    <row r="729" spans="1:37" s="67" customFormat="1" ht="50.1" customHeight="1">
      <c r="A729" s="4" t="s">
        <v>4346</v>
      </c>
      <c r="B729" s="4" t="s">
        <v>2720</v>
      </c>
      <c r="C729" s="8" t="s">
        <v>1243</v>
      </c>
      <c r="D729" s="7" t="s">
        <v>1244</v>
      </c>
      <c r="E729" s="8" t="s">
        <v>1245</v>
      </c>
      <c r="F729" s="56" t="s">
        <v>1255</v>
      </c>
      <c r="G729" s="4" t="s">
        <v>3174</v>
      </c>
      <c r="H729" s="4">
        <v>0</v>
      </c>
      <c r="I729" s="4" t="s">
        <v>2992</v>
      </c>
      <c r="J729" s="8" t="s">
        <v>2571</v>
      </c>
      <c r="K729" s="8" t="s">
        <v>3479</v>
      </c>
      <c r="L729" s="36" t="s">
        <v>2714</v>
      </c>
      <c r="M729" s="4" t="s">
        <v>2716</v>
      </c>
      <c r="N729" s="8" t="s">
        <v>1247</v>
      </c>
      <c r="O729" s="4" t="s">
        <v>1415</v>
      </c>
      <c r="P729" s="4">
        <v>796</v>
      </c>
      <c r="Q729" s="4" t="s">
        <v>2728</v>
      </c>
      <c r="R729" s="155">
        <v>6</v>
      </c>
      <c r="S729" s="35">
        <v>8800</v>
      </c>
      <c r="T729" s="35">
        <f t="shared" si="24"/>
        <v>52800</v>
      </c>
      <c r="U729" s="88">
        <f t="shared" si="25"/>
        <v>59136.000000000007</v>
      </c>
      <c r="V729" s="2"/>
      <c r="W729" s="4">
        <v>2017</v>
      </c>
      <c r="X729" s="8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</row>
    <row r="730" spans="1:37" s="67" customFormat="1" ht="50.1" customHeight="1">
      <c r="A730" s="4" t="s">
        <v>4347</v>
      </c>
      <c r="B730" s="4" t="s">
        <v>2720</v>
      </c>
      <c r="C730" s="8" t="s">
        <v>1256</v>
      </c>
      <c r="D730" s="7" t="s">
        <v>1244</v>
      </c>
      <c r="E730" s="8" t="s">
        <v>1257</v>
      </c>
      <c r="F730" s="56" t="s">
        <v>1258</v>
      </c>
      <c r="G730" s="4" t="s">
        <v>3174</v>
      </c>
      <c r="H730" s="4">
        <v>0</v>
      </c>
      <c r="I730" s="4" t="s">
        <v>2992</v>
      </c>
      <c r="J730" s="8" t="s">
        <v>2571</v>
      </c>
      <c r="K730" s="8" t="s">
        <v>3479</v>
      </c>
      <c r="L730" s="36" t="s">
        <v>2714</v>
      </c>
      <c r="M730" s="4" t="s">
        <v>2716</v>
      </c>
      <c r="N730" s="8" t="s">
        <v>1247</v>
      </c>
      <c r="O730" s="4" t="s">
        <v>1415</v>
      </c>
      <c r="P730" s="4">
        <v>796</v>
      </c>
      <c r="Q730" s="4" t="s">
        <v>2728</v>
      </c>
      <c r="R730" s="155">
        <v>20</v>
      </c>
      <c r="S730" s="35">
        <v>14440</v>
      </c>
      <c r="T730" s="35">
        <f t="shared" si="24"/>
        <v>288800</v>
      </c>
      <c r="U730" s="88">
        <f t="shared" si="25"/>
        <v>323456.00000000006</v>
      </c>
      <c r="V730" s="2"/>
      <c r="W730" s="4">
        <v>2017</v>
      </c>
      <c r="X730" s="8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</row>
    <row r="731" spans="1:37" s="67" customFormat="1" ht="50.1" customHeight="1">
      <c r="A731" s="4" t="s">
        <v>4348</v>
      </c>
      <c r="B731" s="4" t="s">
        <v>2720</v>
      </c>
      <c r="C731" s="8" t="s">
        <v>1256</v>
      </c>
      <c r="D731" s="7" t="s">
        <v>1244</v>
      </c>
      <c r="E731" s="8" t="s">
        <v>1257</v>
      </c>
      <c r="F731" s="56" t="s">
        <v>1259</v>
      </c>
      <c r="G731" s="4" t="s">
        <v>3174</v>
      </c>
      <c r="H731" s="4" t="s">
        <v>2647</v>
      </c>
      <c r="I731" s="4">
        <v>590000000</v>
      </c>
      <c r="J731" s="8" t="s">
        <v>2571</v>
      </c>
      <c r="K731" s="8" t="s">
        <v>3479</v>
      </c>
      <c r="L731" s="36" t="s">
        <v>2714</v>
      </c>
      <c r="M731" s="4" t="s">
        <v>2716</v>
      </c>
      <c r="N731" s="8" t="s">
        <v>1247</v>
      </c>
      <c r="O731" s="4" t="s">
        <v>1415</v>
      </c>
      <c r="P731" s="4">
        <v>796</v>
      </c>
      <c r="Q731" s="4" t="s">
        <v>2728</v>
      </c>
      <c r="R731" s="155">
        <v>15</v>
      </c>
      <c r="S731" s="35">
        <v>14440</v>
      </c>
      <c r="T731" s="35">
        <f t="shared" si="24"/>
        <v>216600</v>
      </c>
      <c r="U731" s="88">
        <f t="shared" si="25"/>
        <v>242592.00000000003</v>
      </c>
      <c r="V731" s="2"/>
      <c r="W731" s="4">
        <v>2017</v>
      </c>
      <c r="X731" s="8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</row>
    <row r="732" spans="1:37" s="67" customFormat="1" ht="50.1" customHeight="1">
      <c r="A732" s="4" t="s">
        <v>4349</v>
      </c>
      <c r="B732" s="4" t="s">
        <v>2720</v>
      </c>
      <c r="C732" s="8" t="s">
        <v>1256</v>
      </c>
      <c r="D732" s="7" t="s">
        <v>1244</v>
      </c>
      <c r="E732" s="8" t="s">
        <v>1257</v>
      </c>
      <c r="F732" s="56" t="s">
        <v>1260</v>
      </c>
      <c r="G732" s="4" t="s">
        <v>3174</v>
      </c>
      <c r="H732" s="4">
        <v>0</v>
      </c>
      <c r="I732" s="4" t="s">
        <v>2992</v>
      </c>
      <c r="J732" s="8" t="s">
        <v>2571</v>
      </c>
      <c r="K732" s="8" t="s">
        <v>3479</v>
      </c>
      <c r="L732" s="36" t="s">
        <v>2714</v>
      </c>
      <c r="M732" s="4" t="s">
        <v>2716</v>
      </c>
      <c r="N732" s="8" t="s">
        <v>1247</v>
      </c>
      <c r="O732" s="4" t="s">
        <v>1415</v>
      </c>
      <c r="P732" s="4">
        <v>796</v>
      </c>
      <c r="Q732" s="4" t="s">
        <v>2728</v>
      </c>
      <c r="R732" s="155">
        <v>5</v>
      </c>
      <c r="S732" s="35">
        <v>14440</v>
      </c>
      <c r="T732" s="35">
        <f t="shared" si="24"/>
        <v>72200</v>
      </c>
      <c r="U732" s="88">
        <f t="shared" si="25"/>
        <v>80864.000000000015</v>
      </c>
      <c r="V732" s="2"/>
      <c r="W732" s="4">
        <v>2017</v>
      </c>
      <c r="X732" s="8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</row>
    <row r="733" spans="1:37" s="67" customFormat="1" ht="50.1" customHeight="1">
      <c r="A733" s="4" t="s">
        <v>4350</v>
      </c>
      <c r="B733" s="4" t="s">
        <v>2720</v>
      </c>
      <c r="C733" s="8" t="s">
        <v>1256</v>
      </c>
      <c r="D733" s="7" t="s">
        <v>1244</v>
      </c>
      <c r="E733" s="8" t="s">
        <v>1257</v>
      </c>
      <c r="F733" s="56" t="s">
        <v>1261</v>
      </c>
      <c r="G733" s="4" t="s">
        <v>3174</v>
      </c>
      <c r="H733" s="4">
        <v>0</v>
      </c>
      <c r="I733" s="4" t="s">
        <v>2992</v>
      </c>
      <c r="J733" s="8" t="s">
        <v>2571</v>
      </c>
      <c r="K733" s="8" t="s">
        <v>3479</v>
      </c>
      <c r="L733" s="36" t="s">
        <v>2714</v>
      </c>
      <c r="M733" s="4" t="s">
        <v>2716</v>
      </c>
      <c r="N733" s="8" t="s">
        <v>1247</v>
      </c>
      <c r="O733" s="4" t="s">
        <v>1415</v>
      </c>
      <c r="P733" s="4">
        <v>796</v>
      </c>
      <c r="Q733" s="4" t="s">
        <v>2728</v>
      </c>
      <c r="R733" s="155">
        <v>10</v>
      </c>
      <c r="S733" s="35">
        <v>14440</v>
      </c>
      <c r="T733" s="35">
        <f t="shared" si="24"/>
        <v>144400</v>
      </c>
      <c r="U733" s="88">
        <f t="shared" si="25"/>
        <v>161728.00000000003</v>
      </c>
      <c r="V733" s="2"/>
      <c r="W733" s="4">
        <v>2017</v>
      </c>
      <c r="X733" s="8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</row>
    <row r="734" spans="1:37" s="67" customFormat="1" ht="50.1" customHeight="1">
      <c r="A734" s="4" t="s">
        <v>4351</v>
      </c>
      <c r="B734" s="4" t="s">
        <v>2720</v>
      </c>
      <c r="C734" s="8" t="s">
        <v>1256</v>
      </c>
      <c r="D734" s="7" t="s">
        <v>1244</v>
      </c>
      <c r="E734" s="8" t="s">
        <v>1257</v>
      </c>
      <c r="F734" s="56" t="s">
        <v>1262</v>
      </c>
      <c r="G734" s="4" t="s">
        <v>3174</v>
      </c>
      <c r="H734" s="4">
        <v>0</v>
      </c>
      <c r="I734" s="4" t="s">
        <v>2992</v>
      </c>
      <c r="J734" s="8" t="s">
        <v>2571</v>
      </c>
      <c r="K734" s="8" t="s">
        <v>3479</v>
      </c>
      <c r="L734" s="36" t="s">
        <v>2714</v>
      </c>
      <c r="M734" s="4" t="s">
        <v>2716</v>
      </c>
      <c r="N734" s="8" t="s">
        <v>1247</v>
      </c>
      <c r="O734" s="4" t="s">
        <v>1415</v>
      </c>
      <c r="P734" s="4">
        <v>796</v>
      </c>
      <c r="Q734" s="4" t="s">
        <v>2728</v>
      </c>
      <c r="R734" s="155">
        <v>12</v>
      </c>
      <c r="S734" s="35">
        <v>18100</v>
      </c>
      <c r="T734" s="35">
        <f t="shared" si="24"/>
        <v>217200</v>
      </c>
      <c r="U734" s="88">
        <f t="shared" si="25"/>
        <v>243264.00000000003</v>
      </c>
      <c r="V734" s="2"/>
      <c r="W734" s="4">
        <v>2017</v>
      </c>
      <c r="X734" s="8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</row>
    <row r="735" spans="1:37" s="67" customFormat="1" ht="50.1" customHeight="1">
      <c r="A735" s="4" t="s">
        <v>4352</v>
      </c>
      <c r="B735" s="4" t="s">
        <v>2720</v>
      </c>
      <c r="C735" s="8" t="s">
        <v>1256</v>
      </c>
      <c r="D735" s="7" t="s">
        <v>1244</v>
      </c>
      <c r="E735" s="8" t="s">
        <v>1257</v>
      </c>
      <c r="F735" s="56" t="s">
        <v>1263</v>
      </c>
      <c r="G735" s="4" t="s">
        <v>3174</v>
      </c>
      <c r="H735" s="4">
        <v>0</v>
      </c>
      <c r="I735" s="4" t="s">
        <v>2992</v>
      </c>
      <c r="J735" s="8" t="s">
        <v>2571</v>
      </c>
      <c r="K735" s="8" t="s">
        <v>3479</v>
      </c>
      <c r="L735" s="36" t="s">
        <v>2714</v>
      </c>
      <c r="M735" s="4" t="s">
        <v>2716</v>
      </c>
      <c r="N735" s="8" t="s">
        <v>1247</v>
      </c>
      <c r="O735" s="4" t="s">
        <v>1415</v>
      </c>
      <c r="P735" s="4">
        <v>796</v>
      </c>
      <c r="Q735" s="4" t="s">
        <v>2728</v>
      </c>
      <c r="R735" s="155">
        <v>6</v>
      </c>
      <c r="S735" s="35">
        <v>83650</v>
      </c>
      <c r="T735" s="35">
        <f t="shared" si="24"/>
        <v>501900</v>
      </c>
      <c r="U735" s="88">
        <f t="shared" si="25"/>
        <v>562128</v>
      </c>
      <c r="V735" s="2"/>
      <c r="W735" s="4">
        <v>2017</v>
      </c>
      <c r="X735" s="8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</row>
    <row r="736" spans="1:37" s="67" customFormat="1" ht="50.1" customHeight="1">
      <c r="A736" s="4" t="s">
        <v>4353</v>
      </c>
      <c r="B736" s="4" t="s">
        <v>2720</v>
      </c>
      <c r="C736" s="8" t="s">
        <v>1256</v>
      </c>
      <c r="D736" s="7" t="s">
        <v>1244</v>
      </c>
      <c r="E736" s="8" t="s">
        <v>1257</v>
      </c>
      <c r="F736" s="56" t="s">
        <v>1264</v>
      </c>
      <c r="G736" s="4" t="s">
        <v>3174</v>
      </c>
      <c r="H736" s="4">
        <v>0</v>
      </c>
      <c r="I736" s="4" t="s">
        <v>2992</v>
      </c>
      <c r="J736" s="8" t="s">
        <v>2571</v>
      </c>
      <c r="K736" s="8" t="s">
        <v>3479</v>
      </c>
      <c r="L736" s="36" t="s">
        <v>2714</v>
      </c>
      <c r="M736" s="4" t="s">
        <v>2716</v>
      </c>
      <c r="N736" s="8" t="s">
        <v>1247</v>
      </c>
      <c r="O736" s="4" t="s">
        <v>1415</v>
      </c>
      <c r="P736" s="4">
        <v>796</v>
      </c>
      <c r="Q736" s="4" t="s">
        <v>2728</v>
      </c>
      <c r="R736" s="155">
        <v>8</v>
      </c>
      <c r="S736" s="35">
        <v>18100</v>
      </c>
      <c r="T736" s="35">
        <f t="shared" si="24"/>
        <v>144800</v>
      </c>
      <c r="U736" s="88">
        <f t="shared" si="25"/>
        <v>162176.00000000003</v>
      </c>
      <c r="V736" s="2"/>
      <c r="W736" s="4">
        <v>2017</v>
      </c>
      <c r="X736" s="8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</row>
    <row r="737" spans="1:91" s="67" customFormat="1" ht="50.1" customHeight="1">
      <c r="A737" s="4" t="s">
        <v>4354</v>
      </c>
      <c r="B737" s="4" t="s">
        <v>2720</v>
      </c>
      <c r="C737" s="8" t="s">
        <v>1265</v>
      </c>
      <c r="D737" s="7" t="s">
        <v>1244</v>
      </c>
      <c r="E737" s="8" t="s">
        <v>1266</v>
      </c>
      <c r="F737" s="56" t="s">
        <v>1267</v>
      </c>
      <c r="G737" s="4" t="s">
        <v>3174</v>
      </c>
      <c r="H737" s="4">
        <v>0</v>
      </c>
      <c r="I737" s="4" t="s">
        <v>2992</v>
      </c>
      <c r="J737" s="8" t="s">
        <v>2571</v>
      </c>
      <c r="K737" s="8" t="s">
        <v>3479</v>
      </c>
      <c r="L737" s="36" t="s">
        <v>2714</v>
      </c>
      <c r="M737" s="4" t="s">
        <v>2716</v>
      </c>
      <c r="N737" s="8" t="s">
        <v>1247</v>
      </c>
      <c r="O737" s="4" t="s">
        <v>1415</v>
      </c>
      <c r="P737" s="4">
        <v>796</v>
      </c>
      <c r="Q737" s="4" t="s">
        <v>2728</v>
      </c>
      <c r="R737" s="155">
        <v>20</v>
      </c>
      <c r="S737" s="35">
        <v>26000</v>
      </c>
      <c r="T737" s="35">
        <f t="shared" si="24"/>
        <v>520000</v>
      </c>
      <c r="U737" s="88">
        <f t="shared" si="25"/>
        <v>582400</v>
      </c>
      <c r="V737" s="2"/>
      <c r="W737" s="4">
        <v>2017</v>
      </c>
      <c r="X737" s="8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</row>
    <row r="738" spans="1:91" s="67" customFormat="1" ht="50.1" customHeight="1">
      <c r="A738" s="4" t="s">
        <v>4355</v>
      </c>
      <c r="B738" s="33" t="s">
        <v>2720</v>
      </c>
      <c r="C738" s="97" t="s">
        <v>1988</v>
      </c>
      <c r="D738" s="98" t="s">
        <v>1989</v>
      </c>
      <c r="E738" s="5" t="s">
        <v>1990</v>
      </c>
      <c r="F738" s="23" t="s">
        <v>1991</v>
      </c>
      <c r="G738" s="24" t="s">
        <v>2712</v>
      </c>
      <c r="H738" s="10">
        <v>0</v>
      </c>
      <c r="I738" s="32">
        <v>590000000</v>
      </c>
      <c r="J738" s="8" t="s">
        <v>2571</v>
      </c>
      <c r="K738" s="33" t="s">
        <v>1992</v>
      </c>
      <c r="L738" s="8" t="s">
        <v>2725</v>
      </c>
      <c r="M738" s="33" t="s">
        <v>2716</v>
      </c>
      <c r="N738" s="5" t="s">
        <v>1830</v>
      </c>
      <c r="O738" s="4" t="s">
        <v>1415</v>
      </c>
      <c r="P738" s="50">
        <v>113</v>
      </c>
      <c r="Q738" s="50" t="s">
        <v>3018</v>
      </c>
      <c r="R738" s="150">
        <v>150</v>
      </c>
      <c r="S738" s="37">
        <v>41100</v>
      </c>
      <c r="T738" s="35">
        <f t="shared" si="24"/>
        <v>6165000</v>
      </c>
      <c r="U738" s="88">
        <f t="shared" si="25"/>
        <v>6904800.0000000009</v>
      </c>
      <c r="V738" s="94"/>
      <c r="W738" s="75">
        <v>2017</v>
      </c>
      <c r="X738" s="258"/>
      <c r="Y738" s="132"/>
      <c r="Z738" s="132"/>
      <c r="AA738" s="132"/>
      <c r="AB738" s="132"/>
      <c r="AC738" s="132"/>
      <c r="AD738" s="132"/>
      <c r="AE738" s="132"/>
      <c r="AF738" s="132"/>
      <c r="AG738" s="132"/>
      <c r="AH738" s="132"/>
      <c r="AI738" s="132"/>
      <c r="AJ738" s="132"/>
      <c r="AK738" s="132"/>
      <c r="AL738" s="132"/>
      <c r="AM738" s="132"/>
      <c r="AN738" s="132"/>
      <c r="AO738" s="132"/>
      <c r="AP738" s="132"/>
      <c r="AQ738" s="132"/>
      <c r="AR738" s="132"/>
      <c r="AS738" s="132"/>
      <c r="AT738" s="132"/>
      <c r="AU738" s="132"/>
      <c r="AV738" s="132"/>
      <c r="AW738" s="132"/>
      <c r="AX738" s="132"/>
      <c r="AY738" s="132"/>
      <c r="AZ738" s="132"/>
      <c r="BA738" s="132"/>
      <c r="BB738" s="132"/>
      <c r="BC738" s="132"/>
      <c r="BD738" s="132"/>
      <c r="BE738" s="132"/>
      <c r="BF738" s="132"/>
      <c r="BG738" s="132"/>
      <c r="BH738" s="132"/>
      <c r="BI738" s="132"/>
      <c r="BJ738" s="132"/>
      <c r="BK738" s="132"/>
      <c r="BL738" s="132"/>
      <c r="BM738" s="132"/>
      <c r="BN738" s="132"/>
      <c r="BO738" s="132"/>
      <c r="BP738" s="132"/>
      <c r="BQ738" s="132"/>
      <c r="BR738" s="132"/>
      <c r="BS738" s="132"/>
      <c r="BT738" s="132"/>
      <c r="BU738" s="132"/>
      <c r="BV738" s="132"/>
      <c r="BW738" s="132"/>
      <c r="BX738" s="132"/>
      <c r="BY738" s="132"/>
      <c r="BZ738" s="132"/>
      <c r="CA738" s="132"/>
      <c r="CB738" s="132"/>
      <c r="CC738" s="132"/>
      <c r="CD738" s="132"/>
      <c r="CE738" s="132"/>
      <c r="CF738" s="132"/>
      <c r="CG738" s="132"/>
      <c r="CH738" s="132"/>
      <c r="CI738" s="132"/>
      <c r="CJ738" s="132"/>
      <c r="CK738" s="132"/>
      <c r="CL738" s="132"/>
      <c r="CM738" s="132"/>
    </row>
    <row r="739" spans="1:91" s="67" customFormat="1" ht="50.1" customHeight="1">
      <c r="A739" s="4" t="s">
        <v>4356</v>
      </c>
      <c r="B739" s="33" t="s">
        <v>2720</v>
      </c>
      <c r="C739" s="97" t="s">
        <v>1998</v>
      </c>
      <c r="D739" s="98" t="s">
        <v>1989</v>
      </c>
      <c r="E739" s="5" t="s">
        <v>1999</v>
      </c>
      <c r="F739" s="23" t="s">
        <v>2000</v>
      </c>
      <c r="G739" s="24" t="s">
        <v>2712</v>
      </c>
      <c r="H739" s="10">
        <v>0</v>
      </c>
      <c r="I739" s="32">
        <v>590000000</v>
      </c>
      <c r="J739" s="8" t="s">
        <v>2571</v>
      </c>
      <c r="K739" s="33" t="s">
        <v>2001</v>
      </c>
      <c r="L739" s="8" t="s">
        <v>2725</v>
      </c>
      <c r="M739" s="33" t="s">
        <v>2716</v>
      </c>
      <c r="N739" s="5" t="s">
        <v>1830</v>
      </c>
      <c r="O739" s="8" t="s">
        <v>404</v>
      </c>
      <c r="P739" s="50">
        <v>113</v>
      </c>
      <c r="Q739" s="50" t="s">
        <v>3018</v>
      </c>
      <c r="R739" s="150">
        <v>100</v>
      </c>
      <c r="S739" s="37">
        <v>20500</v>
      </c>
      <c r="T739" s="35">
        <f t="shared" si="24"/>
        <v>2050000</v>
      </c>
      <c r="U739" s="88">
        <f t="shared" si="25"/>
        <v>2296000</v>
      </c>
      <c r="V739" s="94"/>
      <c r="W739" s="75">
        <v>2017</v>
      </c>
      <c r="X739" s="258"/>
      <c r="Y739" s="132"/>
      <c r="Z739" s="132"/>
      <c r="AA739" s="132"/>
      <c r="AB739" s="132"/>
      <c r="AC739" s="132"/>
      <c r="AD739" s="132"/>
      <c r="AE739" s="132"/>
      <c r="AF739" s="132"/>
      <c r="AG739" s="132"/>
      <c r="AH739" s="132"/>
      <c r="AI739" s="132"/>
      <c r="AJ739" s="132"/>
      <c r="AK739" s="132"/>
      <c r="AL739" s="132"/>
      <c r="AM739" s="132"/>
      <c r="AN739" s="132"/>
      <c r="AO739" s="132"/>
      <c r="AP739" s="132"/>
      <c r="AQ739" s="132"/>
      <c r="AR739" s="132"/>
      <c r="AS739" s="132"/>
      <c r="AT739" s="132"/>
      <c r="AU739" s="132"/>
      <c r="AV739" s="132"/>
      <c r="AW739" s="132"/>
      <c r="AX739" s="132"/>
      <c r="AY739" s="132"/>
      <c r="AZ739" s="132"/>
      <c r="BA739" s="132"/>
      <c r="BB739" s="132"/>
      <c r="BC739" s="132"/>
      <c r="BD739" s="132"/>
      <c r="BE739" s="132"/>
      <c r="BF739" s="132"/>
      <c r="BG739" s="132"/>
      <c r="BH739" s="132"/>
      <c r="BI739" s="132"/>
      <c r="BJ739" s="132"/>
      <c r="BK739" s="132"/>
      <c r="BL739" s="132"/>
      <c r="BM739" s="132"/>
      <c r="BN739" s="132"/>
      <c r="BO739" s="132"/>
      <c r="BP739" s="132"/>
      <c r="BQ739" s="132"/>
      <c r="BR739" s="132"/>
      <c r="BS739" s="132"/>
      <c r="BT739" s="132"/>
      <c r="BU739" s="132"/>
      <c r="BV739" s="132"/>
      <c r="BW739" s="132"/>
      <c r="BX739" s="132"/>
      <c r="BY739" s="132"/>
      <c r="BZ739" s="132"/>
      <c r="CA739" s="132"/>
      <c r="CB739" s="132"/>
      <c r="CC739" s="132"/>
      <c r="CD739" s="132"/>
      <c r="CE739" s="132"/>
      <c r="CF739" s="132"/>
      <c r="CG739" s="132"/>
      <c r="CH739" s="132"/>
      <c r="CI739" s="132"/>
      <c r="CJ739" s="132"/>
      <c r="CK739" s="132"/>
      <c r="CL739" s="132"/>
      <c r="CM739" s="132"/>
    </row>
    <row r="740" spans="1:91" s="67" customFormat="1" ht="50.1" customHeight="1">
      <c r="A740" s="4" t="s">
        <v>4357</v>
      </c>
      <c r="B740" s="4" t="s">
        <v>2720</v>
      </c>
      <c r="C740" s="8" t="s">
        <v>2410</v>
      </c>
      <c r="D740" s="8" t="s">
        <v>2411</v>
      </c>
      <c r="E740" s="8" t="s">
        <v>2412</v>
      </c>
      <c r="F740" s="56" t="s">
        <v>2413</v>
      </c>
      <c r="G740" s="4" t="s">
        <v>2712</v>
      </c>
      <c r="H740" s="4">
        <v>0</v>
      </c>
      <c r="I740" s="4">
        <v>590000000</v>
      </c>
      <c r="J740" s="8" t="s">
        <v>2571</v>
      </c>
      <c r="K740" s="8" t="s">
        <v>2249</v>
      </c>
      <c r="L740" s="36" t="s">
        <v>2714</v>
      </c>
      <c r="M740" s="4" t="s">
        <v>2726</v>
      </c>
      <c r="N740" s="8" t="s">
        <v>2128</v>
      </c>
      <c r="O740" s="4" t="s">
        <v>1415</v>
      </c>
      <c r="P740" s="4">
        <v>166</v>
      </c>
      <c r="Q740" s="4" t="s">
        <v>2762</v>
      </c>
      <c r="R740" s="155">
        <v>100</v>
      </c>
      <c r="S740" s="35">
        <v>600</v>
      </c>
      <c r="T740" s="35">
        <f t="shared" si="24"/>
        <v>60000</v>
      </c>
      <c r="U740" s="88">
        <f t="shared" si="25"/>
        <v>67200</v>
      </c>
      <c r="V740" s="2"/>
      <c r="W740" s="4">
        <v>2017</v>
      </c>
      <c r="X740" s="8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</row>
    <row r="741" spans="1:91" s="67" customFormat="1" ht="50.1" customHeight="1">
      <c r="A741" s="4" t="s">
        <v>4358</v>
      </c>
      <c r="B741" s="4" t="s">
        <v>2720</v>
      </c>
      <c r="C741" s="8" t="s">
        <v>1274</v>
      </c>
      <c r="D741" s="7" t="s">
        <v>2411</v>
      </c>
      <c r="E741" s="8" t="s">
        <v>1275</v>
      </c>
      <c r="F741" s="56" t="s">
        <v>1276</v>
      </c>
      <c r="G741" s="4" t="s">
        <v>2712</v>
      </c>
      <c r="H741" s="4">
        <v>0</v>
      </c>
      <c r="I741" s="4" t="s">
        <v>2992</v>
      </c>
      <c r="J741" s="8" t="s">
        <v>2571</v>
      </c>
      <c r="K741" s="8" t="s">
        <v>1271</v>
      </c>
      <c r="L741" s="36" t="s">
        <v>2714</v>
      </c>
      <c r="M741" s="4" t="s">
        <v>2716</v>
      </c>
      <c r="N741" s="8" t="s">
        <v>1272</v>
      </c>
      <c r="O741" s="4" t="s">
        <v>1415</v>
      </c>
      <c r="P741" s="4">
        <v>796</v>
      </c>
      <c r="Q741" s="4" t="s">
        <v>2728</v>
      </c>
      <c r="R741" s="155">
        <v>300</v>
      </c>
      <c r="S741" s="35">
        <v>307</v>
      </c>
      <c r="T741" s="35">
        <f t="shared" si="24"/>
        <v>92100</v>
      </c>
      <c r="U741" s="88">
        <f t="shared" si="25"/>
        <v>103152.00000000001</v>
      </c>
      <c r="V741" s="2"/>
      <c r="W741" s="4">
        <v>2017</v>
      </c>
      <c r="X741" s="8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</row>
    <row r="742" spans="1:91" s="67" customFormat="1" ht="50.1" customHeight="1">
      <c r="A742" s="4" t="s">
        <v>4359</v>
      </c>
      <c r="B742" s="4" t="s">
        <v>2720</v>
      </c>
      <c r="C742" s="8" t="s">
        <v>1274</v>
      </c>
      <c r="D742" s="7" t="s">
        <v>2411</v>
      </c>
      <c r="E742" s="8" t="s">
        <v>1275</v>
      </c>
      <c r="F742" s="56" t="s">
        <v>1277</v>
      </c>
      <c r="G742" s="4" t="s">
        <v>2712</v>
      </c>
      <c r="H742" s="4">
        <v>0</v>
      </c>
      <c r="I742" s="4" t="s">
        <v>2992</v>
      </c>
      <c r="J742" s="8" t="s">
        <v>2571</v>
      </c>
      <c r="K742" s="8" t="s">
        <v>1271</v>
      </c>
      <c r="L742" s="36" t="s">
        <v>2714</v>
      </c>
      <c r="M742" s="4" t="s">
        <v>2716</v>
      </c>
      <c r="N742" s="8" t="s">
        <v>1272</v>
      </c>
      <c r="O742" s="4" t="s">
        <v>1415</v>
      </c>
      <c r="P742" s="4">
        <v>796</v>
      </c>
      <c r="Q742" s="4" t="s">
        <v>2728</v>
      </c>
      <c r="R742" s="155">
        <v>150</v>
      </c>
      <c r="S742" s="35">
        <v>305</v>
      </c>
      <c r="T742" s="35">
        <f t="shared" si="24"/>
        <v>45750</v>
      </c>
      <c r="U742" s="88">
        <f t="shared" si="25"/>
        <v>51240.000000000007</v>
      </c>
      <c r="V742" s="2"/>
      <c r="W742" s="4">
        <v>2017</v>
      </c>
      <c r="X742" s="8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</row>
    <row r="743" spans="1:91" s="67" customFormat="1" ht="50.1" customHeight="1">
      <c r="A743" s="4" t="s">
        <v>4360</v>
      </c>
      <c r="B743" s="4" t="s">
        <v>2720</v>
      </c>
      <c r="C743" s="8" t="s">
        <v>1274</v>
      </c>
      <c r="D743" s="7" t="s">
        <v>2411</v>
      </c>
      <c r="E743" s="8" t="s">
        <v>1275</v>
      </c>
      <c r="F743" s="56" t="s">
        <v>1278</v>
      </c>
      <c r="G743" s="4" t="s">
        <v>2712</v>
      </c>
      <c r="H743" s="4">
        <v>0</v>
      </c>
      <c r="I743" s="4" t="s">
        <v>2992</v>
      </c>
      <c r="J743" s="8" t="s">
        <v>2571</v>
      </c>
      <c r="K743" s="8" t="s">
        <v>1271</v>
      </c>
      <c r="L743" s="36" t="s">
        <v>2714</v>
      </c>
      <c r="M743" s="4" t="s">
        <v>2716</v>
      </c>
      <c r="N743" s="8" t="s">
        <v>1272</v>
      </c>
      <c r="O743" s="4" t="s">
        <v>1415</v>
      </c>
      <c r="P743" s="4">
        <v>796</v>
      </c>
      <c r="Q743" s="4" t="s">
        <v>2728</v>
      </c>
      <c r="R743" s="155">
        <v>300</v>
      </c>
      <c r="S743" s="35">
        <v>293</v>
      </c>
      <c r="T743" s="35">
        <f t="shared" si="24"/>
        <v>87900</v>
      </c>
      <c r="U743" s="88">
        <f t="shared" si="25"/>
        <v>98448.000000000015</v>
      </c>
      <c r="V743" s="2"/>
      <c r="W743" s="4">
        <v>2017</v>
      </c>
      <c r="X743" s="8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</row>
    <row r="744" spans="1:91" s="67" customFormat="1" ht="50.1" customHeight="1">
      <c r="A744" s="4" t="s">
        <v>4361</v>
      </c>
      <c r="B744" s="4" t="s">
        <v>2720</v>
      </c>
      <c r="C744" s="8" t="s">
        <v>1274</v>
      </c>
      <c r="D744" s="7" t="s">
        <v>2411</v>
      </c>
      <c r="E744" s="8" t="s">
        <v>1275</v>
      </c>
      <c r="F744" s="56" t="s">
        <v>1279</v>
      </c>
      <c r="G744" s="4" t="s">
        <v>2712</v>
      </c>
      <c r="H744" s="4">
        <v>0</v>
      </c>
      <c r="I744" s="4" t="s">
        <v>2992</v>
      </c>
      <c r="J744" s="8" t="s">
        <v>2571</v>
      </c>
      <c r="K744" s="8" t="s">
        <v>1271</v>
      </c>
      <c r="L744" s="36" t="s">
        <v>2714</v>
      </c>
      <c r="M744" s="4" t="s">
        <v>2716</v>
      </c>
      <c r="N744" s="8" t="s">
        <v>1272</v>
      </c>
      <c r="O744" s="4" t="s">
        <v>1415</v>
      </c>
      <c r="P744" s="4">
        <v>796</v>
      </c>
      <c r="Q744" s="4" t="s">
        <v>2728</v>
      </c>
      <c r="R744" s="155">
        <v>150</v>
      </c>
      <c r="S744" s="35">
        <v>293</v>
      </c>
      <c r="T744" s="35">
        <f t="shared" si="24"/>
        <v>43950</v>
      </c>
      <c r="U744" s="88">
        <f t="shared" si="25"/>
        <v>49224.000000000007</v>
      </c>
      <c r="V744" s="2"/>
      <c r="W744" s="4">
        <v>2017</v>
      </c>
      <c r="X744" s="8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</row>
    <row r="745" spans="1:91" s="67" customFormat="1" ht="50.1" customHeight="1">
      <c r="A745" s="4" t="s">
        <v>4362</v>
      </c>
      <c r="B745" s="4" t="s">
        <v>2720</v>
      </c>
      <c r="C745" s="8" t="s">
        <v>1274</v>
      </c>
      <c r="D745" s="7" t="s">
        <v>2411</v>
      </c>
      <c r="E745" s="8" t="s">
        <v>1275</v>
      </c>
      <c r="F745" s="56" t="s">
        <v>1280</v>
      </c>
      <c r="G745" s="4" t="s">
        <v>2712</v>
      </c>
      <c r="H745" s="4">
        <v>0</v>
      </c>
      <c r="I745" s="4" t="s">
        <v>2992</v>
      </c>
      <c r="J745" s="8" t="s">
        <v>2571</v>
      </c>
      <c r="K745" s="8" t="s">
        <v>1271</v>
      </c>
      <c r="L745" s="36" t="s">
        <v>2714</v>
      </c>
      <c r="M745" s="4" t="s">
        <v>2716</v>
      </c>
      <c r="N745" s="8" t="s">
        <v>1272</v>
      </c>
      <c r="O745" s="4" t="s">
        <v>1415</v>
      </c>
      <c r="P745" s="4">
        <v>796</v>
      </c>
      <c r="Q745" s="4" t="s">
        <v>2728</v>
      </c>
      <c r="R745" s="155">
        <v>200</v>
      </c>
      <c r="S745" s="35">
        <v>265</v>
      </c>
      <c r="T745" s="35">
        <f t="shared" si="24"/>
        <v>53000</v>
      </c>
      <c r="U745" s="88">
        <f t="shared" si="25"/>
        <v>59360.000000000007</v>
      </c>
      <c r="V745" s="2"/>
      <c r="W745" s="4">
        <v>2017</v>
      </c>
      <c r="X745" s="8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</row>
    <row r="746" spans="1:91" s="67" customFormat="1" ht="50.1" customHeight="1">
      <c r="A746" s="4" t="s">
        <v>4363</v>
      </c>
      <c r="B746" s="4" t="s">
        <v>2720</v>
      </c>
      <c r="C746" s="8" t="s">
        <v>1274</v>
      </c>
      <c r="D746" s="7" t="s">
        <v>2411</v>
      </c>
      <c r="E746" s="8" t="s">
        <v>1275</v>
      </c>
      <c r="F746" s="56" t="s">
        <v>1281</v>
      </c>
      <c r="G746" s="4" t="s">
        <v>2712</v>
      </c>
      <c r="H746" s="4">
        <v>0</v>
      </c>
      <c r="I746" s="4" t="s">
        <v>2992</v>
      </c>
      <c r="J746" s="8" t="s">
        <v>2571</v>
      </c>
      <c r="K746" s="8" t="s">
        <v>1271</v>
      </c>
      <c r="L746" s="36" t="s">
        <v>2714</v>
      </c>
      <c r="M746" s="4" t="s">
        <v>2716</v>
      </c>
      <c r="N746" s="8" t="s">
        <v>1272</v>
      </c>
      <c r="O746" s="4" t="s">
        <v>1415</v>
      </c>
      <c r="P746" s="4">
        <v>796</v>
      </c>
      <c r="Q746" s="4" t="s">
        <v>2728</v>
      </c>
      <c r="R746" s="155">
        <v>100</v>
      </c>
      <c r="S746" s="35">
        <v>260</v>
      </c>
      <c r="T746" s="35">
        <f t="shared" si="24"/>
        <v>26000</v>
      </c>
      <c r="U746" s="88">
        <f t="shared" si="25"/>
        <v>29120.000000000004</v>
      </c>
      <c r="V746" s="2"/>
      <c r="W746" s="4">
        <v>2017</v>
      </c>
      <c r="X746" s="8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</row>
    <row r="747" spans="1:91" s="67" customFormat="1" ht="50.1" customHeight="1">
      <c r="A747" s="4" t="s">
        <v>4364</v>
      </c>
      <c r="B747" s="4" t="s">
        <v>2720</v>
      </c>
      <c r="C747" s="8" t="s">
        <v>1274</v>
      </c>
      <c r="D747" s="7" t="s">
        <v>2411</v>
      </c>
      <c r="E747" s="8" t="s">
        <v>1275</v>
      </c>
      <c r="F747" s="56" t="s">
        <v>1282</v>
      </c>
      <c r="G747" s="4" t="s">
        <v>2712</v>
      </c>
      <c r="H747" s="4">
        <v>0</v>
      </c>
      <c r="I747" s="4" t="s">
        <v>2992</v>
      </c>
      <c r="J747" s="8" t="s">
        <v>2571</v>
      </c>
      <c r="K747" s="8" t="s">
        <v>1271</v>
      </c>
      <c r="L747" s="36" t="s">
        <v>2714</v>
      </c>
      <c r="M747" s="4" t="s">
        <v>2716</v>
      </c>
      <c r="N747" s="8" t="s">
        <v>1272</v>
      </c>
      <c r="O747" s="4" t="s">
        <v>1415</v>
      </c>
      <c r="P747" s="4">
        <v>796</v>
      </c>
      <c r="Q747" s="4" t="s">
        <v>2728</v>
      </c>
      <c r="R747" s="155">
        <v>200</v>
      </c>
      <c r="S747" s="35">
        <v>250</v>
      </c>
      <c r="T747" s="35">
        <f t="shared" si="24"/>
        <v>50000</v>
      </c>
      <c r="U747" s="88">
        <f t="shared" si="25"/>
        <v>56000.000000000007</v>
      </c>
      <c r="V747" s="2"/>
      <c r="W747" s="4">
        <v>2017</v>
      </c>
      <c r="X747" s="8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</row>
    <row r="748" spans="1:91" s="67" customFormat="1" ht="50.1" customHeight="1">
      <c r="A748" s="4" t="s">
        <v>4365</v>
      </c>
      <c r="B748" s="4" t="s">
        <v>2720</v>
      </c>
      <c r="C748" s="8" t="s">
        <v>1274</v>
      </c>
      <c r="D748" s="7" t="s">
        <v>2411</v>
      </c>
      <c r="E748" s="8" t="s">
        <v>1275</v>
      </c>
      <c r="F748" s="56" t="s">
        <v>1283</v>
      </c>
      <c r="G748" s="4" t="s">
        <v>2712</v>
      </c>
      <c r="H748" s="4">
        <v>0</v>
      </c>
      <c r="I748" s="4" t="s">
        <v>2992</v>
      </c>
      <c r="J748" s="8" t="s">
        <v>2571</v>
      </c>
      <c r="K748" s="8" t="s">
        <v>1271</v>
      </c>
      <c r="L748" s="36" t="s">
        <v>2714</v>
      </c>
      <c r="M748" s="4" t="s">
        <v>2716</v>
      </c>
      <c r="N748" s="8" t="s">
        <v>1272</v>
      </c>
      <c r="O748" s="4" t="s">
        <v>1415</v>
      </c>
      <c r="P748" s="4">
        <v>796</v>
      </c>
      <c r="Q748" s="4" t="s">
        <v>2728</v>
      </c>
      <c r="R748" s="155">
        <v>100</v>
      </c>
      <c r="S748" s="35">
        <v>248</v>
      </c>
      <c r="T748" s="35">
        <f t="shared" si="24"/>
        <v>24800</v>
      </c>
      <c r="U748" s="88">
        <f t="shared" si="25"/>
        <v>27776.000000000004</v>
      </c>
      <c r="V748" s="2"/>
      <c r="W748" s="4">
        <v>2017</v>
      </c>
      <c r="X748" s="8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</row>
    <row r="749" spans="1:91" s="67" customFormat="1" ht="50.1" customHeight="1">
      <c r="A749" s="4" t="s">
        <v>4366</v>
      </c>
      <c r="B749" s="4" t="s">
        <v>2720</v>
      </c>
      <c r="C749" s="8" t="s">
        <v>1268</v>
      </c>
      <c r="D749" s="7" t="s">
        <v>2411</v>
      </c>
      <c r="E749" s="8" t="s">
        <v>1269</v>
      </c>
      <c r="F749" s="56" t="s">
        <v>1270</v>
      </c>
      <c r="G749" s="4" t="s">
        <v>2712</v>
      </c>
      <c r="H749" s="4">
        <v>0</v>
      </c>
      <c r="I749" s="4" t="s">
        <v>2992</v>
      </c>
      <c r="J749" s="8" t="s">
        <v>2571</v>
      </c>
      <c r="K749" s="8" t="s">
        <v>1271</v>
      </c>
      <c r="L749" s="36" t="s">
        <v>2714</v>
      </c>
      <c r="M749" s="4" t="s">
        <v>2716</v>
      </c>
      <c r="N749" s="8" t="s">
        <v>1272</v>
      </c>
      <c r="O749" s="4" t="s">
        <v>1415</v>
      </c>
      <c r="P749" s="4">
        <v>796</v>
      </c>
      <c r="Q749" s="4" t="s">
        <v>2728</v>
      </c>
      <c r="R749" s="155">
        <v>100</v>
      </c>
      <c r="S749" s="35">
        <v>525</v>
      </c>
      <c r="T749" s="35">
        <f t="shared" si="24"/>
        <v>52500</v>
      </c>
      <c r="U749" s="88">
        <f t="shared" si="25"/>
        <v>58800.000000000007</v>
      </c>
      <c r="V749" s="2"/>
      <c r="W749" s="4">
        <v>2017</v>
      </c>
      <c r="X749" s="8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</row>
    <row r="750" spans="1:91" s="67" customFormat="1" ht="50.1" customHeight="1">
      <c r="A750" s="4" t="s">
        <v>4367</v>
      </c>
      <c r="B750" s="4" t="s">
        <v>2720</v>
      </c>
      <c r="C750" s="8" t="s">
        <v>1268</v>
      </c>
      <c r="D750" s="7" t="s">
        <v>2411</v>
      </c>
      <c r="E750" s="8" t="s">
        <v>1269</v>
      </c>
      <c r="F750" s="56" t="s">
        <v>1273</v>
      </c>
      <c r="G750" s="4" t="s">
        <v>2712</v>
      </c>
      <c r="H750" s="4">
        <v>0</v>
      </c>
      <c r="I750" s="4" t="s">
        <v>2992</v>
      </c>
      <c r="J750" s="8" t="s">
        <v>2571</v>
      </c>
      <c r="K750" s="8" t="s">
        <v>1271</v>
      </c>
      <c r="L750" s="36" t="s">
        <v>2714</v>
      </c>
      <c r="M750" s="4" t="s">
        <v>2716</v>
      </c>
      <c r="N750" s="8" t="s">
        <v>1272</v>
      </c>
      <c r="O750" s="4" t="s">
        <v>1415</v>
      </c>
      <c r="P750" s="4">
        <v>796</v>
      </c>
      <c r="Q750" s="4" t="s">
        <v>2728</v>
      </c>
      <c r="R750" s="155">
        <v>100</v>
      </c>
      <c r="S750" s="35">
        <v>560</v>
      </c>
      <c r="T750" s="35">
        <f t="shared" si="24"/>
        <v>56000</v>
      </c>
      <c r="U750" s="88">
        <f t="shared" si="25"/>
        <v>62720.000000000007</v>
      </c>
      <c r="V750" s="2"/>
      <c r="W750" s="4">
        <v>2017</v>
      </c>
      <c r="X750" s="8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</row>
    <row r="751" spans="1:91" s="67" customFormat="1" ht="50.1" customHeight="1">
      <c r="A751" s="4" t="s">
        <v>4368</v>
      </c>
      <c r="B751" s="8" t="s">
        <v>2720</v>
      </c>
      <c r="C751" s="8" t="s">
        <v>764</v>
      </c>
      <c r="D751" s="7" t="s">
        <v>2411</v>
      </c>
      <c r="E751" s="7" t="s">
        <v>765</v>
      </c>
      <c r="F751" s="7">
        <v>36030</v>
      </c>
      <c r="G751" s="8" t="s">
        <v>2712</v>
      </c>
      <c r="H751" s="8">
        <v>0</v>
      </c>
      <c r="I751" s="54">
        <v>590000000</v>
      </c>
      <c r="J751" s="8" t="s">
        <v>2714</v>
      </c>
      <c r="K751" s="8" t="s">
        <v>2245</v>
      </c>
      <c r="L751" s="8" t="s">
        <v>2725</v>
      </c>
      <c r="M751" s="8" t="s">
        <v>2716</v>
      </c>
      <c r="N751" s="8" t="s">
        <v>766</v>
      </c>
      <c r="O751" s="8" t="s">
        <v>767</v>
      </c>
      <c r="P751" s="8">
        <v>796</v>
      </c>
      <c r="Q751" s="8" t="s">
        <v>2728</v>
      </c>
      <c r="R751" s="154">
        <v>800</v>
      </c>
      <c r="S751" s="154">
        <v>550</v>
      </c>
      <c r="T751" s="95">
        <f t="shared" si="24"/>
        <v>440000</v>
      </c>
      <c r="U751" s="89">
        <f t="shared" si="25"/>
        <v>492800.00000000006</v>
      </c>
      <c r="V751" s="68" t="s">
        <v>2706</v>
      </c>
      <c r="W751" s="8">
        <v>2017</v>
      </c>
      <c r="X751" s="72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</row>
    <row r="752" spans="1:91" s="67" customFormat="1" ht="50.1" customHeight="1">
      <c r="A752" s="4" t="s">
        <v>4369</v>
      </c>
      <c r="B752" s="107" t="s">
        <v>2720</v>
      </c>
      <c r="C752" s="5" t="s">
        <v>764</v>
      </c>
      <c r="D752" s="23" t="s">
        <v>2411</v>
      </c>
      <c r="E752" s="23" t="s">
        <v>765</v>
      </c>
      <c r="F752" s="23">
        <v>36130</v>
      </c>
      <c r="G752" s="53" t="s">
        <v>2712</v>
      </c>
      <c r="H752" s="53">
        <v>0</v>
      </c>
      <c r="I752" s="54">
        <v>590000000</v>
      </c>
      <c r="J752" s="8" t="s">
        <v>2714</v>
      </c>
      <c r="K752" s="8" t="s">
        <v>2245</v>
      </c>
      <c r="L752" s="92" t="s">
        <v>2714</v>
      </c>
      <c r="M752" s="92" t="s">
        <v>2716</v>
      </c>
      <c r="N752" s="76" t="s">
        <v>766</v>
      </c>
      <c r="O752" s="76" t="s">
        <v>767</v>
      </c>
      <c r="P752" s="107">
        <v>796</v>
      </c>
      <c r="Q752" s="107" t="s">
        <v>2728</v>
      </c>
      <c r="R752" s="154">
        <v>680</v>
      </c>
      <c r="S752" s="154">
        <v>415</v>
      </c>
      <c r="T752" s="95">
        <f t="shared" si="24"/>
        <v>282200</v>
      </c>
      <c r="U752" s="89">
        <f t="shared" si="25"/>
        <v>316064.00000000006</v>
      </c>
      <c r="V752" s="108" t="s">
        <v>2706</v>
      </c>
      <c r="W752" s="8">
        <v>2017</v>
      </c>
      <c r="X752" s="72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</row>
    <row r="753" spans="1:91" s="67" customFormat="1" ht="50.1" customHeight="1">
      <c r="A753" s="4" t="s">
        <v>4370</v>
      </c>
      <c r="B753" s="5" t="s">
        <v>2720</v>
      </c>
      <c r="C753" s="5" t="s">
        <v>764</v>
      </c>
      <c r="D753" s="5" t="s">
        <v>2411</v>
      </c>
      <c r="E753" s="5" t="s">
        <v>765</v>
      </c>
      <c r="F753" s="8">
        <v>36030</v>
      </c>
      <c r="G753" s="8" t="s">
        <v>2712</v>
      </c>
      <c r="H753" s="9">
        <v>0</v>
      </c>
      <c r="I753" s="10">
        <v>590000000</v>
      </c>
      <c r="J753" s="8" t="s">
        <v>2571</v>
      </c>
      <c r="K753" s="8" t="s">
        <v>2245</v>
      </c>
      <c r="L753" s="8" t="s">
        <v>2725</v>
      </c>
      <c r="M753" s="8" t="s">
        <v>2716</v>
      </c>
      <c r="N753" s="8" t="s">
        <v>766</v>
      </c>
      <c r="O753" s="5" t="s">
        <v>767</v>
      </c>
      <c r="P753" s="8">
        <v>796</v>
      </c>
      <c r="Q753" s="8" t="s">
        <v>2728</v>
      </c>
      <c r="R753" s="155">
        <v>800</v>
      </c>
      <c r="S753" s="167">
        <v>550</v>
      </c>
      <c r="T753" s="35">
        <f t="shared" si="24"/>
        <v>440000</v>
      </c>
      <c r="U753" s="88">
        <f t="shared" si="25"/>
        <v>492800.00000000006</v>
      </c>
      <c r="V753" s="2" t="s">
        <v>2706</v>
      </c>
      <c r="W753" s="8">
        <v>2017</v>
      </c>
      <c r="X753" s="9"/>
    </row>
    <row r="754" spans="1:91" s="65" customFormat="1" ht="50.1" customHeight="1">
      <c r="A754" s="4" t="s">
        <v>4371</v>
      </c>
      <c r="B754" s="5" t="s">
        <v>2720</v>
      </c>
      <c r="C754" s="5" t="s">
        <v>764</v>
      </c>
      <c r="D754" s="5" t="s">
        <v>2411</v>
      </c>
      <c r="E754" s="5" t="s">
        <v>765</v>
      </c>
      <c r="F754" s="8">
        <v>36130</v>
      </c>
      <c r="G754" s="8" t="s">
        <v>2712</v>
      </c>
      <c r="H754" s="9">
        <v>0</v>
      </c>
      <c r="I754" s="10">
        <v>590000000</v>
      </c>
      <c r="J754" s="8" t="s">
        <v>2571</v>
      </c>
      <c r="K754" s="8" t="s">
        <v>2245</v>
      </c>
      <c r="L754" s="8" t="s">
        <v>2714</v>
      </c>
      <c r="M754" s="8" t="s">
        <v>2716</v>
      </c>
      <c r="N754" s="8" t="s">
        <v>766</v>
      </c>
      <c r="O754" s="5" t="s">
        <v>767</v>
      </c>
      <c r="P754" s="8">
        <v>796</v>
      </c>
      <c r="Q754" s="8" t="s">
        <v>2728</v>
      </c>
      <c r="R754" s="155">
        <v>680</v>
      </c>
      <c r="S754" s="167">
        <v>415</v>
      </c>
      <c r="T754" s="35">
        <f t="shared" si="24"/>
        <v>282200</v>
      </c>
      <c r="U754" s="88">
        <f t="shared" si="25"/>
        <v>316064.00000000006</v>
      </c>
      <c r="V754" s="2" t="s">
        <v>2706</v>
      </c>
      <c r="W754" s="8">
        <v>2017</v>
      </c>
      <c r="X754" s="9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  <c r="BZ754" s="67"/>
      <c r="CA754" s="67"/>
      <c r="CB754" s="67"/>
      <c r="CC754" s="67"/>
      <c r="CD754" s="67"/>
      <c r="CE754" s="67"/>
      <c r="CF754" s="67"/>
      <c r="CG754" s="67"/>
      <c r="CH754" s="67"/>
      <c r="CI754" s="67"/>
      <c r="CJ754" s="67"/>
      <c r="CK754" s="67"/>
      <c r="CL754" s="67"/>
      <c r="CM754" s="67"/>
    </row>
    <row r="755" spans="1:91" s="65" customFormat="1" ht="50.1" customHeight="1">
      <c r="A755" s="4" t="s">
        <v>4372</v>
      </c>
      <c r="B755" s="4" t="s">
        <v>2720</v>
      </c>
      <c r="C755" s="8" t="s">
        <v>43</v>
      </c>
      <c r="D755" s="56" t="s">
        <v>44</v>
      </c>
      <c r="E755" s="56" t="s">
        <v>45</v>
      </c>
      <c r="F755" s="56" t="s">
        <v>46</v>
      </c>
      <c r="G755" s="4" t="s">
        <v>2712</v>
      </c>
      <c r="H755" s="4">
        <v>0</v>
      </c>
      <c r="I755" s="54">
        <v>590000000</v>
      </c>
      <c r="J755" s="8" t="s">
        <v>2714</v>
      </c>
      <c r="K755" s="4" t="s">
        <v>1174</v>
      </c>
      <c r="L755" s="4" t="s">
        <v>773</v>
      </c>
      <c r="M755" s="4" t="s">
        <v>3398</v>
      </c>
      <c r="N755" s="4" t="s">
        <v>2427</v>
      </c>
      <c r="O755" s="24" t="s">
        <v>3473</v>
      </c>
      <c r="P755" s="4">
        <v>796</v>
      </c>
      <c r="Q755" s="4" t="s">
        <v>2728</v>
      </c>
      <c r="R755" s="155">
        <v>45</v>
      </c>
      <c r="S755" s="155">
        <v>2000</v>
      </c>
      <c r="T755" s="95">
        <f t="shared" si="24"/>
        <v>90000</v>
      </c>
      <c r="U755" s="89">
        <f t="shared" si="25"/>
        <v>100800.00000000001</v>
      </c>
      <c r="V755" s="2"/>
      <c r="W755" s="4">
        <v>2017</v>
      </c>
      <c r="X755" s="72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  <c r="CA755" s="67"/>
      <c r="CB755" s="67"/>
      <c r="CC755" s="67"/>
      <c r="CD755" s="67"/>
      <c r="CE755" s="67"/>
      <c r="CF755" s="67"/>
      <c r="CG755" s="67"/>
      <c r="CH755" s="67"/>
      <c r="CI755" s="67"/>
      <c r="CJ755" s="67"/>
      <c r="CK755" s="67"/>
      <c r="CL755" s="67"/>
      <c r="CM755" s="67"/>
    </row>
    <row r="756" spans="1:91" s="65" customFormat="1" ht="50.1" customHeight="1">
      <c r="A756" s="4" t="s">
        <v>4373</v>
      </c>
      <c r="B756" s="4" t="s">
        <v>2720</v>
      </c>
      <c r="C756" s="8" t="s">
        <v>47</v>
      </c>
      <c r="D756" s="56" t="s">
        <v>48</v>
      </c>
      <c r="E756" s="56" t="s">
        <v>49</v>
      </c>
      <c r="F756" s="56" t="s">
        <v>50</v>
      </c>
      <c r="G756" s="4" t="s">
        <v>2712</v>
      </c>
      <c r="H756" s="4">
        <v>0</v>
      </c>
      <c r="I756" s="54">
        <v>590000000</v>
      </c>
      <c r="J756" s="8" t="s">
        <v>2714</v>
      </c>
      <c r="K756" s="4" t="s">
        <v>2274</v>
      </c>
      <c r="L756" s="4" t="s">
        <v>773</v>
      </c>
      <c r="M756" s="4" t="s">
        <v>3398</v>
      </c>
      <c r="N756" s="4" t="s">
        <v>2427</v>
      </c>
      <c r="O756" s="24" t="s">
        <v>3473</v>
      </c>
      <c r="P756" s="4">
        <v>796</v>
      </c>
      <c r="Q756" s="4" t="s">
        <v>2728</v>
      </c>
      <c r="R756" s="155">
        <v>40</v>
      </c>
      <c r="S756" s="155">
        <v>1820</v>
      </c>
      <c r="T756" s="95">
        <f t="shared" si="24"/>
        <v>72800</v>
      </c>
      <c r="U756" s="89">
        <f t="shared" si="25"/>
        <v>81536.000000000015</v>
      </c>
      <c r="V756" s="2"/>
      <c r="W756" s="4">
        <v>2017</v>
      </c>
      <c r="X756" s="72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  <c r="CD756" s="67"/>
      <c r="CE756" s="67"/>
      <c r="CF756" s="67"/>
      <c r="CG756" s="67"/>
      <c r="CH756" s="67"/>
      <c r="CI756" s="67"/>
      <c r="CJ756" s="67"/>
      <c r="CK756" s="67"/>
      <c r="CL756" s="67"/>
      <c r="CM756" s="67"/>
    </row>
    <row r="757" spans="1:91" s="65" customFormat="1" ht="50.1" customHeight="1">
      <c r="A757" s="4" t="s">
        <v>4374</v>
      </c>
      <c r="B757" s="4" t="s">
        <v>2720</v>
      </c>
      <c r="C757" s="8" t="s">
        <v>1321</v>
      </c>
      <c r="D757" s="7" t="s">
        <v>1285</v>
      </c>
      <c r="E757" s="8" t="s">
        <v>1322</v>
      </c>
      <c r="F757" s="56" t="s">
        <v>1323</v>
      </c>
      <c r="G757" s="4" t="s">
        <v>2712</v>
      </c>
      <c r="H757" s="4" t="s">
        <v>2647</v>
      </c>
      <c r="I757" s="4" t="s">
        <v>2992</v>
      </c>
      <c r="J757" s="8" t="s">
        <v>2571</v>
      </c>
      <c r="K757" s="8" t="s">
        <v>3479</v>
      </c>
      <c r="L757" s="36" t="s">
        <v>2714</v>
      </c>
      <c r="M757" s="4" t="s">
        <v>2716</v>
      </c>
      <c r="N757" s="8" t="s">
        <v>1272</v>
      </c>
      <c r="O757" s="4" t="s">
        <v>1415</v>
      </c>
      <c r="P757" s="4">
        <v>796</v>
      </c>
      <c r="Q757" s="4" t="s">
        <v>2728</v>
      </c>
      <c r="R757" s="155">
        <v>15</v>
      </c>
      <c r="S757" s="35">
        <v>1215</v>
      </c>
      <c r="T757" s="35">
        <f t="shared" si="24"/>
        <v>18225</v>
      </c>
      <c r="U757" s="88">
        <f t="shared" si="25"/>
        <v>20412.000000000004</v>
      </c>
      <c r="V757" s="2"/>
      <c r="W757" s="4">
        <v>2017</v>
      </c>
      <c r="X757" s="8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  <c r="CA757" s="67"/>
      <c r="CB757" s="67"/>
      <c r="CC757" s="67"/>
      <c r="CD757" s="67"/>
      <c r="CE757" s="67"/>
      <c r="CF757" s="67"/>
      <c r="CG757" s="67"/>
      <c r="CH757" s="67"/>
      <c r="CI757" s="67"/>
      <c r="CJ757" s="67"/>
      <c r="CK757" s="67"/>
      <c r="CL757" s="67"/>
      <c r="CM757" s="67"/>
    </row>
    <row r="758" spans="1:91" s="65" customFormat="1" ht="50.1" customHeight="1">
      <c r="A758" s="4" t="s">
        <v>4375</v>
      </c>
      <c r="B758" s="4" t="s">
        <v>2720</v>
      </c>
      <c r="C758" s="8" t="s">
        <v>1318</v>
      </c>
      <c r="D758" s="7" t="s">
        <v>1285</v>
      </c>
      <c r="E758" s="8" t="s">
        <v>1319</v>
      </c>
      <c r="F758" s="56" t="s">
        <v>1320</v>
      </c>
      <c r="G758" s="4" t="s">
        <v>2712</v>
      </c>
      <c r="H758" s="4" t="s">
        <v>2647</v>
      </c>
      <c r="I758" s="4" t="s">
        <v>2992</v>
      </c>
      <c r="J758" s="8" t="s">
        <v>2571</v>
      </c>
      <c r="K758" s="8" t="s">
        <v>3479</v>
      </c>
      <c r="L758" s="36" t="s">
        <v>2714</v>
      </c>
      <c r="M758" s="4" t="s">
        <v>2716</v>
      </c>
      <c r="N758" s="8" t="s">
        <v>1272</v>
      </c>
      <c r="O758" s="4" t="s">
        <v>1415</v>
      </c>
      <c r="P758" s="4">
        <v>796</v>
      </c>
      <c r="Q758" s="4" t="s">
        <v>2728</v>
      </c>
      <c r="R758" s="155">
        <v>20</v>
      </c>
      <c r="S758" s="35">
        <v>1090</v>
      </c>
      <c r="T758" s="35">
        <f t="shared" si="24"/>
        <v>21800</v>
      </c>
      <c r="U758" s="88">
        <f t="shared" si="25"/>
        <v>24416.000000000004</v>
      </c>
      <c r="V758" s="2"/>
      <c r="W758" s="4">
        <v>2017</v>
      </c>
      <c r="X758" s="8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  <c r="CA758" s="67"/>
      <c r="CB758" s="67"/>
      <c r="CC758" s="67"/>
      <c r="CD758" s="67"/>
      <c r="CE758" s="67"/>
      <c r="CF758" s="67"/>
      <c r="CG758" s="67"/>
      <c r="CH758" s="67"/>
      <c r="CI758" s="67"/>
      <c r="CJ758" s="67"/>
      <c r="CK758" s="67"/>
      <c r="CL758" s="67"/>
      <c r="CM758" s="67"/>
    </row>
    <row r="759" spans="1:91" s="65" customFormat="1" ht="50.1" customHeight="1">
      <c r="A759" s="4" t="s">
        <v>4376</v>
      </c>
      <c r="B759" s="4" t="s">
        <v>2720</v>
      </c>
      <c r="C759" s="8" t="s">
        <v>1291</v>
      </c>
      <c r="D759" s="7" t="s">
        <v>1285</v>
      </c>
      <c r="E759" s="8" t="s">
        <v>1292</v>
      </c>
      <c r="F759" s="56" t="s">
        <v>1293</v>
      </c>
      <c r="G759" s="4" t="s">
        <v>2712</v>
      </c>
      <c r="H759" s="4">
        <v>0</v>
      </c>
      <c r="I759" s="4">
        <v>590000000</v>
      </c>
      <c r="J759" s="8" t="s">
        <v>2571</v>
      </c>
      <c r="K759" s="8" t="s">
        <v>3479</v>
      </c>
      <c r="L759" s="36" t="s">
        <v>2714</v>
      </c>
      <c r="M759" s="4" t="s">
        <v>2716</v>
      </c>
      <c r="N759" s="8" t="s">
        <v>1272</v>
      </c>
      <c r="O759" s="4" t="s">
        <v>1415</v>
      </c>
      <c r="P759" s="4">
        <v>796</v>
      </c>
      <c r="Q759" s="4" t="s">
        <v>2728</v>
      </c>
      <c r="R759" s="155">
        <v>30</v>
      </c>
      <c r="S759" s="35">
        <v>410</v>
      </c>
      <c r="T759" s="35">
        <f t="shared" si="24"/>
        <v>12300</v>
      </c>
      <c r="U759" s="88">
        <f t="shared" si="25"/>
        <v>13776.000000000002</v>
      </c>
      <c r="V759" s="2"/>
      <c r="W759" s="4">
        <v>2017</v>
      </c>
      <c r="X759" s="8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  <c r="BZ759" s="67"/>
      <c r="CA759" s="67"/>
      <c r="CB759" s="67"/>
      <c r="CC759" s="67"/>
      <c r="CD759" s="67"/>
      <c r="CE759" s="67"/>
      <c r="CF759" s="67"/>
      <c r="CG759" s="67"/>
      <c r="CH759" s="67"/>
      <c r="CI759" s="67"/>
      <c r="CJ759" s="67"/>
      <c r="CK759" s="67"/>
      <c r="CL759" s="67"/>
      <c r="CM759" s="67"/>
    </row>
    <row r="760" spans="1:91" s="65" customFormat="1" ht="50.1" customHeight="1">
      <c r="A760" s="4" t="s">
        <v>4377</v>
      </c>
      <c r="B760" s="4" t="s">
        <v>2720</v>
      </c>
      <c r="C760" s="8" t="s">
        <v>1288</v>
      </c>
      <c r="D760" s="7" t="s">
        <v>1285</v>
      </c>
      <c r="E760" s="8" t="s">
        <v>1289</v>
      </c>
      <c r="F760" s="56" t="s">
        <v>1290</v>
      </c>
      <c r="G760" s="4" t="s">
        <v>2712</v>
      </c>
      <c r="H760" s="4">
        <v>0</v>
      </c>
      <c r="I760" s="4">
        <v>590000000</v>
      </c>
      <c r="J760" s="8" t="s">
        <v>2571</v>
      </c>
      <c r="K760" s="8" t="s">
        <v>3479</v>
      </c>
      <c r="L760" s="36" t="s">
        <v>2714</v>
      </c>
      <c r="M760" s="4" t="s">
        <v>2716</v>
      </c>
      <c r="N760" s="8" t="s">
        <v>1272</v>
      </c>
      <c r="O760" s="4" t="s">
        <v>1415</v>
      </c>
      <c r="P760" s="4">
        <v>796</v>
      </c>
      <c r="Q760" s="4" t="s">
        <v>2728</v>
      </c>
      <c r="R760" s="155">
        <v>30</v>
      </c>
      <c r="S760" s="35">
        <v>345</v>
      </c>
      <c r="T760" s="35">
        <f t="shared" si="24"/>
        <v>10350</v>
      </c>
      <c r="U760" s="88">
        <f t="shared" si="25"/>
        <v>11592.000000000002</v>
      </c>
      <c r="V760" s="2"/>
      <c r="W760" s="4">
        <v>2017</v>
      </c>
      <c r="X760" s="8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  <c r="BZ760" s="67"/>
      <c r="CA760" s="67"/>
      <c r="CB760" s="67"/>
      <c r="CC760" s="67"/>
      <c r="CD760" s="67"/>
      <c r="CE760" s="67"/>
      <c r="CF760" s="67"/>
      <c r="CG760" s="67"/>
      <c r="CH760" s="67"/>
      <c r="CI760" s="67"/>
      <c r="CJ760" s="67"/>
      <c r="CK760" s="67"/>
      <c r="CL760" s="67"/>
      <c r="CM760" s="67"/>
    </row>
    <row r="761" spans="1:91" s="65" customFormat="1" ht="50.1" customHeight="1">
      <c r="A761" s="4" t="s">
        <v>4378</v>
      </c>
      <c r="B761" s="4" t="s">
        <v>2720</v>
      </c>
      <c r="C761" s="8" t="s">
        <v>1312</v>
      </c>
      <c r="D761" s="7" t="s">
        <v>1285</v>
      </c>
      <c r="E761" s="8" t="s">
        <v>1313</v>
      </c>
      <c r="F761" s="56" t="s">
        <v>1314</v>
      </c>
      <c r="G761" s="4" t="s">
        <v>2712</v>
      </c>
      <c r="H761" s="4" t="s">
        <v>2647</v>
      </c>
      <c r="I761" s="4" t="s">
        <v>2992</v>
      </c>
      <c r="J761" s="8" t="s">
        <v>2571</v>
      </c>
      <c r="K761" s="8" t="s">
        <v>3479</v>
      </c>
      <c r="L761" s="36" t="s">
        <v>2714</v>
      </c>
      <c r="M761" s="4" t="s">
        <v>2716</v>
      </c>
      <c r="N761" s="8" t="s">
        <v>1272</v>
      </c>
      <c r="O761" s="4" t="s">
        <v>1415</v>
      </c>
      <c r="P761" s="4">
        <v>796</v>
      </c>
      <c r="Q761" s="4" t="s">
        <v>2728</v>
      </c>
      <c r="R761" s="155">
        <v>15</v>
      </c>
      <c r="S761" s="35">
        <v>1040</v>
      </c>
      <c r="T761" s="35">
        <f t="shared" si="24"/>
        <v>15600</v>
      </c>
      <c r="U761" s="88">
        <f t="shared" si="25"/>
        <v>17472</v>
      </c>
      <c r="V761" s="2"/>
      <c r="W761" s="4">
        <v>2017</v>
      </c>
      <c r="X761" s="8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  <c r="CD761" s="67"/>
      <c r="CE761" s="67"/>
      <c r="CF761" s="67"/>
      <c r="CG761" s="67"/>
      <c r="CH761" s="67"/>
      <c r="CI761" s="67"/>
      <c r="CJ761" s="67"/>
      <c r="CK761" s="67"/>
      <c r="CL761" s="67"/>
      <c r="CM761" s="67"/>
    </row>
    <row r="762" spans="1:91" s="65" customFormat="1" ht="50.1" customHeight="1">
      <c r="A762" s="4" t="s">
        <v>4379</v>
      </c>
      <c r="B762" s="4" t="s">
        <v>2720</v>
      </c>
      <c r="C762" s="8" t="s">
        <v>1284</v>
      </c>
      <c r="D762" s="7" t="s">
        <v>1285</v>
      </c>
      <c r="E762" s="8" t="s">
        <v>1286</v>
      </c>
      <c r="F762" s="56" t="s">
        <v>1287</v>
      </c>
      <c r="G762" s="4" t="s">
        <v>2712</v>
      </c>
      <c r="H762" s="4">
        <v>0</v>
      </c>
      <c r="I762" s="4">
        <v>590000000</v>
      </c>
      <c r="J762" s="8" t="s">
        <v>2571</v>
      </c>
      <c r="K762" s="8" t="s">
        <v>3479</v>
      </c>
      <c r="L762" s="36" t="s">
        <v>2714</v>
      </c>
      <c r="M762" s="4" t="s">
        <v>2716</v>
      </c>
      <c r="N762" s="8" t="s">
        <v>1272</v>
      </c>
      <c r="O762" s="4" t="s">
        <v>1415</v>
      </c>
      <c r="P762" s="4">
        <v>796</v>
      </c>
      <c r="Q762" s="4" t="s">
        <v>2728</v>
      </c>
      <c r="R762" s="155">
        <v>15</v>
      </c>
      <c r="S762" s="35">
        <v>155</v>
      </c>
      <c r="T762" s="35">
        <f t="shared" si="24"/>
        <v>2325</v>
      </c>
      <c r="U762" s="88">
        <f t="shared" si="25"/>
        <v>2604.0000000000005</v>
      </c>
      <c r="V762" s="2"/>
      <c r="W762" s="4">
        <v>2017</v>
      </c>
      <c r="X762" s="8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  <c r="CD762" s="67"/>
      <c r="CE762" s="67"/>
      <c r="CF762" s="67"/>
      <c r="CG762" s="67"/>
      <c r="CH762" s="67"/>
      <c r="CI762" s="67"/>
      <c r="CJ762" s="67"/>
      <c r="CK762" s="67"/>
      <c r="CL762" s="67"/>
      <c r="CM762" s="67"/>
    </row>
    <row r="763" spans="1:91" s="65" customFormat="1" ht="50.1" customHeight="1">
      <c r="A763" s="4" t="s">
        <v>4380</v>
      </c>
      <c r="B763" s="4" t="s">
        <v>2720</v>
      </c>
      <c r="C763" s="8" t="s">
        <v>1294</v>
      </c>
      <c r="D763" s="7" t="s">
        <v>1285</v>
      </c>
      <c r="E763" s="8" t="s">
        <v>1295</v>
      </c>
      <c r="F763" s="56" t="s">
        <v>1296</v>
      </c>
      <c r="G763" s="4" t="s">
        <v>2712</v>
      </c>
      <c r="H763" s="4">
        <v>0</v>
      </c>
      <c r="I763" s="4">
        <v>590000000</v>
      </c>
      <c r="J763" s="8" t="s">
        <v>2571</v>
      </c>
      <c r="K763" s="8" t="s">
        <v>3479</v>
      </c>
      <c r="L763" s="36" t="s">
        <v>2714</v>
      </c>
      <c r="M763" s="4" t="s">
        <v>2716</v>
      </c>
      <c r="N763" s="8" t="s">
        <v>1272</v>
      </c>
      <c r="O763" s="4" t="s">
        <v>1415</v>
      </c>
      <c r="P763" s="4">
        <v>796</v>
      </c>
      <c r="Q763" s="4" t="s">
        <v>2728</v>
      </c>
      <c r="R763" s="155">
        <v>30</v>
      </c>
      <c r="S763" s="35">
        <v>430</v>
      </c>
      <c r="T763" s="35">
        <f t="shared" si="24"/>
        <v>12900</v>
      </c>
      <c r="U763" s="88">
        <f t="shared" si="25"/>
        <v>14448.000000000002</v>
      </c>
      <c r="V763" s="2"/>
      <c r="W763" s="4">
        <v>2017</v>
      </c>
      <c r="X763" s="8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  <c r="CD763" s="67"/>
      <c r="CE763" s="67"/>
      <c r="CF763" s="67"/>
      <c r="CG763" s="67"/>
      <c r="CH763" s="67"/>
      <c r="CI763" s="67"/>
      <c r="CJ763" s="67"/>
      <c r="CK763" s="67"/>
      <c r="CL763" s="67"/>
      <c r="CM763" s="67"/>
    </row>
    <row r="764" spans="1:91" s="65" customFormat="1" ht="50.1" customHeight="1">
      <c r="A764" s="4" t="s">
        <v>4381</v>
      </c>
      <c r="B764" s="4" t="s">
        <v>2720</v>
      </c>
      <c r="C764" s="8" t="s">
        <v>1297</v>
      </c>
      <c r="D764" s="7" t="s">
        <v>1285</v>
      </c>
      <c r="E764" s="8" t="s">
        <v>1298</v>
      </c>
      <c r="F764" s="56" t="s">
        <v>1299</v>
      </c>
      <c r="G764" s="4" t="s">
        <v>2712</v>
      </c>
      <c r="H764" s="4">
        <v>0</v>
      </c>
      <c r="I764" s="4">
        <v>590000000</v>
      </c>
      <c r="J764" s="8" t="s">
        <v>2571</v>
      </c>
      <c r="K764" s="8" t="s">
        <v>3479</v>
      </c>
      <c r="L764" s="36" t="s">
        <v>2714</v>
      </c>
      <c r="M764" s="4" t="s">
        <v>2716</v>
      </c>
      <c r="N764" s="8" t="s">
        <v>1272</v>
      </c>
      <c r="O764" s="4" t="s">
        <v>1415</v>
      </c>
      <c r="P764" s="4">
        <v>796</v>
      </c>
      <c r="Q764" s="4" t="s">
        <v>2728</v>
      </c>
      <c r="R764" s="155">
        <v>15</v>
      </c>
      <c r="S764" s="35">
        <v>430</v>
      </c>
      <c r="T764" s="35">
        <f t="shared" si="24"/>
        <v>6450</v>
      </c>
      <c r="U764" s="88">
        <f t="shared" si="25"/>
        <v>7224.0000000000009</v>
      </c>
      <c r="V764" s="2"/>
      <c r="W764" s="4">
        <v>2017</v>
      </c>
      <c r="X764" s="8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67"/>
      <c r="CE764" s="67"/>
      <c r="CF764" s="67"/>
      <c r="CG764" s="67"/>
      <c r="CH764" s="67"/>
      <c r="CI764" s="67"/>
      <c r="CJ764" s="67"/>
      <c r="CK764" s="67"/>
      <c r="CL764" s="67"/>
      <c r="CM764" s="67"/>
    </row>
    <row r="765" spans="1:91" s="65" customFormat="1" ht="50.1" customHeight="1">
      <c r="A765" s="4" t="s">
        <v>4382</v>
      </c>
      <c r="B765" s="4" t="s">
        <v>2720</v>
      </c>
      <c r="C765" s="8" t="s">
        <v>1300</v>
      </c>
      <c r="D765" s="7" t="s">
        <v>1285</v>
      </c>
      <c r="E765" s="8" t="s">
        <v>1301</v>
      </c>
      <c r="F765" s="56" t="s">
        <v>1302</v>
      </c>
      <c r="G765" s="4" t="s">
        <v>2712</v>
      </c>
      <c r="H765" s="4" t="s">
        <v>2647</v>
      </c>
      <c r="I765" s="4" t="s">
        <v>2992</v>
      </c>
      <c r="J765" s="8" t="s">
        <v>2571</v>
      </c>
      <c r="K765" s="8" t="s">
        <v>3479</v>
      </c>
      <c r="L765" s="36" t="s">
        <v>2714</v>
      </c>
      <c r="M765" s="4" t="s">
        <v>2716</v>
      </c>
      <c r="N765" s="8" t="s">
        <v>1272</v>
      </c>
      <c r="O765" s="4" t="s">
        <v>1415</v>
      </c>
      <c r="P765" s="4">
        <v>796</v>
      </c>
      <c r="Q765" s="4" t="s">
        <v>2728</v>
      </c>
      <c r="R765" s="155">
        <v>15</v>
      </c>
      <c r="S765" s="35">
        <v>430</v>
      </c>
      <c r="T765" s="35">
        <f t="shared" si="24"/>
        <v>6450</v>
      </c>
      <c r="U765" s="88">
        <f t="shared" si="25"/>
        <v>7224.0000000000009</v>
      </c>
      <c r="V765" s="2"/>
      <c r="W765" s="4">
        <v>2017</v>
      </c>
      <c r="X765" s="8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  <c r="BZ765" s="67"/>
      <c r="CA765" s="67"/>
      <c r="CB765" s="67"/>
      <c r="CC765" s="67"/>
      <c r="CD765" s="67"/>
      <c r="CE765" s="67"/>
      <c r="CF765" s="67"/>
      <c r="CG765" s="67"/>
      <c r="CH765" s="67"/>
      <c r="CI765" s="67"/>
      <c r="CJ765" s="67"/>
      <c r="CK765" s="67"/>
      <c r="CL765" s="67"/>
      <c r="CM765" s="67"/>
    </row>
    <row r="766" spans="1:91" s="65" customFormat="1" ht="50.1" customHeight="1">
      <c r="A766" s="4" t="s">
        <v>4383</v>
      </c>
      <c r="B766" s="4" t="s">
        <v>2720</v>
      </c>
      <c r="C766" s="8" t="s">
        <v>1303</v>
      </c>
      <c r="D766" s="7" t="s">
        <v>1285</v>
      </c>
      <c r="E766" s="8" t="s">
        <v>1304</v>
      </c>
      <c r="F766" s="56" t="s">
        <v>1305</v>
      </c>
      <c r="G766" s="4" t="s">
        <v>2712</v>
      </c>
      <c r="H766" s="4">
        <v>0</v>
      </c>
      <c r="I766" s="4">
        <v>590000000</v>
      </c>
      <c r="J766" s="8" t="s">
        <v>2571</v>
      </c>
      <c r="K766" s="8" t="s">
        <v>3479</v>
      </c>
      <c r="L766" s="36" t="s">
        <v>2714</v>
      </c>
      <c r="M766" s="4" t="s">
        <v>2716</v>
      </c>
      <c r="N766" s="8" t="s">
        <v>1272</v>
      </c>
      <c r="O766" s="4" t="s">
        <v>1415</v>
      </c>
      <c r="P766" s="4">
        <v>796</v>
      </c>
      <c r="Q766" s="4" t="s">
        <v>2728</v>
      </c>
      <c r="R766" s="155">
        <v>30</v>
      </c>
      <c r="S766" s="35">
        <v>615</v>
      </c>
      <c r="T766" s="35">
        <f t="shared" si="24"/>
        <v>18450</v>
      </c>
      <c r="U766" s="88">
        <f t="shared" si="25"/>
        <v>20664.000000000004</v>
      </c>
      <c r="V766" s="2"/>
      <c r="W766" s="4">
        <v>2017</v>
      </c>
      <c r="X766" s="8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  <c r="BZ766" s="67"/>
      <c r="CA766" s="67"/>
      <c r="CB766" s="67"/>
      <c r="CC766" s="67"/>
      <c r="CD766" s="67"/>
      <c r="CE766" s="67"/>
      <c r="CF766" s="67"/>
      <c r="CG766" s="67"/>
      <c r="CH766" s="67"/>
      <c r="CI766" s="67"/>
      <c r="CJ766" s="67"/>
      <c r="CK766" s="67"/>
      <c r="CL766" s="67"/>
      <c r="CM766" s="67"/>
    </row>
    <row r="767" spans="1:91" s="65" customFormat="1" ht="50.1" customHeight="1">
      <c r="A767" s="4" t="s">
        <v>4384</v>
      </c>
      <c r="B767" s="4" t="s">
        <v>2720</v>
      </c>
      <c r="C767" s="8" t="s">
        <v>1306</v>
      </c>
      <c r="D767" s="7" t="s">
        <v>1285</v>
      </c>
      <c r="E767" s="8" t="s">
        <v>1307</v>
      </c>
      <c r="F767" s="56" t="s">
        <v>1308</v>
      </c>
      <c r="G767" s="4" t="s">
        <v>2712</v>
      </c>
      <c r="H767" s="4">
        <v>0</v>
      </c>
      <c r="I767" s="4">
        <v>590000000</v>
      </c>
      <c r="J767" s="8" t="s">
        <v>2571</v>
      </c>
      <c r="K767" s="8" t="s">
        <v>3479</v>
      </c>
      <c r="L767" s="36" t="s">
        <v>2714</v>
      </c>
      <c r="M767" s="4" t="s">
        <v>2716</v>
      </c>
      <c r="N767" s="8" t="s">
        <v>1272</v>
      </c>
      <c r="O767" s="4" t="s">
        <v>1415</v>
      </c>
      <c r="P767" s="4">
        <v>796</v>
      </c>
      <c r="Q767" s="4" t="s">
        <v>2728</v>
      </c>
      <c r="R767" s="155">
        <v>15</v>
      </c>
      <c r="S767" s="35">
        <v>685</v>
      </c>
      <c r="T767" s="35">
        <f t="shared" si="24"/>
        <v>10275</v>
      </c>
      <c r="U767" s="88">
        <f t="shared" si="25"/>
        <v>11508.000000000002</v>
      </c>
      <c r="V767" s="2"/>
      <c r="W767" s="4">
        <v>2017</v>
      </c>
      <c r="X767" s="8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  <c r="BZ767" s="67"/>
      <c r="CA767" s="67"/>
      <c r="CB767" s="67"/>
      <c r="CC767" s="67"/>
      <c r="CD767" s="67"/>
      <c r="CE767" s="67"/>
      <c r="CF767" s="67"/>
      <c r="CG767" s="67"/>
      <c r="CH767" s="67"/>
      <c r="CI767" s="67"/>
      <c r="CJ767" s="67"/>
      <c r="CK767" s="67"/>
      <c r="CL767" s="67"/>
      <c r="CM767" s="67"/>
    </row>
    <row r="768" spans="1:91" s="65" customFormat="1" ht="50.1" customHeight="1">
      <c r="A768" s="4" t="s">
        <v>4385</v>
      </c>
      <c r="B768" s="4" t="s">
        <v>2720</v>
      </c>
      <c r="C768" s="8" t="s">
        <v>1309</v>
      </c>
      <c r="D768" s="7" t="s">
        <v>1285</v>
      </c>
      <c r="E768" s="8" t="s">
        <v>1310</v>
      </c>
      <c r="F768" s="56" t="s">
        <v>1311</v>
      </c>
      <c r="G768" s="4" t="s">
        <v>2712</v>
      </c>
      <c r="H768" s="4">
        <v>0</v>
      </c>
      <c r="I768" s="4">
        <v>590000000</v>
      </c>
      <c r="J768" s="8" t="s">
        <v>2571</v>
      </c>
      <c r="K768" s="8" t="s">
        <v>3479</v>
      </c>
      <c r="L768" s="36" t="s">
        <v>2714</v>
      </c>
      <c r="M768" s="4" t="s">
        <v>2716</v>
      </c>
      <c r="N768" s="8" t="s">
        <v>1272</v>
      </c>
      <c r="O768" s="4" t="s">
        <v>1415</v>
      </c>
      <c r="P768" s="4">
        <v>796</v>
      </c>
      <c r="Q768" s="4" t="s">
        <v>2728</v>
      </c>
      <c r="R768" s="155">
        <v>20</v>
      </c>
      <c r="S768" s="35">
        <v>1040</v>
      </c>
      <c r="T768" s="35">
        <f t="shared" si="24"/>
        <v>20800</v>
      </c>
      <c r="U768" s="88">
        <f t="shared" si="25"/>
        <v>23296.000000000004</v>
      </c>
      <c r="V768" s="2"/>
      <c r="W768" s="4">
        <v>2017</v>
      </c>
      <c r="X768" s="8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  <c r="BZ768" s="67"/>
      <c r="CA768" s="67"/>
      <c r="CB768" s="67"/>
      <c r="CC768" s="67"/>
      <c r="CD768" s="67"/>
      <c r="CE768" s="67"/>
      <c r="CF768" s="67"/>
      <c r="CG768" s="67"/>
      <c r="CH768" s="67"/>
      <c r="CI768" s="67"/>
      <c r="CJ768" s="67"/>
      <c r="CK768" s="67"/>
      <c r="CL768" s="67"/>
      <c r="CM768" s="67"/>
    </row>
    <row r="769" spans="1:91" s="65" customFormat="1" ht="50.1" customHeight="1">
      <c r="A769" s="4" t="s">
        <v>4386</v>
      </c>
      <c r="B769" s="4" t="s">
        <v>2720</v>
      </c>
      <c r="C769" s="8" t="s">
        <v>1315</v>
      </c>
      <c r="D769" s="7" t="s">
        <v>1285</v>
      </c>
      <c r="E769" s="8" t="s">
        <v>1316</v>
      </c>
      <c r="F769" s="56" t="s">
        <v>1317</v>
      </c>
      <c r="G769" s="4" t="s">
        <v>2712</v>
      </c>
      <c r="H769" s="4" t="s">
        <v>2647</v>
      </c>
      <c r="I769" s="4" t="s">
        <v>2992</v>
      </c>
      <c r="J769" s="8" t="s">
        <v>2571</v>
      </c>
      <c r="K769" s="8" t="s">
        <v>3479</v>
      </c>
      <c r="L769" s="36" t="s">
        <v>2714</v>
      </c>
      <c r="M769" s="4" t="s">
        <v>2716</v>
      </c>
      <c r="N769" s="8" t="s">
        <v>1272</v>
      </c>
      <c r="O769" s="4" t="s">
        <v>1415</v>
      </c>
      <c r="P769" s="4">
        <v>796</v>
      </c>
      <c r="Q769" s="4" t="s">
        <v>2728</v>
      </c>
      <c r="R769" s="155">
        <v>15</v>
      </c>
      <c r="S769" s="35">
        <v>1090</v>
      </c>
      <c r="T769" s="35">
        <f t="shared" si="24"/>
        <v>16350</v>
      </c>
      <c r="U769" s="88">
        <f t="shared" si="25"/>
        <v>18312</v>
      </c>
      <c r="V769" s="2"/>
      <c r="W769" s="4">
        <v>2017</v>
      </c>
      <c r="X769" s="8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  <c r="BZ769" s="67"/>
      <c r="CA769" s="67"/>
      <c r="CB769" s="67"/>
      <c r="CC769" s="67"/>
      <c r="CD769" s="67"/>
      <c r="CE769" s="67"/>
      <c r="CF769" s="67"/>
      <c r="CG769" s="67"/>
      <c r="CH769" s="67"/>
      <c r="CI769" s="67"/>
      <c r="CJ769" s="67"/>
      <c r="CK769" s="67"/>
      <c r="CL769" s="67"/>
      <c r="CM769" s="67"/>
    </row>
    <row r="770" spans="1:91" s="65" customFormat="1" ht="50.1" customHeight="1">
      <c r="A770" s="4" t="s">
        <v>4387</v>
      </c>
      <c r="B770" s="4" t="s">
        <v>2720</v>
      </c>
      <c r="C770" s="8" t="s">
        <v>1324</v>
      </c>
      <c r="D770" s="7" t="s">
        <v>1285</v>
      </c>
      <c r="E770" s="8" t="s">
        <v>1325</v>
      </c>
      <c r="F770" s="56" t="s">
        <v>1326</v>
      </c>
      <c r="G770" s="4" t="s">
        <v>2712</v>
      </c>
      <c r="H770" s="4" t="s">
        <v>2647</v>
      </c>
      <c r="I770" s="4" t="s">
        <v>2992</v>
      </c>
      <c r="J770" s="8" t="s">
        <v>2571</v>
      </c>
      <c r="K770" s="8" t="s">
        <v>3479</v>
      </c>
      <c r="L770" s="36" t="s">
        <v>2714</v>
      </c>
      <c r="M770" s="4" t="s">
        <v>2716</v>
      </c>
      <c r="N770" s="8" t="s">
        <v>1272</v>
      </c>
      <c r="O770" s="4" t="s">
        <v>1415</v>
      </c>
      <c r="P770" s="4">
        <v>796</v>
      </c>
      <c r="Q770" s="4" t="s">
        <v>2728</v>
      </c>
      <c r="R770" s="155">
        <v>15</v>
      </c>
      <c r="S770" s="35">
        <v>1215</v>
      </c>
      <c r="T770" s="35">
        <f t="shared" si="24"/>
        <v>18225</v>
      </c>
      <c r="U770" s="88">
        <f t="shared" si="25"/>
        <v>20412.000000000004</v>
      </c>
      <c r="V770" s="2"/>
      <c r="W770" s="4">
        <v>2017</v>
      </c>
      <c r="X770" s="8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  <c r="CD770" s="67"/>
      <c r="CE770" s="67"/>
      <c r="CF770" s="67"/>
      <c r="CG770" s="67"/>
      <c r="CH770" s="67"/>
      <c r="CI770" s="67"/>
      <c r="CJ770" s="67"/>
      <c r="CK770" s="67"/>
      <c r="CL770" s="67"/>
      <c r="CM770" s="67"/>
    </row>
    <row r="771" spans="1:91" s="65" customFormat="1" ht="50.1" customHeight="1">
      <c r="A771" s="4" t="s">
        <v>4388</v>
      </c>
      <c r="B771" s="4" t="s">
        <v>2720</v>
      </c>
      <c r="C771" s="8" t="s">
        <v>2512</v>
      </c>
      <c r="D771" s="8" t="s">
        <v>2513</v>
      </c>
      <c r="E771" s="8" t="s">
        <v>2514</v>
      </c>
      <c r="F771" s="56" t="s">
        <v>2515</v>
      </c>
      <c r="G771" s="4" t="s">
        <v>2712</v>
      </c>
      <c r="H771" s="4">
        <v>0</v>
      </c>
      <c r="I771" s="4">
        <v>590000000</v>
      </c>
      <c r="J771" s="8" t="s">
        <v>2571</v>
      </c>
      <c r="K771" s="8" t="s">
        <v>2744</v>
      </c>
      <c r="L771" s="8" t="s">
        <v>2725</v>
      </c>
      <c r="M771" s="4" t="s">
        <v>2726</v>
      </c>
      <c r="N771" s="8" t="s">
        <v>2434</v>
      </c>
      <c r="O771" s="4" t="s">
        <v>1463</v>
      </c>
      <c r="P771" s="4" t="s">
        <v>2472</v>
      </c>
      <c r="Q771" s="4" t="s">
        <v>2473</v>
      </c>
      <c r="R771" s="155">
        <v>1</v>
      </c>
      <c r="S771" s="35">
        <v>8000</v>
      </c>
      <c r="T771" s="35">
        <f t="shared" si="24"/>
        <v>8000</v>
      </c>
      <c r="U771" s="88">
        <f t="shared" si="25"/>
        <v>8960</v>
      </c>
      <c r="V771" s="2" t="s">
        <v>2706</v>
      </c>
      <c r="W771" s="4">
        <v>2017</v>
      </c>
      <c r="X771" s="8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  <c r="CD771" s="67"/>
      <c r="CE771" s="67"/>
      <c r="CF771" s="67"/>
      <c r="CG771" s="67"/>
      <c r="CH771" s="67"/>
      <c r="CI771" s="67"/>
      <c r="CJ771" s="67"/>
      <c r="CK771" s="67"/>
      <c r="CL771" s="67"/>
      <c r="CM771" s="67"/>
    </row>
    <row r="772" spans="1:91" s="65" customFormat="1" ht="50.1" customHeight="1">
      <c r="A772" s="4" t="s">
        <v>4389</v>
      </c>
      <c r="B772" s="4" t="s">
        <v>2720</v>
      </c>
      <c r="C772" s="8" t="s">
        <v>2516</v>
      </c>
      <c r="D772" s="8" t="s">
        <v>2513</v>
      </c>
      <c r="E772" s="8" t="s">
        <v>2517</v>
      </c>
      <c r="F772" s="56" t="s">
        <v>2518</v>
      </c>
      <c r="G772" s="4" t="s">
        <v>2712</v>
      </c>
      <c r="H772" s="4">
        <v>0</v>
      </c>
      <c r="I772" s="4">
        <v>590000000</v>
      </c>
      <c r="J772" s="8" t="s">
        <v>2571</v>
      </c>
      <c r="K772" s="8" t="s">
        <v>2479</v>
      </c>
      <c r="L772" s="8" t="s">
        <v>2725</v>
      </c>
      <c r="M772" s="4" t="s">
        <v>2726</v>
      </c>
      <c r="N772" s="8" t="s">
        <v>2434</v>
      </c>
      <c r="O772" s="4" t="s">
        <v>1463</v>
      </c>
      <c r="P772" s="4" t="s">
        <v>2472</v>
      </c>
      <c r="Q772" s="4" t="s">
        <v>2473</v>
      </c>
      <c r="R772" s="155">
        <v>6</v>
      </c>
      <c r="S772" s="35">
        <v>5000</v>
      </c>
      <c r="T772" s="35">
        <f t="shared" si="24"/>
        <v>30000</v>
      </c>
      <c r="U772" s="88">
        <f t="shared" si="25"/>
        <v>33600</v>
      </c>
      <c r="V772" s="2" t="s">
        <v>2706</v>
      </c>
      <c r="W772" s="4">
        <v>2017</v>
      </c>
      <c r="X772" s="8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  <c r="CD772" s="67"/>
      <c r="CE772" s="67"/>
      <c r="CF772" s="67"/>
      <c r="CG772" s="67"/>
      <c r="CH772" s="67"/>
      <c r="CI772" s="67"/>
      <c r="CJ772" s="67"/>
      <c r="CK772" s="67"/>
      <c r="CL772" s="67"/>
      <c r="CM772" s="67"/>
    </row>
    <row r="773" spans="1:91" s="65" customFormat="1" ht="50.1" customHeight="1">
      <c r="A773" s="4" t="s">
        <v>4390</v>
      </c>
      <c r="B773" s="4" t="s">
        <v>2720</v>
      </c>
      <c r="C773" s="8" t="s">
        <v>2373</v>
      </c>
      <c r="D773" s="8" t="s">
        <v>2374</v>
      </c>
      <c r="E773" s="8" t="s">
        <v>2375</v>
      </c>
      <c r="F773" s="56" t="s">
        <v>2376</v>
      </c>
      <c r="G773" s="4" t="s">
        <v>2712</v>
      </c>
      <c r="H773" s="4">
        <v>0</v>
      </c>
      <c r="I773" s="4">
        <v>590000000</v>
      </c>
      <c r="J773" s="8" t="s">
        <v>2571</v>
      </c>
      <c r="K773" s="8" t="s">
        <v>2377</v>
      </c>
      <c r="L773" s="36" t="s">
        <v>2714</v>
      </c>
      <c r="M773" s="4" t="s">
        <v>2726</v>
      </c>
      <c r="N773" s="8" t="s">
        <v>2265</v>
      </c>
      <c r="O773" s="4" t="s">
        <v>1415</v>
      </c>
      <c r="P773" s="4" t="s">
        <v>2827</v>
      </c>
      <c r="Q773" s="4" t="s">
        <v>2828</v>
      </c>
      <c r="R773" s="155">
        <v>2000</v>
      </c>
      <c r="S773" s="35">
        <v>224</v>
      </c>
      <c r="T773" s="35">
        <f t="shared" si="24"/>
        <v>448000</v>
      </c>
      <c r="U773" s="88">
        <f t="shared" si="25"/>
        <v>501760.00000000006</v>
      </c>
      <c r="V773" s="2"/>
      <c r="W773" s="4">
        <v>2017</v>
      </c>
      <c r="X773" s="8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  <c r="CD773" s="67"/>
      <c r="CE773" s="67"/>
      <c r="CF773" s="67"/>
      <c r="CG773" s="67"/>
      <c r="CH773" s="67"/>
      <c r="CI773" s="67"/>
      <c r="CJ773" s="67"/>
      <c r="CK773" s="67"/>
      <c r="CL773" s="67"/>
      <c r="CM773" s="67"/>
    </row>
    <row r="774" spans="1:91" s="65" customFormat="1" ht="50.1" customHeight="1">
      <c r="A774" s="4" t="s">
        <v>4391</v>
      </c>
      <c r="B774" s="4" t="s">
        <v>2720</v>
      </c>
      <c r="C774" s="8" t="s">
        <v>2378</v>
      </c>
      <c r="D774" s="8" t="s">
        <v>2379</v>
      </c>
      <c r="E774" s="8" t="s">
        <v>2380</v>
      </c>
      <c r="F774" s="56" t="s">
        <v>2381</v>
      </c>
      <c r="G774" s="4" t="s">
        <v>2712</v>
      </c>
      <c r="H774" s="4">
        <v>0</v>
      </c>
      <c r="I774" s="4">
        <v>590000000</v>
      </c>
      <c r="J774" s="8" t="s">
        <v>2571</v>
      </c>
      <c r="K774" s="8" t="s">
        <v>2249</v>
      </c>
      <c r="L774" s="36" t="s">
        <v>2714</v>
      </c>
      <c r="M774" s="4" t="s">
        <v>2726</v>
      </c>
      <c r="N774" s="8" t="s">
        <v>2265</v>
      </c>
      <c r="O774" s="22" t="s">
        <v>2718</v>
      </c>
      <c r="P774" s="50">
        <v>113</v>
      </c>
      <c r="Q774" s="4" t="s">
        <v>3018</v>
      </c>
      <c r="R774" s="155">
        <v>50</v>
      </c>
      <c r="S774" s="35">
        <v>26000</v>
      </c>
      <c r="T774" s="35">
        <f t="shared" si="24"/>
        <v>1300000</v>
      </c>
      <c r="U774" s="88">
        <f t="shared" si="25"/>
        <v>1456000.0000000002</v>
      </c>
      <c r="V774" s="2"/>
      <c r="W774" s="4">
        <v>2017</v>
      </c>
      <c r="X774" s="8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  <c r="BZ774" s="67"/>
      <c r="CA774" s="67"/>
      <c r="CB774" s="67"/>
      <c r="CC774" s="67"/>
      <c r="CD774" s="67"/>
      <c r="CE774" s="67"/>
      <c r="CF774" s="67"/>
      <c r="CG774" s="67"/>
      <c r="CH774" s="67"/>
      <c r="CI774" s="67"/>
      <c r="CJ774" s="67"/>
      <c r="CK774" s="67"/>
      <c r="CL774" s="67"/>
      <c r="CM774" s="67"/>
    </row>
    <row r="775" spans="1:91" s="162" customFormat="1" ht="50.1" customHeight="1">
      <c r="A775" s="4" t="s">
        <v>4392</v>
      </c>
      <c r="B775" s="8" t="s">
        <v>2720</v>
      </c>
      <c r="C775" s="259" t="s">
        <v>2002</v>
      </c>
      <c r="D775" s="259" t="s">
        <v>2003</v>
      </c>
      <c r="E775" s="259" t="s">
        <v>2004</v>
      </c>
      <c r="F775" s="259" t="s">
        <v>2005</v>
      </c>
      <c r="G775" s="8" t="s">
        <v>2712</v>
      </c>
      <c r="H775" s="8">
        <v>0</v>
      </c>
      <c r="I775" s="8">
        <v>590000000</v>
      </c>
      <c r="J775" s="8" t="s">
        <v>2571</v>
      </c>
      <c r="K775" s="8" t="s">
        <v>3472</v>
      </c>
      <c r="L775" s="8" t="s">
        <v>2725</v>
      </c>
      <c r="M775" s="8" t="s">
        <v>2716</v>
      </c>
      <c r="N775" s="8" t="s">
        <v>1830</v>
      </c>
      <c r="O775" s="8" t="s">
        <v>3473</v>
      </c>
      <c r="P775" s="8">
        <v>625</v>
      </c>
      <c r="Q775" s="8" t="s">
        <v>1997</v>
      </c>
      <c r="R775" s="226">
        <v>200</v>
      </c>
      <c r="S775" s="226">
        <v>1050</v>
      </c>
      <c r="T775" s="226">
        <v>0</v>
      </c>
      <c r="U775" s="261">
        <f>T775*1.12</f>
        <v>0</v>
      </c>
      <c r="V775" s="2"/>
      <c r="W775" s="4">
        <v>2017</v>
      </c>
      <c r="X775" s="33" t="s">
        <v>5363</v>
      </c>
      <c r="Y775" s="165"/>
      <c r="Z775" s="138"/>
      <c r="AA775" s="139"/>
      <c r="AB775" s="138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40"/>
      <c r="AQ775" s="140"/>
      <c r="AR775" s="140"/>
      <c r="AS775" s="140"/>
      <c r="AT775" s="140"/>
      <c r="AU775" s="140"/>
      <c r="AV775" s="140"/>
      <c r="AW775" s="140"/>
      <c r="AX775" s="140"/>
      <c r="AY775" s="140"/>
      <c r="AZ775" s="140"/>
      <c r="BA775" s="140"/>
      <c r="BB775" s="140"/>
      <c r="BC775" s="140"/>
      <c r="BD775" s="140"/>
      <c r="BE775" s="140"/>
      <c r="BF775" s="140"/>
      <c r="BG775" s="140"/>
      <c r="BH775" s="140"/>
      <c r="BI775" s="140"/>
      <c r="BJ775" s="140"/>
      <c r="BK775" s="140"/>
      <c r="BL775" s="140"/>
      <c r="BM775" s="140"/>
      <c r="BN775" s="140"/>
    </row>
    <row r="776" spans="1:91" s="162" customFormat="1" ht="50.1" customHeight="1">
      <c r="A776" s="8" t="s">
        <v>5364</v>
      </c>
      <c r="B776" s="8" t="s">
        <v>2720</v>
      </c>
      <c r="C776" s="259" t="s">
        <v>2002</v>
      </c>
      <c r="D776" s="259" t="s">
        <v>2003</v>
      </c>
      <c r="E776" s="259" t="s">
        <v>2004</v>
      </c>
      <c r="F776" s="259" t="s">
        <v>2005</v>
      </c>
      <c r="G776" s="24" t="s">
        <v>2712</v>
      </c>
      <c r="H776" s="24">
        <v>0</v>
      </c>
      <c r="I776" s="84">
        <v>590000000</v>
      </c>
      <c r="J776" s="24" t="s">
        <v>2714</v>
      </c>
      <c r="K776" s="5" t="s">
        <v>5365</v>
      </c>
      <c r="L776" s="24" t="s">
        <v>2714</v>
      </c>
      <c r="M776" s="24" t="s">
        <v>2716</v>
      </c>
      <c r="N776" s="24" t="s">
        <v>2265</v>
      </c>
      <c r="O776" s="159" t="s">
        <v>5366</v>
      </c>
      <c r="P776" s="8">
        <v>625</v>
      </c>
      <c r="Q776" s="8" t="s">
        <v>1997</v>
      </c>
      <c r="R776" s="201">
        <v>200</v>
      </c>
      <c r="S776" s="201">
        <v>1050</v>
      </c>
      <c r="T776" s="201">
        <f>R776*S776</f>
        <v>210000</v>
      </c>
      <c r="U776" s="260">
        <f>T776*1.12</f>
        <v>235200.00000000003</v>
      </c>
      <c r="V776" s="121"/>
      <c r="W776" s="8">
        <v>2017</v>
      </c>
      <c r="X776" s="263"/>
      <c r="Y776" s="165"/>
      <c r="Z776" s="138"/>
      <c r="AA776" s="139"/>
      <c r="AB776" s="138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40"/>
      <c r="AQ776" s="140"/>
      <c r="AR776" s="140"/>
      <c r="AS776" s="140"/>
      <c r="AT776" s="140"/>
      <c r="AU776" s="140"/>
      <c r="AV776" s="140"/>
      <c r="AW776" s="140"/>
      <c r="AX776" s="140"/>
      <c r="AY776" s="140"/>
      <c r="AZ776" s="140"/>
      <c r="BA776" s="140"/>
      <c r="BB776" s="140"/>
      <c r="BC776" s="140"/>
      <c r="BD776" s="140"/>
      <c r="BE776" s="140"/>
      <c r="BF776" s="140"/>
      <c r="BG776" s="140"/>
      <c r="BH776" s="140"/>
      <c r="BI776" s="140"/>
      <c r="BJ776" s="140"/>
      <c r="BK776" s="140"/>
      <c r="BL776" s="140"/>
      <c r="BM776" s="140"/>
      <c r="BN776" s="140"/>
    </row>
    <row r="777" spans="1:91" s="65" customFormat="1" ht="50.1" customHeight="1">
      <c r="A777" s="4" t="s">
        <v>4393</v>
      </c>
      <c r="B777" s="5" t="s">
        <v>2720</v>
      </c>
      <c r="C777" s="5" t="s">
        <v>436</v>
      </c>
      <c r="D777" s="5" t="s">
        <v>437</v>
      </c>
      <c r="E777" s="5" t="s">
        <v>438</v>
      </c>
      <c r="F777" s="50"/>
      <c r="G777" s="8" t="s">
        <v>2712</v>
      </c>
      <c r="H777" s="9">
        <v>0</v>
      </c>
      <c r="I777" s="10">
        <v>590000000</v>
      </c>
      <c r="J777" s="8" t="s">
        <v>2571</v>
      </c>
      <c r="K777" s="8" t="s">
        <v>571</v>
      </c>
      <c r="L777" s="8" t="s">
        <v>429</v>
      </c>
      <c r="M777" s="8" t="s">
        <v>2716</v>
      </c>
      <c r="N777" s="8" t="s">
        <v>421</v>
      </c>
      <c r="O777" s="5" t="s">
        <v>422</v>
      </c>
      <c r="P777" s="8">
        <v>796</v>
      </c>
      <c r="Q777" s="8" t="s">
        <v>2728</v>
      </c>
      <c r="R777" s="155">
        <v>4</v>
      </c>
      <c r="S777" s="167">
        <v>2715</v>
      </c>
      <c r="T777" s="35">
        <f t="shared" si="24"/>
        <v>10860</v>
      </c>
      <c r="U777" s="88">
        <f t="shared" si="25"/>
        <v>12163.2</v>
      </c>
      <c r="V777" s="2" t="s">
        <v>2706</v>
      </c>
      <c r="W777" s="8">
        <v>2017</v>
      </c>
      <c r="X777" s="9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</row>
    <row r="778" spans="1:91" s="65" customFormat="1" ht="50.1" customHeight="1">
      <c r="A778" s="4" t="s">
        <v>4394</v>
      </c>
      <c r="B778" s="4" t="s">
        <v>2720</v>
      </c>
      <c r="C778" s="8" t="s">
        <v>51</v>
      </c>
      <c r="D778" s="56" t="s">
        <v>52</v>
      </c>
      <c r="E778" s="56" t="s">
        <v>53</v>
      </c>
      <c r="F778" s="56" t="s">
        <v>54</v>
      </c>
      <c r="G778" s="4" t="s">
        <v>2712</v>
      </c>
      <c r="H778" s="4">
        <v>0</v>
      </c>
      <c r="I778" s="54">
        <v>590000000</v>
      </c>
      <c r="J778" s="8" t="s">
        <v>2714</v>
      </c>
      <c r="K778" s="4" t="s">
        <v>2274</v>
      </c>
      <c r="L778" s="4" t="s">
        <v>773</v>
      </c>
      <c r="M778" s="4" t="s">
        <v>3398</v>
      </c>
      <c r="N778" s="4" t="s">
        <v>2427</v>
      </c>
      <c r="O778" s="24" t="s">
        <v>3473</v>
      </c>
      <c r="P778" s="4">
        <v>796</v>
      </c>
      <c r="Q778" s="4" t="s">
        <v>2728</v>
      </c>
      <c r="R778" s="155">
        <v>12</v>
      </c>
      <c r="S778" s="155">
        <v>38000</v>
      </c>
      <c r="T778" s="95">
        <f t="shared" si="24"/>
        <v>456000</v>
      </c>
      <c r="U778" s="89">
        <f t="shared" si="25"/>
        <v>510720.00000000006</v>
      </c>
      <c r="V778" s="2"/>
      <c r="W778" s="4">
        <v>2017</v>
      </c>
      <c r="X778" s="72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</row>
    <row r="779" spans="1:91" s="65" customFormat="1" ht="50.1" customHeight="1">
      <c r="A779" s="4" t="s">
        <v>4395</v>
      </c>
      <c r="B779" s="4" t="s">
        <v>2720</v>
      </c>
      <c r="C779" s="8" t="s">
        <v>51</v>
      </c>
      <c r="D779" s="56" t="s">
        <v>52</v>
      </c>
      <c r="E779" s="56" t="s">
        <v>53</v>
      </c>
      <c r="F779" s="56" t="s">
        <v>55</v>
      </c>
      <c r="G779" s="4" t="s">
        <v>2712</v>
      </c>
      <c r="H779" s="4">
        <v>0</v>
      </c>
      <c r="I779" s="54">
        <v>590000000</v>
      </c>
      <c r="J779" s="8" t="s">
        <v>2714</v>
      </c>
      <c r="K779" s="4" t="s">
        <v>2274</v>
      </c>
      <c r="L779" s="4" t="s">
        <v>773</v>
      </c>
      <c r="M779" s="4" t="s">
        <v>3398</v>
      </c>
      <c r="N779" s="4" t="s">
        <v>2427</v>
      </c>
      <c r="O779" s="24" t="s">
        <v>3473</v>
      </c>
      <c r="P779" s="4">
        <v>796</v>
      </c>
      <c r="Q779" s="4" t="s">
        <v>2728</v>
      </c>
      <c r="R779" s="155">
        <v>12</v>
      </c>
      <c r="S779" s="155">
        <v>8800</v>
      </c>
      <c r="T779" s="95">
        <f t="shared" si="24"/>
        <v>105600</v>
      </c>
      <c r="U779" s="89">
        <f t="shared" si="25"/>
        <v>118272.00000000001</v>
      </c>
      <c r="V779" s="2"/>
      <c r="W779" s="4">
        <v>2017</v>
      </c>
      <c r="X779" s="72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</row>
    <row r="780" spans="1:91" s="65" customFormat="1" ht="50.1" customHeight="1">
      <c r="A780" s="4" t="s">
        <v>4396</v>
      </c>
      <c r="B780" s="4" t="s">
        <v>2720</v>
      </c>
      <c r="C780" s="8" t="s">
        <v>126</v>
      </c>
      <c r="D780" s="56" t="s">
        <v>2141</v>
      </c>
      <c r="E780" s="56" t="s">
        <v>127</v>
      </c>
      <c r="F780" s="56" t="s">
        <v>128</v>
      </c>
      <c r="G780" s="4" t="s">
        <v>3174</v>
      </c>
      <c r="H780" s="4">
        <v>0</v>
      </c>
      <c r="I780" s="54">
        <v>590000000</v>
      </c>
      <c r="J780" s="8" t="s">
        <v>2714</v>
      </c>
      <c r="K780" s="4" t="s">
        <v>2274</v>
      </c>
      <c r="L780" s="4" t="s">
        <v>773</v>
      </c>
      <c r="M780" s="4" t="s">
        <v>3398</v>
      </c>
      <c r="N780" s="4" t="s">
        <v>2427</v>
      </c>
      <c r="O780" s="24" t="s">
        <v>3473</v>
      </c>
      <c r="P780" s="4">
        <v>796</v>
      </c>
      <c r="Q780" s="4" t="s">
        <v>2728</v>
      </c>
      <c r="R780" s="155">
        <v>50</v>
      </c>
      <c r="S780" s="155">
        <v>1210</v>
      </c>
      <c r="T780" s="95">
        <f t="shared" si="24"/>
        <v>60500</v>
      </c>
      <c r="U780" s="89">
        <f t="shared" si="25"/>
        <v>67760</v>
      </c>
      <c r="V780" s="2"/>
      <c r="W780" s="4">
        <v>2017</v>
      </c>
      <c r="X780" s="72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  <c r="BZ780" s="67"/>
      <c r="CA780" s="67"/>
      <c r="CB780" s="67"/>
      <c r="CC780" s="67"/>
      <c r="CD780" s="67"/>
      <c r="CE780" s="67"/>
      <c r="CF780" s="67"/>
      <c r="CG780" s="67"/>
      <c r="CH780" s="67"/>
      <c r="CI780" s="67"/>
      <c r="CJ780" s="67"/>
      <c r="CK780" s="67"/>
      <c r="CL780" s="67"/>
      <c r="CM780" s="67"/>
    </row>
    <row r="781" spans="1:91" s="140" customFormat="1" ht="50.1" customHeight="1">
      <c r="A781" s="4" t="s">
        <v>4397</v>
      </c>
      <c r="B781" s="4" t="s">
        <v>2720</v>
      </c>
      <c r="C781" s="8" t="s">
        <v>126</v>
      </c>
      <c r="D781" s="56" t="s">
        <v>2141</v>
      </c>
      <c r="E781" s="56" t="s">
        <v>127</v>
      </c>
      <c r="F781" s="56" t="s">
        <v>129</v>
      </c>
      <c r="G781" s="4" t="s">
        <v>3174</v>
      </c>
      <c r="H781" s="4">
        <v>0</v>
      </c>
      <c r="I781" s="54">
        <v>590000000</v>
      </c>
      <c r="J781" s="8" t="s">
        <v>2714</v>
      </c>
      <c r="K781" s="4" t="s">
        <v>2274</v>
      </c>
      <c r="L781" s="4" t="s">
        <v>773</v>
      </c>
      <c r="M781" s="4" t="s">
        <v>3398</v>
      </c>
      <c r="N781" s="4" t="s">
        <v>2427</v>
      </c>
      <c r="O781" s="24" t="s">
        <v>3473</v>
      </c>
      <c r="P781" s="4">
        <v>796</v>
      </c>
      <c r="Q781" s="4" t="s">
        <v>2728</v>
      </c>
      <c r="R781" s="155">
        <v>16</v>
      </c>
      <c r="S781" s="155">
        <v>9200</v>
      </c>
      <c r="T781" s="95">
        <f t="shared" si="24"/>
        <v>147200</v>
      </c>
      <c r="U781" s="89">
        <f t="shared" si="25"/>
        <v>164864.00000000003</v>
      </c>
      <c r="V781" s="2"/>
      <c r="W781" s="4">
        <v>2017</v>
      </c>
      <c r="X781" s="72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  <c r="BZ781" s="67"/>
      <c r="CA781" s="67"/>
      <c r="CB781" s="67"/>
      <c r="CC781" s="67"/>
      <c r="CD781" s="67"/>
      <c r="CE781" s="67"/>
      <c r="CF781" s="67"/>
      <c r="CG781" s="67"/>
      <c r="CH781" s="67"/>
      <c r="CI781" s="67"/>
      <c r="CJ781" s="67"/>
      <c r="CK781" s="67"/>
      <c r="CL781" s="67"/>
      <c r="CM781" s="67"/>
    </row>
    <row r="782" spans="1:91" s="65" customFormat="1" ht="50.1" customHeight="1">
      <c r="A782" s="4" t="s">
        <v>4398</v>
      </c>
      <c r="B782" s="33" t="s">
        <v>2720</v>
      </c>
      <c r="C782" s="97" t="s">
        <v>2148</v>
      </c>
      <c r="D782" s="98" t="s">
        <v>2141</v>
      </c>
      <c r="E782" s="5" t="s">
        <v>2149</v>
      </c>
      <c r="F782" s="23" t="s">
        <v>2147</v>
      </c>
      <c r="G782" s="4" t="s">
        <v>3174</v>
      </c>
      <c r="H782" s="10">
        <v>0</v>
      </c>
      <c r="I782" s="32" t="s">
        <v>2992</v>
      </c>
      <c r="J782" s="8" t="s">
        <v>2571</v>
      </c>
      <c r="K782" s="33" t="s">
        <v>2150</v>
      </c>
      <c r="L782" s="8" t="s">
        <v>2725</v>
      </c>
      <c r="M782" s="33" t="s">
        <v>2716</v>
      </c>
      <c r="N782" s="5" t="s">
        <v>2128</v>
      </c>
      <c r="O782" s="22" t="s">
        <v>2718</v>
      </c>
      <c r="P782" s="4">
        <v>796</v>
      </c>
      <c r="Q782" s="50" t="s">
        <v>2728</v>
      </c>
      <c r="R782" s="150">
        <v>4</v>
      </c>
      <c r="S782" s="37">
        <v>3000</v>
      </c>
      <c r="T782" s="35">
        <f t="shared" si="24"/>
        <v>12000</v>
      </c>
      <c r="U782" s="88">
        <f t="shared" si="25"/>
        <v>13440.000000000002</v>
      </c>
      <c r="V782" s="94"/>
      <c r="W782" s="75">
        <v>2017</v>
      </c>
      <c r="X782" s="8"/>
      <c r="Y782" s="132"/>
      <c r="Z782" s="132"/>
      <c r="AA782" s="132"/>
      <c r="AB782" s="132"/>
      <c r="AC782" s="132"/>
      <c r="AD782" s="132"/>
      <c r="AE782" s="132"/>
      <c r="AF782" s="132"/>
      <c r="AG782" s="132"/>
      <c r="AH782" s="132"/>
      <c r="AI782" s="132"/>
      <c r="AJ782" s="132"/>
      <c r="AK782" s="132"/>
      <c r="AL782" s="132"/>
      <c r="AM782" s="132"/>
      <c r="AN782" s="132"/>
      <c r="AO782" s="132"/>
      <c r="AP782" s="132"/>
      <c r="AQ782" s="132"/>
      <c r="AR782" s="132"/>
      <c r="AS782" s="132"/>
      <c r="AT782" s="132"/>
      <c r="AU782" s="132"/>
      <c r="AV782" s="132"/>
      <c r="AW782" s="132"/>
      <c r="AX782" s="132"/>
      <c r="AY782" s="132"/>
      <c r="AZ782" s="132"/>
      <c r="BA782" s="132"/>
      <c r="BB782" s="132"/>
      <c r="BC782" s="132"/>
      <c r="BD782" s="132"/>
      <c r="BE782" s="132"/>
      <c r="BF782" s="132"/>
      <c r="BG782" s="132"/>
      <c r="BH782" s="132"/>
      <c r="BI782" s="132"/>
      <c r="BJ782" s="132"/>
      <c r="BK782" s="132"/>
      <c r="BL782" s="132"/>
      <c r="BM782" s="132"/>
      <c r="BN782" s="132"/>
      <c r="BO782" s="132"/>
      <c r="BP782" s="132"/>
      <c r="BQ782" s="132"/>
      <c r="BR782" s="132"/>
      <c r="BS782" s="132"/>
      <c r="BT782" s="132"/>
      <c r="BU782" s="132"/>
      <c r="BV782" s="132"/>
      <c r="BW782" s="132"/>
      <c r="BX782" s="132"/>
      <c r="BY782" s="132"/>
      <c r="BZ782" s="132"/>
      <c r="CA782" s="132"/>
      <c r="CB782" s="132"/>
      <c r="CC782" s="132"/>
      <c r="CD782" s="132"/>
      <c r="CE782" s="132"/>
      <c r="CF782" s="132"/>
      <c r="CG782" s="132"/>
      <c r="CH782" s="132"/>
      <c r="CI782" s="132"/>
      <c r="CJ782" s="132"/>
      <c r="CK782" s="132"/>
      <c r="CL782" s="132"/>
      <c r="CM782" s="132"/>
    </row>
    <row r="783" spans="1:91" s="65" customFormat="1" ht="50.1" customHeight="1">
      <c r="A783" s="4" t="s">
        <v>4399</v>
      </c>
      <c r="B783" s="33" t="s">
        <v>2720</v>
      </c>
      <c r="C783" s="8" t="s">
        <v>2151</v>
      </c>
      <c r="D783" s="8" t="s">
        <v>2141</v>
      </c>
      <c r="E783" s="8" t="s">
        <v>2152</v>
      </c>
      <c r="F783" s="56" t="s">
        <v>2153</v>
      </c>
      <c r="G783" s="4" t="s">
        <v>3174</v>
      </c>
      <c r="H783" s="4">
        <v>0</v>
      </c>
      <c r="I783" s="4" t="s">
        <v>2992</v>
      </c>
      <c r="J783" s="8" t="s">
        <v>2571</v>
      </c>
      <c r="K783" s="8" t="s">
        <v>2150</v>
      </c>
      <c r="L783" s="8" t="s">
        <v>2725</v>
      </c>
      <c r="M783" s="4" t="s">
        <v>2716</v>
      </c>
      <c r="N783" s="8" t="s">
        <v>2128</v>
      </c>
      <c r="O783" s="22" t="s">
        <v>2718</v>
      </c>
      <c r="P783" s="4">
        <v>796</v>
      </c>
      <c r="Q783" s="4" t="s">
        <v>2728</v>
      </c>
      <c r="R783" s="155">
        <v>4</v>
      </c>
      <c r="S783" s="35">
        <v>3000</v>
      </c>
      <c r="T783" s="35">
        <f t="shared" ref="T783:T846" si="26">R783*S783</f>
        <v>12000</v>
      </c>
      <c r="U783" s="88">
        <f t="shared" si="25"/>
        <v>13440.000000000002</v>
      </c>
      <c r="V783" s="2"/>
      <c r="W783" s="4">
        <v>2017</v>
      </c>
      <c r="X783" s="8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  <c r="BZ783" s="67"/>
      <c r="CA783" s="67"/>
      <c r="CB783" s="67"/>
      <c r="CC783" s="67"/>
      <c r="CD783" s="67"/>
      <c r="CE783" s="67"/>
      <c r="CF783" s="67"/>
      <c r="CG783" s="67"/>
      <c r="CH783" s="67"/>
      <c r="CI783" s="67"/>
      <c r="CJ783" s="67"/>
      <c r="CK783" s="67"/>
      <c r="CL783" s="67"/>
      <c r="CM783" s="67"/>
    </row>
    <row r="784" spans="1:91" s="65" customFormat="1" ht="50.1" customHeight="1">
      <c r="A784" s="4" t="s">
        <v>4400</v>
      </c>
      <c r="B784" s="33" t="s">
        <v>2720</v>
      </c>
      <c r="C784" s="97" t="s">
        <v>2140</v>
      </c>
      <c r="D784" s="98" t="s">
        <v>2141</v>
      </c>
      <c r="E784" s="5" t="s">
        <v>2142</v>
      </c>
      <c r="F784" s="23" t="s">
        <v>2143</v>
      </c>
      <c r="G784" s="4" t="s">
        <v>3174</v>
      </c>
      <c r="H784" s="10">
        <v>0</v>
      </c>
      <c r="I784" s="32" t="s">
        <v>2992</v>
      </c>
      <c r="J784" s="8" t="s">
        <v>2571</v>
      </c>
      <c r="K784" s="33" t="s">
        <v>2144</v>
      </c>
      <c r="L784" s="8" t="s">
        <v>2725</v>
      </c>
      <c r="M784" s="33" t="s">
        <v>2716</v>
      </c>
      <c r="N784" s="5" t="s">
        <v>2128</v>
      </c>
      <c r="O784" s="22" t="s">
        <v>2718</v>
      </c>
      <c r="P784" s="4">
        <v>796</v>
      </c>
      <c r="Q784" s="50" t="s">
        <v>2728</v>
      </c>
      <c r="R784" s="150">
        <v>5</v>
      </c>
      <c r="S784" s="37">
        <v>4500</v>
      </c>
      <c r="T784" s="35">
        <f t="shared" si="26"/>
        <v>22500</v>
      </c>
      <c r="U784" s="88">
        <f t="shared" si="25"/>
        <v>25200.000000000004</v>
      </c>
      <c r="V784" s="94"/>
      <c r="W784" s="75">
        <v>2017</v>
      </c>
      <c r="X784" s="8"/>
      <c r="Y784" s="132"/>
      <c r="Z784" s="132"/>
      <c r="AA784" s="132"/>
      <c r="AB784" s="132"/>
      <c r="AC784" s="132"/>
      <c r="AD784" s="132"/>
      <c r="AE784" s="132"/>
      <c r="AF784" s="132"/>
      <c r="AG784" s="132"/>
      <c r="AH784" s="132"/>
      <c r="AI784" s="132"/>
      <c r="AJ784" s="132"/>
      <c r="AK784" s="132"/>
      <c r="AL784" s="132"/>
      <c r="AM784" s="132"/>
      <c r="AN784" s="132"/>
      <c r="AO784" s="132"/>
      <c r="AP784" s="132"/>
      <c r="AQ784" s="132"/>
      <c r="AR784" s="132"/>
      <c r="AS784" s="132"/>
      <c r="AT784" s="132"/>
      <c r="AU784" s="132"/>
      <c r="AV784" s="132"/>
      <c r="AW784" s="132"/>
      <c r="AX784" s="132"/>
      <c r="AY784" s="132"/>
      <c r="AZ784" s="132"/>
      <c r="BA784" s="132"/>
      <c r="BB784" s="132"/>
      <c r="BC784" s="132"/>
      <c r="BD784" s="132"/>
      <c r="BE784" s="132"/>
      <c r="BF784" s="132"/>
      <c r="BG784" s="132"/>
      <c r="BH784" s="132"/>
      <c r="BI784" s="132"/>
      <c r="BJ784" s="132"/>
      <c r="BK784" s="132"/>
      <c r="BL784" s="132"/>
      <c r="BM784" s="132"/>
      <c r="BN784" s="132"/>
      <c r="BO784" s="132"/>
      <c r="BP784" s="132"/>
      <c r="BQ784" s="132"/>
      <c r="BR784" s="132"/>
      <c r="BS784" s="132"/>
      <c r="BT784" s="132"/>
      <c r="BU784" s="132"/>
      <c r="BV784" s="132"/>
      <c r="BW784" s="132"/>
      <c r="BX784" s="132"/>
      <c r="BY784" s="132"/>
      <c r="BZ784" s="132"/>
      <c r="CA784" s="132"/>
      <c r="CB784" s="132"/>
      <c r="CC784" s="132"/>
      <c r="CD784" s="132"/>
      <c r="CE784" s="132"/>
      <c r="CF784" s="132"/>
      <c r="CG784" s="132"/>
      <c r="CH784" s="132"/>
      <c r="CI784" s="132"/>
      <c r="CJ784" s="132"/>
      <c r="CK784" s="132"/>
      <c r="CL784" s="132"/>
      <c r="CM784" s="132"/>
    </row>
    <row r="785" spans="1:91" s="65" customFormat="1" ht="50.1" customHeight="1">
      <c r="A785" s="4" t="s">
        <v>4401</v>
      </c>
      <c r="B785" s="33" t="s">
        <v>2720</v>
      </c>
      <c r="C785" s="8" t="s">
        <v>2145</v>
      </c>
      <c r="D785" s="8" t="s">
        <v>2141</v>
      </c>
      <c r="E785" s="8" t="s">
        <v>2146</v>
      </c>
      <c r="F785" s="56" t="s">
        <v>2147</v>
      </c>
      <c r="G785" s="4" t="s">
        <v>3174</v>
      </c>
      <c r="H785" s="4">
        <v>0</v>
      </c>
      <c r="I785" s="4" t="s">
        <v>2992</v>
      </c>
      <c r="J785" s="8" t="s">
        <v>2571</v>
      </c>
      <c r="K785" s="8" t="s">
        <v>2144</v>
      </c>
      <c r="L785" s="8" t="s">
        <v>2725</v>
      </c>
      <c r="M785" s="4" t="s">
        <v>2716</v>
      </c>
      <c r="N785" s="8" t="s">
        <v>2128</v>
      </c>
      <c r="O785" s="22" t="s">
        <v>2718</v>
      </c>
      <c r="P785" s="4">
        <v>796</v>
      </c>
      <c r="Q785" s="4" t="s">
        <v>2728</v>
      </c>
      <c r="R785" s="155">
        <v>5</v>
      </c>
      <c r="S785" s="35">
        <v>3500</v>
      </c>
      <c r="T785" s="35">
        <f t="shared" si="26"/>
        <v>17500</v>
      </c>
      <c r="U785" s="88">
        <f t="shared" si="25"/>
        <v>19600.000000000004</v>
      </c>
      <c r="V785" s="2"/>
      <c r="W785" s="4">
        <v>2017</v>
      </c>
      <c r="X785" s="8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</row>
    <row r="786" spans="1:91" s="65" customFormat="1" ht="50.1" customHeight="1">
      <c r="A786" s="4" t="s">
        <v>4402</v>
      </c>
      <c r="B786" s="33" t="s">
        <v>2720</v>
      </c>
      <c r="C786" s="97" t="s">
        <v>3048</v>
      </c>
      <c r="D786" s="99" t="s">
        <v>3020</v>
      </c>
      <c r="E786" s="5" t="s">
        <v>3049</v>
      </c>
      <c r="F786" s="23" t="s">
        <v>3050</v>
      </c>
      <c r="G786" s="4" t="s">
        <v>3174</v>
      </c>
      <c r="H786" s="10">
        <v>0</v>
      </c>
      <c r="I786" s="32" t="s">
        <v>2992</v>
      </c>
      <c r="J786" s="8" t="s">
        <v>2571</v>
      </c>
      <c r="K786" s="33" t="s">
        <v>3024</v>
      </c>
      <c r="L786" s="36" t="s">
        <v>2714</v>
      </c>
      <c r="M786" s="33" t="s">
        <v>2716</v>
      </c>
      <c r="N786" s="5" t="s">
        <v>3025</v>
      </c>
      <c r="O786" s="4" t="s">
        <v>1415</v>
      </c>
      <c r="P786" s="4">
        <v>796</v>
      </c>
      <c r="Q786" s="50" t="s">
        <v>2728</v>
      </c>
      <c r="R786" s="150">
        <v>12</v>
      </c>
      <c r="S786" s="37">
        <v>20000</v>
      </c>
      <c r="T786" s="35">
        <f t="shared" si="26"/>
        <v>240000</v>
      </c>
      <c r="U786" s="88">
        <f t="shared" ref="U786:U849" si="27">T786*1.12</f>
        <v>268800</v>
      </c>
      <c r="V786" s="94"/>
      <c r="W786" s="75">
        <v>2017</v>
      </c>
      <c r="X786" s="8"/>
      <c r="Y786" s="132"/>
      <c r="Z786" s="132"/>
      <c r="AA786" s="132"/>
      <c r="AB786" s="132"/>
      <c r="AC786" s="132"/>
      <c r="AD786" s="132"/>
      <c r="AE786" s="132"/>
      <c r="AF786" s="132"/>
      <c r="AG786" s="132"/>
      <c r="AH786" s="132"/>
      <c r="AI786" s="132"/>
      <c r="AJ786" s="132"/>
      <c r="AK786" s="132"/>
      <c r="AL786" s="132"/>
      <c r="AM786" s="132"/>
      <c r="AN786" s="132"/>
      <c r="AO786" s="132"/>
      <c r="AP786" s="132"/>
      <c r="AQ786" s="132"/>
      <c r="AR786" s="132"/>
      <c r="AS786" s="132"/>
      <c r="AT786" s="132"/>
      <c r="AU786" s="132"/>
      <c r="AV786" s="132"/>
      <c r="AW786" s="132"/>
      <c r="AX786" s="132"/>
      <c r="AY786" s="132"/>
      <c r="AZ786" s="132"/>
      <c r="BA786" s="132"/>
      <c r="BB786" s="132"/>
      <c r="BC786" s="132"/>
      <c r="BD786" s="132"/>
      <c r="BE786" s="132"/>
      <c r="BF786" s="132"/>
      <c r="BG786" s="132"/>
      <c r="BH786" s="132"/>
      <c r="BI786" s="132"/>
      <c r="BJ786" s="132"/>
      <c r="BK786" s="132"/>
      <c r="BL786" s="132"/>
      <c r="BM786" s="132"/>
      <c r="BN786" s="132"/>
      <c r="BO786" s="132"/>
      <c r="BP786" s="132"/>
      <c r="BQ786" s="132"/>
      <c r="BR786" s="132"/>
      <c r="BS786" s="132"/>
      <c r="BT786" s="132"/>
      <c r="BU786" s="132"/>
      <c r="BV786" s="132"/>
      <c r="BW786" s="132"/>
      <c r="BX786" s="132"/>
      <c r="BY786" s="132"/>
      <c r="BZ786" s="132"/>
      <c r="CA786" s="132"/>
      <c r="CB786" s="132"/>
      <c r="CC786" s="132"/>
      <c r="CD786" s="132"/>
      <c r="CE786" s="132"/>
      <c r="CF786" s="132"/>
      <c r="CG786" s="132"/>
      <c r="CH786" s="132"/>
      <c r="CI786" s="132"/>
      <c r="CJ786" s="132"/>
      <c r="CK786" s="132"/>
      <c r="CL786" s="132"/>
      <c r="CM786" s="132"/>
    </row>
    <row r="787" spans="1:91" s="65" customFormat="1" ht="50.1" customHeight="1">
      <c r="A787" s="4" t="s">
        <v>4403</v>
      </c>
      <c r="B787" s="4" t="s">
        <v>2720</v>
      </c>
      <c r="C787" s="8" t="s">
        <v>3030</v>
      </c>
      <c r="D787" s="7" t="s">
        <v>3020</v>
      </c>
      <c r="E787" s="8" t="s">
        <v>3031</v>
      </c>
      <c r="F787" s="56" t="s">
        <v>3032</v>
      </c>
      <c r="G787" s="4" t="s">
        <v>3174</v>
      </c>
      <c r="H787" s="4">
        <v>0</v>
      </c>
      <c r="I787" s="4" t="s">
        <v>2992</v>
      </c>
      <c r="J787" s="8" t="s">
        <v>2571</v>
      </c>
      <c r="K787" s="8" t="s">
        <v>3024</v>
      </c>
      <c r="L787" s="36" t="s">
        <v>2714</v>
      </c>
      <c r="M787" s="4" t="s">
        <v>2716</v>
      </c>
      <c r="N787" s="8" t="s">
        <v>3025</v>
      </c>
      <c r="O787" s="4" t="s">
        <v>1415</v>
      </c>
      <c r="P787" s="4">
        <v>796</v>
      </c>
      <c r="Q787" s="4" t="s">
        <v>2728</v>
      </c>
      <c r="R787" s="155">
        <v>12</v>
      </c>
      <c r="S787" s="35">
        <v>500</v>
      </c>
      <c r="T787" s="35">
        <f t="shared" si="26"/>
        <v>6000</v>
      </c>
      <c r="U787" s="88">
        <f t="shared" si="27"/>
        <v>6720.0000000000009</v>
      </c>
      <c r="V787" s="2"/>
      <c r="W787" s="4">
        <v>2017</v>
      </c>
      <c r="X787" s="8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</row>
    <row r="788" spans="1:91" s="65" customFormat="1" ht="50.1" customHeight="1">
      <c r="A788" s="4" t="s">
        <v>4404</v>
      </c>
      <c r="B788" s="33" t="s">
        <v>2720</v>
      </c>
      <c r="C788" s="97" t="s">
        <v>3033</v>
      </c>
      <c r="D788" s="99" t="s">
        <v>3020</v>
      </c>
      <c r="E788" s="5" t="s">
        <v>3034</v>
      </c>
      <c r="F788" s="23" t="s">
        <v>3035</v>
      </c>
      <c r="G788" s="4" t="s">
        <v>3174</v>
      </c>
      <c r="H788" s="10">
        <v>0</v>
      </c>
      <c r="I788" s="32" t="s">
        <v>2992</v>
      </c>
      <c r="J788" s="8" t="s">
        <v>2571</v>
      </c>
      <c r="K788" s="33" t="s">
        <v>3024</v>
      </c>
      <c r="L788" s="36" t="s">
        <v>2714</v>
      </c>
      <c r="M788" s="33" t="s">
        <v>2716</v>
      </c>
      <c r="N788" s="5" t="s">
        <v>3025</v>
      </c>
      <c r="O788" s="4" t="s">
        <v>1415</v>
      </c>
      <c r="P788" s="4">
        <v>796</v>
      </c>
      <c r="Q788" s="50" t="s">
        <v>2728</v>
      </c>
      <c r="R788" s="150">
        <v>12</v>
      </c>
      <c r="S788" s="37">
        <v>1000</v>
      </c>
      <c r="T788" s="35">
        <f t="shared" si="26"/>
        <v>12000</v>
      </c>
      <c r="U788" s="88">
        <f t="shared" si="27"/>
        <v>13440.000000000002</v>
      </c>
      <c r="V788" s="94"/>
      <c r="W788" s="75">
        <v>2017</v>
      </c>
      <c r="X788" s="8"/>
      <c r="Y788" s="132"/>
      <c r="Z788" s="132"/>
      <c r="AA788" s="132"/>
      <c r="AB788" s="132"/>
      <c r="AC788" s="132"/>
      <c r="AD788" s="132"/>
      <c r="AE788" s="132"/>
      <c r="AF788" s="132"/>
      <c r="AG788" s="132"/>
      <c r="AH788" s="132"/>
      <c r="AI788" s="132"/>
      <c r="AJ788" s="132"/>
      <c r="AK788" s="132"/>
      <c r="AL788" s="133"/>
      <c r="AM788" s="133"/>
      <c r="AN788" s="133"/>
      <c r="AO788" s="133"/>
      <c r="AP788" s="133"/>
      <c r="AQ788" s="133"/>
      <c r="AR788" s="133"/>
      <c r="AS788" s="133"/>
      <c r="AT788" s="133"/>
      <c r="AU788" s="133"/>
      <c r="AV788" s="133"/>
      <c r="AW788" s="133"/>
      <c r="AX788" s="133"/>
      <c r="AY788" s="133"/>
      <c r="AZ788" s="133"/>
      <c r="BA788" s="133"/>
      <c r="BB788" s="133"/>
      <c r="BC788" s="133"/>
      <c r="BD788" s="133"/>
      <c r="BE788" s="133"/>
      <c r="BF788" s="133"/>
      <c r="BG788" s="133"/>
      <c r="BH788" s="133"/>
      <c r="BI788" s="133"/>
      <c r="BJ788" s="133"/>
      <c r="BK788" s="133"/>
      <c r="BL788" s="133"/>
      <c r="BM788" s="133"/>
      <c r="BN788" s="133"/>
      <c r="BO788" s="133"/>
      <c r="BP788" s="133"/>
      <c r="BQ788" s="133"/>
      <c r="BR788" s="133"/>
      <c r="BS788" s="133"/>
      <c r="BT788" s="133"/>
      <c r="BU788" s="133"/>
      <c r="BV788" s="133"/>
      <c r="BW788" s="133"/>
      <c r="BX788" s="133"/>
      <c r="BY788" s="133"/>
      <c r="BZ788" s="133"/>
      <c r="CA788" s="133"/>
      <c r="CB788" s="133"/>
      <c r="CC788" s="133"/>
      <c r="CD788" s="133"/>
      <c r="CE788" s="133"/>
      <c r="CF788" s="133"/>
      <c r="CG788" s="133"/>
      <c r="CH788" s="133"/>
      <c r="CI788" s="133"/>
      <c r="CJ788" s="133"/>
      <c r="CK788" s="133"/>
      <c r="CL788" s="133"/>
      <c r="CM788" s="133"/>
    </row>
    <row r="789" spans="1:91" s="65" customFormat="1" ht="50.1" customHeight="1">
      <c r="A789" s="4" t="s">
        <v>4405</v>
      </c>
      <c r="B789" s="4" t="s">
        <v>2720</v>
      </c>
      <c r="C789" s="8" t="s">
        <v>3045</v>
      </c>
      <c r="D789" s="7" t="s">
        <v>3020</v>
      </c>
      <c r="E789" s="8" t="s">
        <v>3046</v>
      </c>
      <c r="F789" s="56" t="s">
        <v>3047</v>
      </c>
      <c r="G789" s="4" t="s">
        <v>3174</v>
      </c>
      <c r="H789" s="4">
        <v>0</v>
      </c>
      <c r="I789" s="4" t="s">
        <v>2992</v>
      </c>
      <c r="J789" s="8" t="s">
        <v>2571</v>
      </c>
      <c r="K789" s="8" t="s">
        <v>3024</v>
      </c>
      <c r="L789" s="36" t="s">
        <v>2714</v>
      </c>
      <c r="M789" s="4" t="s">
        <v>2716</v>
      </c>
      <c r="N789" s="8" t="s">
        <v>3025</v>
      </c>
      <c r="O789" s="4" t="s">
        <v>1415</v>
      </c>
      <c r="P789" s="4">
        <v>796</v>
      </c>
      <c r="Q789" s="4" t="s">
        <v>2728</v>
      </c>
      <c r="R789" s="155">
        <v>10</v>
      </c>
      <c r="S789" s="35">
        <v>2000</v>
      </c>
      <c r="T789" s="35">
        <f t="shared" si="26"/>
        <v>20000</v>
      </c>
      <c r="U789" s="88">
        <f t="shared" si="27"/>
        <v>22400.000000000004</v>
      </c>
      <c r="V789" s="2"/>
      <c r="W789" s="4">
        <v>2017</v>
      </c>
      <c r="X789" s="8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  <c r="BZ789" s="67"/>
      <c r="CA789" s="67"/>
      <c r="CB789" s="67"/>
      <c r="CC789" s="67"/>
      <c r="CD789" s="67"/>
      <c r="CE789" s="67"/>
      <c r="CF789" s="67"/>
      <c r="CG789" s="67"/>
      <c r="CH789" s="67"/>
      <c r="CI789" s="67"/>
      <c r="CJ789" s="67"/>
      <c r="CK789" s="67"/>
      <c r="CL789" s="67"/>
      <c r="CM789" s="67"/>
    </row>
    <row r="790" spans="1:91" s="65" customFormat="1" ht="50.1" customHeight="1">
      <c r="A790" s="4" t="s">
        <v>4406</v>
      </c>
      <c r="B790" s="50" t="s">
        <v>2720</v>
      </c>
      <c r="C790" s="5" t="s">
        <v>90</v>
      </c>
      <c r="D790" s="23" t="s">
        <v>3020</v>
      </c>
      <c r="E790" s="23" t="s">
        <v>91</v>
      </c>
      <c r="F790" s="23" t="s">
        <v>92</v>
      </c>
      <c r="G790" s="4" t="s">
        <v>3174</v>
      </c>
      <c r="H790" s="53">
        <v>0</v>
      </c>
      <c r="I790" s="54">
        <v>590000000</v>
      </c>
      <c r="J790" s="8" t="s">
        <v>2714</v>
      </c>
      <c r="K790" s="5" t="s">
        <v>2457</v>
      </c>
      <c r="L790" s="92" t="s">
        <v>773</v>
      </c>
      <c r="M790" s="4" t="s">
        <v>3398</v>
      </c>
      <c r="N790" s="76" t="s">
        <v>2427</v>
      </c>
      <c r="O790" s="24" t="s">
        <v>3473</v>
      </c>
      <c r="P790" s="4">
        <v>796</v>
      </c>
      <c r="Q790" s="4" t="s">
        <v>2728</v>
      </c>
      <c r="R790" s="155">
        <v>3</v>
      </c>
      <c r="S790" s="155">
        <v>1750</v>
      </c>
      <c r="T790" s="95">
        <f t="shared" si="26"/>
        <v>5250</v>
      </c>
      <c r="U790" s="89">
        <f t="shared" si="27"/>
        <v>5880.0000000000009</v>
      </c>
      <c r="V790" s="2"/>
      <c r="W790" s="4">
        <v>2017</v>
      </c>
      <c r="X790" s="72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  <c r="CD790" s="67"/>
      <c r="CE790" s="67"/>
      <c r="CF790" s="67"/>
      <c r="CG790" s="67"/>
      <c r="CH790" s="67"/>
      <c r="CI790" s="67"/>
      <c r="CJ790" s="67"/>
      <c r="CK790" s="67"/>
      <c r="CL790" s="67"/>
      <c r="CM790" s="67"/>
    </row>
    <row r="791" spans="1:91" s="65" customFormat="1" ht="50.1" customHeight="1">
      <c r="A791" s="4" t="s">
        <v>4407</v>
      </c>
      <c r="B791" s="4" t="s">
        <v>2720</v>
      </c>
      <c r="C791" s="5" t="s">
        <v>90</v>
      </c>
      <c r="D791" s="7" t="s">
        <v>3020</v>
      </c>
      <c r="E791" s="23" t="s">
        <v>91</v>
      </c>
      <c r="F791" s="23" t="s">
        <v>93</v>
      </c>
      <c r="G791" s="4" t="s">
        <v>3174</v>
      </c>
      <c r="H791" s="53">
        <v>0</v>
      </c>
      <c r="I791" s="54">
        <v>590000000</v>
      </c>
      <c r="J791" s="8" t="s">
        <v>2714</v>
      </c>
      <c r="K791" s="8" t="s">
        <v>2274</v>
      </c>
      <c r="L791" s="92" t="s">
        <v>773</v>
      </c>
      <c r="M791" s="4" t="s">
        <v>3398</v>
      </c>
      <c r="N791" s="76" t="s">
        <v>2427</v>
      </c>
      <c r="O791" s="24" t="s">
        <v>3473</v>
      </c>
      <c r="P791" s="4">
        <v>796</v>
      </c>
      <c r="Q791" s="4" t="s">
        <v>2728</v>
      </c>
      <c r="R791" s="155">
        <v>20</v>
      </c>
      <c r="S791" s="155">
        <v>3000</v>
      </c>
      <c r="T791" s="95">
        <f t="shared" si="26"/>
        <v>60000</v>
      </c>
      <c r="U791" s="89">
        <f t="shared" si="27"/>
        <v>67200</v>
      </c>
      <c r="V791" s="2"/>
      <c r="W791" s="4">
        <v>2017</v>
      </c>
      <c r="X791" s="72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</row>
    <row r="792" spans="1:91" s="65" customFormat="1" ht="50.1" customHeight="1">
      <c r="A792" s="4" t="s">
        <v>4408</v>
      </c>
      <c r="B792" s="4" t="s">
        <v>2720</v>
      </c>
      <c r="C792" s="8" t="s">
        <v>105</v>
      </c>
      <c r="D792" s="56" t="s">
        <v>3020</v>
      </c>
      <c r="E792" s="56" t="s">
        <v>106</v>
      </c>
      <c r="F792" s="56" t="s">
        <v>107</v>
      </c>
      <c r="G792" s="4" t="s">
        <v>3174</v>
      </c>
      <c r="H792" s="4">
        <v>0</v>
      </c>
      <c r="I792" s="54">
        <v>590000000</v>
      </c>
      <c r="J792" s="8" t="s">
        <v>2714</v>
      </c>
      <c r="K792" s="4" t="s">
        <v>108</v>
      </c>
      <c r="L792" s="4" t="s">
        <v>773</v>
      </c>
      <c r="M792" s="4" t="s">
        <v>3398</v>
      </c>
      <c r="N792" s="4" t="s">
        <v>2427</v>
      </c>
      <c r="O792" s="24" t="s">
        <v>3473</v>
      </c>
      <c r="P792" s="4">
        <v>796</v>
      </c>
      <c r="Q792" s="4" t="s">
        <v>2728</v>
      </c>
      <c r="R792" s="155">
        <v>6</v>
      </c>
      <c r="S792" s="155">
        <v>55000</v>
      </c>
      <c r="T792" s="95">
        <f t="shared" si="26"/>
        <v>330000</v>
      </c>
      <c r="U792" s="89">
        <f t="shared" si="27"/>
        <v>369600.00000000006</v>
      </c>
      <c r="V792" s="2"/>
      <c r="W792" s="4">
        <v>2017</v>
      </c>
      <c r="X792" s="72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  <c r="BZ792" s="67"/>
      <c r="CA792" s="67"/>
      <c r="CB792" s="67"/>
      <c r="CC792" s="67"/>
      <c r="CD792" s="67"/>
      <c r="CE792" s="67"/>
      <c r="CF792" s="67"/>
      <c r="CG792" s="67"/>
      <c r="CH792" s="67"/>
      <c r="CI792" s="67"/>
      <c r="CJ792" s="67"/>
      <c r="CK792" s="67"/>
      <c r="CL792" s="67"/>
      <c r="CM792" s="67"/>
    </row>
    <row r="793" spans="1:91" s="65" customFormat="1" ht="50.1" customHeight="1">
      <c r="A793" s="4" t="s">
        <v>4409</v>
      </c>
      <c r="B793" s="4" t="s">
        <v>2720</v>
      </c>
      <c r="C793" s="8" t="s">
        <v>101</v>
      </c>
      <c r="D793" s="56" t="s">
        <v>3020</v>
      </c>
      <c r="E793" s="56" t="s">
        <v>102</v>
      </c>
      <c r="F793" s="56" t="s">
        <v>103</v>
      </c>
      <c r="G793" s="4" t="s">
        <v>3174</v>
      </c>
      <c r="H793" s="4">
        <v>0</v>
      </c>
      <c r="I793" s="54">
        <v>590000000</v>
      </c>
      <c r="J793" s="8" t="s">
        <v>2714</v>
      </c>
      <c r="K793" s="4" t="s">
        <v>100</v>
      </c>
      <c r="L793" s="4" t="s">
        <v>773</v>
      </c>
      <c r="M793" s="4" t="s">
        <v>3398</v>
      </c>
      <c r="N793" s="4" t="s">
        <v>2427</v>
      </c>
      <c r="O793" s="24" t="s">
        <v>3473</v>
      </c>
      <c r="P793" s="4">
        <v>796</v>
      </c>
      <c r="Q793" s="4" t="s">
        <v>2728</v>
      </c>
      <c r="R793" s="155">
        <v>8</v>
      </c>
      <c r="S793" s="155">
        <v>6200</v>
      </c>
      <c r="T793" s="95">
        <f t="shared" si="26"/>
        <v>49600</v>
      </c>
      <c r="U793" s="89">
        <f t="shared" si="27"/>
        <v>55552.000000000007</v>
      </c>
      <c r="V793" s="2"/>
      <c r="W793" s="4">
        <v>2017</v>
      </c>
      <c r="X793" s="72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  <c r="BZ793" s="67"/>
      <c r="CA793" s="67"/>
      <c r="CB793" s="67"/>
      <c r="CC793" s="67"/>
      <c r="CD793" s="67"/>
      <c r="CE793" s="67"/>
      <c r="CF793" s="67"/>
      <c r="CG793" s="67"/>
      <c r="CH793" s="67"/>
      <c r="CI793" s="67"/>
      <c r="CJ793" s="67"/>
      <c r="CK793" s="67"/>
      <c r="CL793" s="67"/>
      <c r="CM793" s="67"/>
    </row>
    <row r="794" spans="1:91" s="65" customFormat="1" ht="50.1" customHeight="1">
      <c r="A794" s="4" t="s">
        <v>4410</v>
      </c>
      <c r="B794" s="50" t="s">
        <v>2720</v>
      </c>
      <c r="C794" s="5" t="s">
        <v>94</v>
      </c>
      <c r="D794" s="23" t="s">
        <v>3020</v>
      </c>
      <c r="E794" s="23" t="s">
        <v>95</v>
      </c>
      <c r="F794" s="23" t="s">
        <v>96</v>
      </c>
      <c r="G794" s="4" t="s">
        <v>3174</v>
      </c>
      <c r="H794" s="53">
        <v>0</v>
      </c>
      <c r="I794" s="54">
        <v>590000000</v>
      </c>
      <c r="J794" s="8" t="s">
        <v>2714</v>
      </c>
      <c r="K794" s="5" t="s">
        <v>1123</v>
      </c>
      <c r="L794" s="92" t="s">
        <v>773</v>
      </c>
      <c r="M794" s="4" t="s">
        <v>3398</v>
      </c>
      <c r="N794" s="76" t="s">
        <v>2427</v>
      </c>
      <c r="O794" s="24" t="s">
        <v>3473</v>
      </c>
      <c r="P794" s="4">
        <v>796</v>
      </c>
      <c r="Q794" s="4" t="s">
        <v>2728</v>
      </c>
      <c r="R794" s="155">
        <v>6</v>
      </c>
      <c r="S794" s="155">
        <v>4950</v>
      </c>
      <c r="T794" s="95">
        <f t="shared" si="26"/>
        <v>29700</v>
      </c>
      <c r="U794" s="89">
        <f t="shared" si="27"/>
        <v>33264</v>
      </c>
      <c r="V794" s="2"/>
      <c r="W794" s="4">
        <v>2017</v>
      </c>
      <c r="X794" s="72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  <c r="BZ794" s="67"/>
      <c r="CA794" s="67"/>
      <c r="CB794" s="67"/>
      <c r="CC794" s="67"/>
      <c r="CD794" s="67"/>
      <c r="CE794" s="67"/>
      <c r="CF794" s="67"/>
      <c r="CG794" s="67"/>
      <c r="CH794" s="67"/>
      <c r="CI794" s="67"/>
      <c r="CJ794" s="67"/>
      <c r="CK794" s="67"/>
      <c r="CL794" s="67"/>
      <c r="CM794" s="67"/>
    </row>
    <row r="795" spans="1:91" s="65" customFormat="1" ht="50.1" customHeight="1">
      <c r="A795" s="4" t="s">
        <v>4411</v>
      </c>
      <c r="B795" s="4" t="s">
        <v>2720</v>
      </c>
      <c r="C795" s="8" t="s">
        <v>94</v>
      </c>
      <c r="D795" s="56" t="s">
        <v>3020</v>
      </c>
      <c r="E795" s="56" t="s">
        <v>95</v>
      </c>
      <c r="F795" s="56" t="s">
        <v>97</v>
      </c>
      <c r="G795" s="4" t="s">
        <v>3174</v>
      </c>
      <c r="H795" s="4">
        <v>0</v>
      </c>
      <c r="I795" s="54">
        <v>590000000</v>
      </c>
      <c r="J795" s="8" t="s">
        <v>2714</v>
      </c>
      <c r="K795" s="4" t="s">
        <v>2274</v>
      </c>
      <c r="L795" s="4" t="s">
        <v>773</v>
      </c>
      <c r="M795" s="4" t="s">
        <v>3398</v>
      </c>
      <c r="N795" s="4" t="s">
        <v>2427</v>
      </c>
      <c r="O795" s="24" t="s">
        <v>3473</v>
      </c>
      <c r="P795" s="4">
        <v>796</v>
      </c>
      <c r="Q795" s="4" t="s">
        <v>2728</v>
      </c>
      <c r="R795" s="155">
        <v>48</v>
      </c>
      <c r="S795" s="155">
        <v>1500</v>
      </c>
      <c r="T795" s="95">
        <f t="shared" si="26"/>
        <v>72000</v>
      </c>
      <c r="U795" s="89">
        <f t="shared" si="27"/>
        <v>80640.000000000015</v>
      </c>
      <c r="V795" s="2"/>
      <c r="W795" s="4">
        <v>2017</v>
      </c>
      <c r="X795" s="72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  <c r="BZ795" s="67"/>
      <c r="CA795" s="67"/>
      <c r="CB795" s="67"/>
      <c r="CC795" s="67"/>
      <c r="CD795" s="67"/>
      <c r="CE795" s="67"/>
      <c r="CF795" s="67"/>
      <c r="CG795" s="67"/>
      <c r="CH795" s="67"/>
      <c r="CI795" s="67"/>
      <c r="CJ795" s="67"/>
      <c r="CK795" s="67"/>
      <c r="CL795" s="67"/>
      <c r="CM795" s="67"/>
    </row>
    <row r="796" spans="1:91" s="65" customFormat="1" ht="50.1" customHeight="1">
      <c r="A796" s="4" t="s">
        <v>4412</v>
      </c>
      <c r="B796" s="4" t="s">
        <v>2720</v>
      </c>
      <c r="C796" s="8" t="s">
        <v>94</v>
      </c>
      <c r="D796" s="56" t="s">
        <v>3020</v>
      </c>
      <c r="E796" s="56" t="s">
        <v>95</v>
      </c>
      <c r="F796" s="56" t="s">
        <v>98</v>
      </c>
      <c r="G796" s="4" t="s">
        <v>3174</v>
      </c>
      <c r="H796" s="4">
        <v>0</v>
      </c>
      <c r="I796" s="54">
        <v>590000000</v>
      </c>
      <c r="J796" s="8" t="s">
        <v>2714</v>
      </c>
      <c r="K796" s="4" t="s">
        <v>2274</v>
      </c>
      <c r="L796" s="4" t="s">
        <v>773</v>
      </c>
      <c r="M796" s="4" t="s">
        <v>3398</v>
      </c>
      <c r="N796" s="4" t="s">
        <v>2427</v>
      </c>
      <c r="O796" s="24" t="s">
        <v>3473</v>
      </c>
      <c r="P796" s="4">
        <v>796</v>
      </c>
      <c r="Q796" s="4" t="s">
        <v>2728</v>
      </c>
      <c r="R796" s="155">
        <v>32</v>
      </c>
      <c r="S796" s="155">
        <v>3600</v>
      </c>
      <c r="T796" s="95">
        <f t="shared" si="26"/>
        <v>115200</v>
      </c>
      <c r="U796" s="89">
        <f t="shared" si="27"/>
        <v>129024.00000000001</v>
      </c>
      <c r="V796" s="2"/>
      <c r="W796" s="4">
        <v>2017</v>
      </c>
      <c r="X796" s="72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  <c r="BZ796" s="67"/>
      <c r="CA796" s="67"/>
      <c r="CB796" s="67"/>
      <c r="CC796" s="67"/>
      <c r="CD796" s="67"/>
      <c r="CE796" s="67"/>
      <c r="CF796" s="67"/>
      <c r="CG796" s="67"/>
      <c r="CH796" s="67"/>
      <c r="CI796" s="67"/>
      <c r="CJ796" s="67"/>
      <c r="CK796" s="67"/>
      <c r="CL796" s="67"/>
      <c r="CM796" s="67"/>
    </row>
    <row r="797" spans="1:91" s="65" customFormat="1" ht="50.1" customHeight="1">
      <c r="A797" s="4" t="s">
        <v>4413</v>
      </c>
      <c r="B797" s="4" t="s">
        <v>2720</v>
      </c>
      <c r="C797" s="8" t="s">
        <v>94</v>
      </c>
      <c r="D797" s="56" t="s">
        <v>3020</v>
      </c>
      <c r="E797" s="56" t="s">
        <v>95</v>
      </c>
      <c r="F797" s="56" t="s">
        <v>99</v>
      </c>
      <c r="G797" s="4" t="s">
        <v>3174</v>
      </c>
      <c r="H797" s="4">
        <v>0</v>
      </c>
      <c r="I797" s="54">
        <v>590000000</v>
      </c>
      <c r="J797" s="8" t="s">
        <v>2714</v>
      </c>
      <c r="K797" s="4" t="s">
        <v>100</v>
      </c>
      <c r="L797" s="4" t="s">
        <v>773</v>
      </c>
      <c r="M797" s="4" t="s">
        <v>3398</v>
      </c>
      <c r="N797" s="4" t="s">
        <v>2427</v>
      </c>
      <c r="O797" s="24" t="s">
        <v>3473</v>
      </c>
      <c r="P797" s="4">
        <v>796</v>
      </c>
      <c r="Q797" s="4" t="s">
        <v>2728</v>
      </c>
      <c r="R797" s="155">
        <v>3</v>
      </c>
      <c r="S797" s="155">
        <v>5250</v>
      </c>
      <c r="T797" s="95">
        <f t="shared" si="26"/>
        <v>15750</v>
      </c>
      <c r="U797" s="89">
        <f t="shared" si="27"/>
        <v>17640</v>
      </c>
      <c r="V797" s="2"/>
      <c r="W797" s="4">
        <v>2017</v>
      </c>
      <c r="X797" s="72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  <c r="BZ797" s="67"/>
      <c r="CA797" s="67"/>
      <c r="CB797" s="67"/>
      <c r="CC797" s="67"/>
      <c r="CD797" s="67"/>
      <c r="CE797" s="67"/>
      <c r="CF797" s="67"/>
      <c r="CG797" s="67"/>
      <c r="CH797" s="67"/>
      <c r="CI797" s="67"/>
      <c r="CJ797" s="67"/>
      <c r="CK797" s="67"/>
      <c r="CL797" s="67"/>
      <c r="CM797" s="67"/>
    </row>
    <row r="798" spans="1:91" s="65" customFormat="1" ht="50.1" customHeight="1">
      <c r="A798" s="4" t="s">
        <v>4414</v>
      </c>
      <c r="B798" s="4" t="s">
        <v>2720</v>
      </c>
      <c r="C798" s="8" t="s">
        <v>56</v>
      </c>
      <c r="D798" s="56" t="s">
        <v>3020</v>
      </c>
      <c r="E798" s="56" t="s">
        <v>57</v>
      </c>
      <c r="F798" s="56" t="s">
        <v>58</v>
      </c>
      <c r="G798" s="4" t="s">
        <v>3174</v>
      </c>
      <c r="H798" s="4">
        <v>0</v>
      </c>
      <c r="I798" s="54">
        <v>590000000</v>
      </c>
      <c r="J798" s="8" t="s">
        <v>2714</v>
      </c>
      <c r="K798" s="4" t="s">
        <v>59</v>
      </c>
      <c r="L798" s="4" t="s">
        <v>773</v>
      </c>
      <c r="M798" s="4" t="s">
        <v>3398</v>
      </c>
      <c r="N798" s="4" t="s">
        <v>2427</v>
      </c>
      <c r="O798" s="24" t="s">
        <v>3473</v>
      </c>
      <c r="P798" s="4">
        <v>796</v>
      </c>
      <c r="Q798" s="4" t="s">
        <v>2728</v>
      </c>
      <c r="R798" s="155">
        <v>8</v>
      </c>
      <c r="S798" s="155">
        <v>9200</v>
      </c>
      <c r="T798" s="95">
        <f t="shared" si="26"/>
        <v>73600</v>
      </c>
      <c r="U798" s="89">
        <f t="shared" si="27"/>
        <v>82432.000000000015</v>
      </c>
      <c r="V798" s="2"/>
      <c r="W798" s="4">
        <v>2017</v>
      </c>
      <c r="X798" s="72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  <c r="BZ798" s="67"/>
      <c r="CA798" s="67"/>
      <c r="CB798" s="67"/>
      <c r="CC798" s="67"/>
      <c r="CD798" s="67"/>
      <c r="CE798" s="67"/>
      <c r="CF798" s="67"/>
      <c r="CG798" s="67"/>
      <c r="CH798" s="67"/>
      <c r="CI798" s="67"/>
      <c r="CJ798" s="67"/>
      <c r="CK798" s="67"/>
      <c r="CL798" s="67"/>
      <c r="CM798" s="67"/>
    </row>
    <row r="799" spans="1:91" s="65" customFormat="1" ht="50.1" customHeight="1">
      <c r="A799" s="4" t="s">
        <v>4415</v>
      </c>
      <c r="B799" s="4" t="s">
        <v>2720</v>
      </c>
      <c r="C799" s="8" t="s">
        <v>56</v>
      </c>
      <c r="D799" s="56" t="s">
        <v>3020</v>
      </c>
      <c r="E799" s="56" t="s">
        <v>57</v>
      </c>
      <c r="F799" s="56" t="s">
        <v>104</v>
      </c>
      <c r="G799" s="4" t="s">
        <v>3174</v>
      </c>
      <c r="H799" s="4">
        <v>0</v>
      </c>
      <c r="I799" s="54">
        <v>590000000</v>
      </c>
      <c r="J799" s="8" t="s">
        <v>2714</v>
      </c>
      <c r="K799" s="4" t="s">
        <v>100</v>
      </c>
      <c r="L799" s="4" t="s">
        <v>773</v>
      </c>
      <c r="M799" s="4" t="s">
        <v>3398</v>
      </c>
      <c r="N799" s="4" t="s">
        <v>2427</v>
      </c>
      <c r="O799" s="24" t="s">
        <v>3473</v>
      </c>
      <c r="P799" s="4">
        <v>796</v>
      </c>
      <c r="Q799" s="4" t="s">
        <v>2728</v>
      </c>
      <c r="R799" s="155">
        <v>8</v>
      </c>
      <c r="S799" s="155">
        <v>4700</v>
      </c>
      <c r="T799" s="95">
        <f t="shared" si="26"/>
        <v>37600</v>
      </c>
      <c r="U799" s="89">
        <f t="shared" si="27"/>
        <v>42112.000000000007</v>
      </c>
      <c r="V799" s="2"/>
      <c r="W799" s="4">
        <v>2017</v>
      </c>
      <c r="X799" s="72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  <c r="BZ799" s="67"/>
      <c r="CA799" s="67"/>
      <c r="CB799" s="67"/>
      <c r="CC799" s="67"/>
      <c r="CD799" s="67"/>
      <c r="CE799" s="67"/>
      <c r="CF799" s="67"/>
      <c r="CG799" s="67"/>
      <c r="CH799" s="67"/>
      <c r="CI799" s="67"/>
      <c r="CJ799" s="67"/>
      <c r="CK799" s="67"/>
      <c r="CL799" s="67"/>
      <c r="CM799" s="67"/>
    </row>
    <row r="800" spans="1:91" s="65" customFormat="1" ht="50.1" customHeight="1">
      <c r="A800" s="4" t="s">
        <v>4416</v>
      </c>
      <c r="B800" s="4" t="s">
        <v>2720</v>
      </c>
      <c r="C800" s="8" t="s">
        <v>56</v>
      </c>
      <c r="D800" s="56" t="s">
        <v>3020</v>
      </c>
      <c r="E800" s="56" t="s">
        <v>57</v>
      </c>
      <c r="F800" s="56" t="s">
        <v>116</v>
      </c>
      <c r="G800" s="4" t="s">
        <v>3174</v>
      </c>
      <c r="H800" s="4">
        <v>0</v>
      </c>
      <c r="I800" s="54">
        <v>590000000</v>
      </c>
      <c r="J800" s="8" t="s">
        <v>2714</v>
      </c>
      <c r="K800" s="4" t="s">
        <v>2457</v>
      </c>
      <c r="L800" s="4" t="s">
        <v>773</v>
      </c>
      <c r="M800" s="4" t="s">
        <v>3398</v>
      </c>
      <c r="N800" s="4" t="s">
        <v>2427</v>
      </c>
      <c r="O800" s="24" t="s">
        <v>3473</v>
      </c>
      <c r="P800" s="4">
        <v>796</v>
      </c>
      <c r="Q800" s="4" t="s">
        <v>2728</v>
      </c>
      <c r="R800" s="155">
        <v>3</v>
      </c>
      <c r="S800" s="155">
        <v>7850</v>
      </c>
      <c r="T800" s="95">
        <f t="shared" si="26"/>
        <v>23550</v>
      </c>
      <c r="U800" s="89">
        <f t="shared" si="27"/>
        <v>26376.000000000004</v>
      </c>
      <c r="V800" s="2"/>
      <c r="W800" s="4">
        <v>2017</v>
      </c>
      <c r="X800" s="72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  <c r="CD800" s="67"/>
      <c r="CE800" s="67"/>
      <c r="CF800" s="67"/>
      <c r="CG800" s="67"/>
      <c r="CH800" s="67"/>
      <c r="CI800" s="67"/>
      <c r="CJ800" s="67"/>
      <c r="CK800" s="67"/>
      <c r="CL800" s="67"/>
      <c r="CM800" s="67"/>
    </row>
    <row r="801" spans="1:91" s="65" customFormat="1" ht="50.1" customHeight="1">
      <c r="A801" s="4" t="s">
        <v>4417</v>
      </c>
      <c r="B801" s="4" t="s">
        <v>2720</v>
      </c>
      <c r="C801" s="8" t="s">
        <v>117</v>
      </c>
      <c r="D801" s="56" t="s">
        <v>3020</v>
      </c>
      <c r="E801" s="56" t="s">
        <v>118</v>
      </c>
      <c r="F801" s="56" t="s">
        <v>119</v>
      </c>
      <c r="G801" s="4" t="s">
        <v>3174</v>
      </c>
      <c r="H801" s="4">
        <v>0</v>
      </c>
      <c r="I801" s="54">
        <v>590000000</v>
      </c>
      <c r="J801" s="8" t="s">
        <v>2714</v>
      </c>
      <c r="K801" s="4" t="s">
        <v>2457</v>
      </c>
      <c r="L801" s="4" t="s">
        <v>773</v>
      </c>
      <c r="M801" s="4" t="s">
        <v>3398</v>
      </c>
      <c r="N801" s="4" t="s">
        <v>2427</v>
      </c>
      <c r="O801" s="24" t="s">
        <v>3473</v>
      </c>
      <c r="P801" s="4">
        <v>796</v>
      </c>
      <c r="Q801" s="4" t="s">
        <v>2728</v>
      </c>
      <c r="R801" s="155">
        <v>3</v>
      </c>
      <c r="S801" s="155">
        <v>14250</v>
      </c>
      <c r="T801" s="95">
        <f t="shared" si="26"/>
        <v>42750</v>
      </c>
      <c r="U801" s="89">
        <f t="shared" si="27"/>
        <v>47880.000000000007</v>
      </c>
      <c r="V801" s="2"/>
      <c r="W801" s="4">
        <v>2017</v>
      </c>
      <c r="X801" s="72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67"/>
      <c r="CE801" s="67"/>
      <c r="CF801" s="67"/>
      <c r="CG801" s="67"/>
      <c r="CH801" s="67"/>
      <c r="CI801" s="67"/>
      <c r="CJ801" s="67"/>
      <c r="CK801" s="67"/>
      <c r="CL801" s="67"/>
      <c r="CM801" s="67"/>
    </row>
    <row r="802" spans="1:91" s="65" customFormat="1" ht="50.1" customHeight="1">
      <c r="A802" s="4" t="s">
        <v>4418</v>
      </c>
      <c r="B802" s="4" t="s">
        <v>2720</v>
      </c>
      <c r="C802" s="8" t="s">
        <v>77</v>
      </c>
      <c r="D802" s="56" t="s">
        <v>3020</v>
      </c>
      <c r="E802" s="56" t="s">
        <v>78</v>
      </c>
      <c r="F802" s="56" t="s">
        <v>79</v>
      </c>
      <c r="G802" s="4" t="s">
        <v>3174</v>
      </c>
      <c r="H802" s="4">
        <v>0</v>
      </c>
      <c r="I802" s="54">
        <v>590000000</v>
      </c>
      <c r="J802" s="8" t="s">
        <v>2714</v>
      </c>
      <c r="K802" s="4" t="s">
        <v>2274</v>
      </c>
      <c r="L802" s="4" t="s">
        <v>773</v>
      </c>
      <c r="M802" s="4" t="s">
        <v>3398</v>
      </c>
      <c r="N802" s="4" t="s">
        <v>2427</v>
      </c>
      <c r="O802" s="24" t="s">
        <v>3473</v>
      </c>
      <c r="P802" s="4">
        <v>796</v>
      </c>
      <c r="Q802" s="4" t="s">
        <v>2728</v>
      </c>
      <c r="R802" s="155">
        <v>24</v>
      </c>
      <c r="S802" s="155">
        <v>13500</v>
      </c>
      <c r="T802" s="95">
        <f t="shared" si="26"/>
        <v>324000</v>
      </c>
      <c r="U802" s="89">
        <f t="shared" si="27"/>
        <v>362880.00000000006</v>
      </c>
      <c r="V802" s="2"/>
      <c r="W802" s="4">
        <v>2017</v>
      </c>
      <c r="X802" s="72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67"/>
      <c r="CE802" s="67"/>
      <c r="CF802" s="67"/>
      <c r="CG802" s="67"/>
      <c r="CH802" s="67"/>
      <c r="CI802" s="67"/>
      <c r="CJ802" s="67"/>
      <c r="CK802" s="67"/>
      <c r="CL802" s="67"/>
      <c r="CM802" s="67"/>
    </row>
    <row r="803" spans="1:91" s="65" customFormat="1" ht="50.1" customHeight="1">
      <c r="A803" s="4" t="s">
        <v>4419</v>
      </c>
      <c r="B803" s="4" t="s">
        <v>2720</v>
      </c>
      <c r="C803" s="8" t="s">
        <v>77</v>
      </c>
      <c r="D803" s="56" t="s">
        <v>3020</v>
      </c>
      <c r="E803" s="56" t="s">
        <v>78</v>
      </c>
      <c r="F803" s="56" t="s">
        <v>80</v>
      </c>
      <c r="G803" s="4" t="s">
        <v>3174</v>
      </c>
      <c r="H803" s="74">
        <v>0</v>
      </c>
      <c r="I803" s="54">
        <v>590000000</v>
      </c>
      <c r="J803" s="8" t="s">
        <v>2714</v>
      </c>
      <c r="K803" s="4" t="s">
        <v>2274</v>
      </c>
      <c r="L803" s="4" t="s">
        <v>773</v>
      </c>
      <c r="M803" s="4" t="s">
        <v>3398</v>
      </c>
      <c r="N803" s="4" t="s">
        <v>2427</v>
      </c>
      <c r="O803" s="24" t="s">
        <v>3473</v>
      </c>
      <c r="P803" s="4">
        <v>796</v>
      </c>
      <c r="Q803" s="4" t="s">
        <v>2728</v>
      </c>
      <c r="R803" s="155">
        <v>24</v>
      </c>
      <c r="S803" s="155">
        <v>25500</v>
      </c>
      <c r="T803" s="95">
        <f t="shared" si="26"/>
        <v>612000</v>
      </c>
      <c r="U803" s="89">
        <f t="shared" si="27"/>
        <v>685440.00000000012</v>
      </c>
      <c r="V803" s="2"/>
      <c r="W803" s="4">
        <v>2017</v>
      </c>
      <c r="X803" s="72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67"/>
      <c r="CE803" s="67"/>
      <c r="CF803" s="67"/>
      <c r="CG803" s="67"/>
      <c r="CH803" s="67"/>
      <c r="CI803" s="67"/>
      <c r="CJ803" s="67"/>
      <c r="CK803" s="67"/>
      <c r="CL803" s="67"/>
      <c r="CM803" s="67"/>
    </row>
    <row r="804" spans="1:91" s="65" customFormat="1" ht="50.1" customHeight="1">
      <c r="A804" s="4" t="s">
        <v>4420</v>
      </c>
      <c r="B804" s="4" t="s">
        <v>2720</v>
      </c>
      <c r="C804" s="8" t="s">
        <v>3036</v>
      </c>
      <c r="D804" s="7" t="s">
        <v>3020</v>
      </c>
      <c r="E804" s="8" t="s">
        <v>3037</v>
      </c>
      <c r="F804" s="56" t="s">
        <v>3038</v>
      </c>
      <c r="G804" s="4" t="s">
        <v>3174</v>
      </c>
      <c r="H804" s="4">
        <v>0</v>
      </c>
      <c r="I804" s="4" t="s">
        <v>2992</v>
      </c>
      <c r="J804" s="8" t="s">
        <v>2571</v>
      </c>
      <c r="K804" s="8" t="s">
        <v>3024</v>
      </c>
      <c r="L804" s="36" t="s">
        <v>2714</v>
      </c>
      <c r="M804" s="4" t="s">
        <v>2716</v>
      </c>
      <c r="N804" s="8" t="s">
        <v>3025</v>
      </c>
      <c r="O804" s="4" t="s">
        <v>1415</v>
      </c>
      <c r="P804" s="4">
        <v>796</v>
      </c>
      <c r="Q804" s="4" t="s">
        <v>2728</v>
      </c>
      <c r="R804" s="155">
        <v>12</v>
      </c>
      <c r="S804" s="35">
        <v>10000</v>
      </c>
      <c r="T804" s="35">
        <f t="shared" si="26"/>
        <v>120000</v>
      </c>
      <c r="U804" s="88">
        <f t="shared" si="27"/>
        <v>134400</v>
      </c>
      <c r="V804" s="2"/>
      <c r="W804" s="4">
        <v>2017</v>
      </c>
      <c r="X804" s="8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</row>
    <row r="805" spans="1:91" s="65" customFormat="1" ht="50.1" customHeight="1">
      <c r="A805" s="4" t="s">
        <v>4421</v>
      </c>
      <c r="B805" s="33" t="s">
        <v>2720</v>
      </c>
      <c r="C805" s="97" t="s">
        <v>3039</v>
      </c>
      <c r="D805" s="99" t="s">
        <v>3020</v>
      </c>
      <c r="E805" s="5" t="s">
        <v>3040</v>
      </c>
      <c r="F805" s="23" t="s">
        <v>3041</v>
      </c>
      <c r="G805" s="4" t="s">
        <v>3174</v>
      </c>
      <c r="H805" s="10">
        <v>0</v>
      </c>
      <c r="I805" s="32" t="s">
        <v>2992</v>
      </c>
      <c r="J805" s="8" t="s">
        <v>2571</v>
      </c>
      <c r="K805" s="33" t="s">
        <v>3024</v>
      </c>
      <c r="L805" s="36" t="s">
        <v>2714</v>
      </c>
      <c r="M805" s="33" t="s">
        <v>2716</v>
      </c>
      <c r="N805" s="5" t="s">
        <v>3025</v>
      </c>
      <c r="O805" s="4" t="s">
        <v>1415</v>
      </c>
      <c r="P805" s="4">
        <v>796</v>
      </c>
      <c r="Q805" s="50" t="s">
        <v>2728</v>
      </c>
      <c r="R805" s="150">
        <v>24</v>
      </c>
      <c r="S805" s="37">
        <v>35000</v>
      </c>
      <c r="T805" s="35">
        <f t="shared" si="26"/>
        <v>840000</v>
      </c>
      <c r="U805" s="88">
        <f t="shared" si="27"/>
        <v>940800.00000000012</v>
      </c>
      <c r="V805" s="94"/>
      <c r="W805" s="75">
        <v>2017</v>
      </c>
      <c r="X805" s="8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3"/>
      <c r="BA805" s="133"/>
      <c r="BB805" s="133"/>
      <c r="BC805" s="133"/>
      <c r="BD805" s="133"/>
      <c r="BE805" s="133"/>
      <c r="BF805" s="133"/>
      <c r="BG805" s="133"/>
      <c r="BH805" s="133"/>
      <c r="BI805" s="133"/>
      <c r="BJ805" s="133"/>
      <c r="BK805" s="133"/>
      <c r="BL805" s="133"/>
      <c r="BM805" s="133"/>
      <c r="BN805" s="133"/>
      <c r="BO805" s="133"/>
      <c r="BP805" s="133"/>
      <c r="BQ805" s="133"/>
      <c r="BR805" s="133"/>
      <c r="BS805" s="133"/>
      <c r="BT805" s="133"/>
      <c r="BU805" s="133"/>
      <c r="BV805" s="133"/>
      <c r="BW805" s="133"/>
      <c r="BX805" s="133"/>
      <c r="BY805" s="133"/>
      <c r="BZ805" s="133"/>
      <c r="CA805" s="133"/>
      <c r="CB805" s="133"/>
      <c r="CC805" s="133"/>
      <c r="CD805" s="133"/>
      <c r="CE805" s="133"/>
      <c r="CF805" s="133"/>
      <c r="CG805" s="133"/>
      <c r="CH805" s="133"/>
      <c r="CI805" s="133"/>
      <c r="CJ805" s="133"/>
      <c r="CK805" s="133"/>
      <c r="CL805" s="133"/>
      <c r="CM805" s="133"/>
    </row>
    <row r="806" spans="1:91" s="65" customFormat="1" ht="50.1" customHeight="1">
      <c r="A806" s="4" t="s">
        <v>4422</v>
      </c>
      <c r="B806" s="4" t="s">
        <v>2720</v>
      </c>
      <c r="C806" s="8" t="s">
        <v>3039</v>
      </c>
      <c r="D806" s="7" t="s">
        <v>3020</v>
      </c>
      <c r="E806" s="8" t="s">
        <v>3040</v>
      </c>
      <c r="F806" s="56" t="s">
        <v>3042</v>
      </c>
      <c r="G806" s="4" t="s">
        <v>3174</v>
      </c>
      <c r="H806" s="4">
        <v>0</v>
      </c>
      <c r="I806" s="4" t="s">
        <v>2992</v>
      </c>
      <c r="J806" s="8" t="s">
        <v>2571</v>
      </c>
      <c r="K806" s="8" t="s">
        <v>3024</v>
      </c>
      <c r="L806" s="36" t="s">
        <v>2714</v>
      </c>
      <c r="M806" s="4" t="s">
        <v>2716</v>
      </c>
      <c r="N806" s="8" t="s">
        <v>3025</v>
      </c>
      <c r="O806" s="4" t="s">
        <v>1415</v>
      </c>
      <c r="P806" s="4">
        <v>796</v>
      </c>
      <c r="Q806" s="4" t="s">
        <v>2728</v>
      </c>
      <c r="R806" s="155">
        <v>6</v>
      </c>
      <c r="S806" s="35">
        <v>75000</v>
      </c>
      <c r="T806" s="35">
        <f t="shared" si="26"/>
        <v>450000</v>
      </c>
      <c r="U806" s="88">
        <f t="shared" si="27"/>
        <v>504000.00000000006</v>
      </c>
      <c r="V806" s="2"/>
      <c r="W806" s="4">
        <v>2017</v>
      </c>
      <c r="X806" s="8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</row>
    <row r="807" spans="1:91" s="65" customFormat="1" ht="50.1" customHeight="1">
      <c r="A807" s="4" t="s">
        <v>4423</v>
      </c>
      <c r="B807" s="4" t="s">
        <v>2720</v>
      </c>
      <c r="C807" s="8" t="s">
        <v>3039</v>
      </c>
      <c r="D807" s="7" t="s">
        <v>3020</v>
      </c>
      <c r="E807" s="8" t="s">
        <v>3040</v>
      </c>
      <c r="F807" s="56" t="s">
        <v>3043</v>
      </c>
      <c r="G807" s="4" t="s">
        <v>3174</v>
      </c>
      <c r="H807" s="4">
        <v>0</v>
      </c>
      <c r="I807" s="4" t="s">
        <v>2992</v>
      </c>
      <c r="J807" s="8" t="s">
        <v>2571</v>
      </c>
      <c r="K807" s="8" t="s">
        <v>3024</v>
      </c>
      <c r="L807" s="36" t="s">
        <v>2714</v>
      </c>
      <c r="M807" s="4" t="s">
        <v>2716</v>
      </c>
      <c r="N807" s="8" t="s">
        <v>3025</v>
      </c>
      <c r="O807" s="4" t="s">
        <v>1415</v>
      </c>
      <c r="P807" s="4">
        <v>796</v>
      </c>
      <c r="Q807" s="4" t="s">
        <v>2728</v>
      </c>
      <c r="R807" s="155">
        <v>5</v>
      </c>
      <c r="S807" s="35">
        <v>60000</v>
      </c>
      <c r="T807" s="35">
        <f t="shared" si="26"/>
        <v>300000</v>
      </c>
      <c r="U807" s="88">
        <f t="shared" si="27"/>
        <v>336000.00000000006</v>
      </c>
      <c r="V807" s="2"/>
      <c r="W807" s="4">
        <v>2017</v>
      </c>
      <c r="X807" s="8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</row>
    <row r="808" spans="1:91" s="65" customFormat="1" ht="50.1" customHeight="1">
      <c r="A808" s="4" t="s">
        <v>4424</v>
      </c>
      <c r="B808" s="33" t="s">
        <v>2720</v>
      </c>
      <c r="C808" s="97" t="s">
        <v>3039</v>
      </c>
      <c r="D808" s="99" t="s">
        <v>3020</v>
      </c>
      <c r="E808" s="5" t="s">
        <v>3040</v>
      </c>
      <c r="F808" s="23" t="s">
        <v>3044</v>
      </c>
      <c r="G808" s="4" t="s">
        <v>3174</v>
      </c>
      <c r="H808" s="10">
        <v>0</v>
      </c>
      <c r="I808" s="32" t="s">
        <v>2992</v>
      </c>
      <c r="J808" s="8" t="s">
        <v>2571</v>
      </c>
      <c r="K808" s="33" t="s">
        <v>3024</v>
      </c>
      <c r="L808" s="36" t="s">
        <v>2714</v>
      </c>
      <c r="M808" s="33" t="s">
        <v>2716</v>
      </c>
      <c r="N808" s="5" t="s">
        <v>3025</v>
      </c>
      <c r="O808" s="4" t="s">
        <v>1415</v>
      </c>
      <c r="P808" s="4">
        <v>796</v>
      </c>
      <c r="Q808" s="50" t="s">
        <v>2728</v>
      </c>
      <c r="R808" s="150">
        <v>5</v>
      </c>
      <c r="S808" s="37">
        <v>4000</v>
      </c>
      <c r="T808" s="35">
        <f t="shared" si="26"/>
        <v>20000</v>
      </c>
      <c r="U808" s="88">
        <f t="shared" si="27"/>
        <v>22400.000000000004</v>
      </c>
      <c r="V808" s="94"/>
      <c r="W808" s="75">
        <v>2017</v>
      </c>
      <c r="X808" s="8"/>
      <c r="Y808" s="132"/>
      <c r="Z808" s="132"/>
      <c r="AA808" s="132"/>
      <c r="AB808" s="132"/>
      <c r="AC808" s="132"/>
      <c r="AD808" s="132"/>
      <c r="AE808" s="132"/>
      <c r="AF808" s="132"/>
      <c r="AG808" s="132"/>
      <c r="AH808" s="132"/>
      <c r="AI808" s="132"/>
      <c r="AJ808" s="132"/>
      <c r="AK808" s="132"/>
      <c r="AL808" s="132"/>
      <c r="AM808" s="132"/>
      <c r="AN808" s="132"/>
      <c r="AO808" s="132"/>
      <c r="AP808" s="132"/>
      <c r="AQ808" s="132"/>
      <c r="AR808" s="132"/>
      <c r="AS808" s="132"/>
      <c r="AT808" s="132"/>
      <c r="AU808" s="132"/>
      <c r="AV808" s="132"/>
      <c r="AW808" s="132"/>
      <c r="AX808" s="132"/>
      <c r="AY808" s="132"/>
      <c r="AZ808" s="132"/>
      <c r="BA808" s="132"/>
      <c r="BB808" s="132"/>
      <c r="BC808" s="132"/>
      <c r="BD808" s="132"/>
      <c r="BE808" s="132"/>
      <c r="BF808" s="132"/>
      <c r="BG808" s="132"/>
      <c r="BH808" s="132"/>
      <c r="BI808" s="132"/>
      <c r="BJ808" s="132"/>
      <c r="BK808" s="132"/>
      <c r="BL808" s="132"/>
      <c r="BM808" s="132"/>
      <c r="BN808" s="132"/>
      <c r="BO808" s="132"/>
      <c r="BP808" s="132"/>
      <c r="BQ808" s="132"/>
      <c r="BR808" s="132"/>
      <c r="BS808" s="132"/>
      <c r="BT808" s="132"/>
      <c r="BU808" s="132"/>
      <c r="BV808" s="132"/>
      <c r="BW808" s="132"/>
      <c r="BX808" s="132"/>
      <c r="BY808" s="132"/>
      <c r="BZ808" s="132"/>
      <c r="CA808" s="132"/>
      <c r="CB808" s="132"/>
      <c r="CC808" s="132"/>
      <c r="CD808" s="132"/>
      <c r="CE808" s="132"/>
      <c r="CF808" s="132"/>
      <c r="CG808" s="132"/>
      <c r="CH808" s="132"/>
      <c r="CI808" s="132"/>
      <c r="CJ808" s="132"/>
      <c r="CK808" s="132"/>
      <c r="CL808" s="132"/>
      <c r="CM808" s="132"/>
    </row>
    <row r="809" spans="1:91" s="65" customFormat="1" ht="50.1" customHeight="1">
      <c r="A809" s="4" t="s">
        <v>4425</v>
      </c>
      <c r="B809" s="4" t="s">
        <v>2720</v>
      </c>
      <c r="C809" s="8" t="s">
        <v>73</v>
      </c>
      <c r="D809" s="56" t="s">
        <v>3020</v>
      </c>
      <c r="E809" s="56" t="s">
        <v>74</v>
      </c>
      <c r="F809" s="56" t="s">
        <v>75</v>
      </c>
      <c r="G809" s="4" t="s">
        <v>3174</v>
      </c>
      <c r="H809" s="4">
        <v>0</v>
      </c>
      <c r="I809" s="54">
        <v>590000000</v>
      </c>
      <c r="J809" s="8" t="s">
        <v>2714</v>
      </c>
      <c r="K809" s="4" t="s">
        <v>76</v>
      </c>
      <c r="L809" s="4" t="s">
        <v>773</v>
      </c>
      <c r="M809" s="4" t="s">
        <v>3398</v>
      </c>
      <c r="N809" s="4" t="s">
        <v>2427</v>
      </c>
      <c r="O809" s="24" t="s">
        <v>3473</v>
      </c>
      <c r="P809" s="4">
        <v>796</v>
      </c>
      <c r="Q809" s="4" t="s">
        <v>2728</v>
      </c>
      <c r="R809" s="155">
        <v>6</v>
      </c>
      <c r="S809" s="155">
        <v>23500</v>
      </c>
      <c r="T809" s="95">
        <f t="shared" si="26"/>
        <v>141000</v>
      </c>
      <c r="U809" s="89">
        <f t="shared" si="27"/>
        <v>157920.00000000003</v>
      </c>
      <c r="V809" s="2"/>
      <c r="W809" s="4">
        <v>2017</v>
      </c>
      <c r="X809" s="72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</row>
    <row r="810" spans="1:91" s="65" customFormat="1" ht="50.1" customHeight="1">
      <c r="A810" s="4" t="s">
        <v>4426</v>
      </c>
      <c r="B810" s="4" t="s">
        <v>2720</v>
      </c>
      <c r="C810" s="8" t="s">
        <v>73</v>
      </c>
      <c r="D810" s="56" t="s">
        <v>3020</v>
      </c>
      <c r="E810" s="56" t="s">
        <v>74</v>
      </c>
      <c r="F810" s="56" t="s">
        <v>84</v>
      </c>
      <c r="G810" s="4" t="s">
        <v>3174</v>
      </c>
      <c r="H810" s="74">
        <v>0</v>
      </c>
      <c r="I810" s="54">
        <v>590000000</v>
      </c>
      <c r="J810" s="8" t="s">
        <v>2714</v>
      </c>
      <c r="K810" s="4" t="s">
        <v>2274</v>
      </c>
      <c r="L810" s="4" t="s">
        <v>773</v>
      </c>
      <c r="M810" s="4" t="s">
        <v>3398</v>
      </c>
      <c r="N810" s="4" t="s">
        <v>2427</v>
      </c>
      <c r="O810" s="24" t="s">
        <v>3473</v>
      </c>
      <c r="P810" s="4">
        <v>796</v>
      </c>
      <c r="Q810" s="4" t="s">
        <v>2728</v>
      </c>
      <c r="R810" s="155">
        <v>168</v>
      </c>
      <c r="S810" s="155">
        <v>3900</v>
      </c>
      <c r="T810" s="95">
        <f t="shared" si="26"/>
        <v>655200</v>
      </c>
      <c r="U810" s="89">
        <f t="shared" si="27"/>
        <v>733824.00000000012</v>
      </c>
      <c r="V810" s="2"/>
      <c r="W810" s="4">
        <v>2017</v>
      </c>
      <c r="X810" s="72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  <c r="BZ810" s="67"/>
      <c r="CA810" s="67"/>
      <c r="CB810" s="67"/>
      <c r="CC810" s="67"/>
      <c r="CD810" s="67"/>
      <c r="CE810" s="67"/>
      <c r="CF810" s="67"/>
      <c r="CG810" s="67"/>
      <c r="CH810" s="67"/>
      <c r="CI810" s="67"/>
      <c r="CJ810" s="67"/>
      <c r="CK810" s="67"/>
      <c r="CL810" s="67"/>
      <c r="CM810" s="67"/>
    </row>
    <row r="811" spans="1:91" s="65" customFormat="1" ht="50.1" customHeight="1">
      <c r="A811" s="4" t="s">
        <v>4427</v>
      </c>
      <c r="B811" s="4" t="s">
        <v>2720</v>
      </c>
      <c r="C811" s="8" t="s">
        <v>123</v>
      </c>
      <c r="D811" s="56" t="s">
        <v>3020</v>
      </c>
      <c r="E811" s="56" t="s">
        <v>124</v>
      </c>
      <c r="F811" s="56" t="s">
        <v>125</v>
      </c>
      <c r="G811" s="4" t="s">
        <v>3174</v>
      </c>
      <c r="H811" s="4">
        <v>0</v>
      </c>
      <c r="I811" s="54">
        <v>590000000</v>
      </c>
      <c r="J811" s="8" t="s">
        <v>2714</v>
      </c>
      <c r="K811" s="4" t="s">
        <v>76</v>
      </c>
      <c r="L811" s="4" t="s">
        <v>773</v>
      </c>
      <c r="M811" s="4" t="s">
        <v>3398</v>
      </c>
      <c r="N811" s="4" t="s">
        <v>2427</v>
      </c>
      <c r="O811" s="24" t="s">
        <v>3473</v>
      </c>
      <c r="P811" s="4">
        <v>796</v>
      </c>
      <c r="Q811" s="4" t="s">
        <v>2728</v>
      </c>
      <c r="R811" s="155">
        <v>6</v>
      </c>
      <c r="S811" s="155">
        <v>69700</v>
      </c>
      <c r="T811" s="95">
        <f t="shared" si="26"/>
        <v>418200</v>
      </c>
      <c r="U811" s="89">
        <f t="shared" si="27"/>
        <v>468384.00000000006</v>
      </c>
      <c r="V811" s="2"/>
      <c r="W811" s="4">
        <v>2017</v>
      </c>
      <c r="X811" s="72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  <c r="BZ811" s="67"/>
      <c r="CA811" s="67"/>
      <c r="CB811" s="67"/>
      <c r="CC811" s="67"/>
      <c r="CD811" s="67"/>
      <c r="CE811" s="67"/>
      <c r="CF811" s="67"/>
      <c r="CG811" s="67"/>
      <c r="CH811" s="67"/>
      <c r="CI811" s="67"/>
      <c r="CJ811" s="67"/>
      <c r="CK811" s="67"/>
      <c r="CL811" s="67"/>
      <c r="CM811" s="67"/>
    </row>
    <row r="812" spans="1:91" s="65" customFormat="1" ht="50.1" customHeight="1">
      <c r="A812" s="4" t="s">
        <v>4428</v>
      </c>
      <c r="B812" s="33" t="s">
        <v>2720</v>
      </c>
      <c r="C812" s="97" t="s">
        <v>3019</v>
      </c>
      <c r="D812" s="99" t="s">
        <v>3020</v>
      </c>
      <c r="E812" s="5" t="s">
        <v>3021</v>
      </c>
      <c r="F812" s="23" t="s">
        <v>3022</v>
      </c>
      <c r="G812" s="4" t="s">
        <v>3174</v>
      </c>
      <c r="H812" s="10">
        <v>0</v>
      </c>
      <c r="I812" s="32" t="s">
        <v>2992</v>
      </c>
      <c r="J812" s="8" t="s">
        <v>2571</v>
      </c>
      <c r="K812" s="33" t="s">
        <v>3024</v>
      </c>
      <c r="L812" s="36" t="s">
        <v>2714</v>
      </c>
      <c r="M812" s="33" t="s">
        <v>2716</v>
      </c>
      <c r="N812" s="5" t="s">
        <v>3025</v>
      </c>
      <c r="O812" s="4" t="s">
        <v>1415</v>
      </c>
      <c r="P812" s="4">
        <v>796</v>
      </c>
      <c r="Q812" s="50" t="s">
        <v>2728</v>
      </c>
      <c r="R812" s="150">
        <v>12</v>
      </c>
      <c r="S812" s="37">
        <v>400</v>
      </c>
      <c r="T812" s="35">
        <f t="shared" si="26"/>
        <v>4800</v>
      </c>
      <c r="U812" s="88">
        <f t="shared" si="27"/>
        <v>5376.0000000000009</v>
      </c>
      <c r="V812" s="94"/>
      <c r="W812" s="75">
        <v>2017</v>
      </c>
      <c r="X812" s="8"/>
      <c r="Y812" s="132"/>
      <c r="Z812" s="132"/>
      <c r="AA812" s="132"/>
      <c r="AB812" s="132"/>
      <c r="AC812" s="132"/>
      <c r="AD812" s="132"/>
      <c r="AE812" s="132"/>
      <c r="AF812" s="132"/>
      <c r="AG812" s="132"/>
      <c r="AH812" s="132"/>
      <c r="AI812" s="132"/>
      <c r="AJ812" s="132"/>
      <c r="AK812" s="132"/>
      <c r="AL812" s="133"/>
      <c r="AM812" s="133"/>
      <c r="AN812" s="133"/>
      <c r="AO812" s="133"/>
      <c r="AP812" s="133"/>
      <c r="AQ812" s="133"/>
      <c r="AR812" s="133"/>
      <c r="AS812" s="133"/>
      <c r="AT812" s="133"/>
      <c r="AU812" s="133"/>
      <c r="AV812" s="133"/>
      <c r="AW812" s="133"/>
      <c r="AX812" s="133"/>
      <c r="AY812" s="133"/>
      <c r="AZ812" s="133"/>
      <c r="BA812" s="133"/>
      <c r="BB812" s="133"/>
      <c r="BC812" s="133"/>
      <c r="BD812" s="133"/>
      <c r="BE812" s="133"/>
      <c r="BF812" s="133"/>
      <c r="BG812" s="133"/>
      <c r="BH812" s="133"/>
      <c r="BI812" s="133"/>
      <c r="BJ812" s="133"/>
      <c r="BK812" s="133"/>
      <c r="BL812" s="133"/>
      <c r="BM812" s="133"/>
      <c r="BN812" s="133"/>
      <c r="BO812" s="133"/>
      <c r="BP812" s="133"/>
      <c r="BQ812" s="133"/>
      <c r="BR812" s="133"/>
      <c r="BS812" s="133"/>
      <c r="BT812" s="133"/>
      <c r="BU812" s="133"/>
      <c r="BV812" s="133"/>
      <c r="BW812" s="133"/>
      <c r="BX812" s="133"/>
      <c r="BY812" s="133"/>
      <c r="BZ812" s="133"/>
      <c r="CA812" s="133"/>
      <c r="CB812" s="133"/>
      <c r="CC812" s="133"/>
      <c r="CD812" s="133"/>
      <c r="CE812" s="133"/>
      <c r="CF812" s="133"/>
      <c r="CG812" s="133"/>
      <c r="CH812" s="133"/>
      <c r="CI812" s="133"/>
      <c r="CJ812" s="133"/>
      <c r="CK812" s="133"/>
      <c r="CL812" s="133"/>
      <c r="CM812" s="133"/>
    </row>
    <row r="813" spans="1:91" s="65" customFormat="1" ht="50.1" customHeight="1">
      <c r="A813" s="4" t="s">
        <v>4429</v>
      </c>
      <c r="B813" s="4" t="s">
        <v>2720</v>
      </c>
      <c r="C813" s="8" t="s">
        <v>3019</v>
      </c>
      <c r="D813" s="7" t="s">
        <v>3020</v>
      </c>
      <c r="E813" s="8" t="s">
        <v>3021</v>
      </c>
      <c r="F813" s="56" t="s">
        <v>3026</v>
      </c>
      <c r="G813" s="4" t="s">
        <v>3174</v>
      </c>
      <c r="H813" s="4">
        <v>0</v>
      </c>
      <c r="I813" s="4" t="s">
        <v>2992</v>
      </c>
      <c r="J813" s="8" t="s">
        <v>2571</v>
      </c>
      <c r="K813" s="8" t="s">
        <v>3024</v>
      </c>
      <c r="L813" s="36" t="s">
        <v>2714</v>
      </c>
      <c r="M813" s="4" t="s">
        <v>2716</v>
      </c>
      <c r="N813" s="8" t="s">
        <v>3025</v>
      </c>
      <c r="O813" s="4" t="s">
        <v>1415</v>
      </c>
      <c r="P813" s="4">
        <v>796</v>
      </c>
      <c r="Q813" s="4" t="s">
        <v>2728</v>
      </c>
      <c r="R813" s="155">
        <v>12</v>
      </c>
      <c r="S813" s="35">
        <v>600</v>
      </c>
      <c r="T813" s="35">
        <f t="shared" si="26"/>
        <v>7200</v>
      </c>
      <c r="U813" s="88">
        <f t="shared" si="27"/>
        <v>8064.0000000000009</v>
      </c>
      <c r="V813" s="2"/>
      <c r="W813" s="4">
        <v>2017</v>
      </c>
      <c r="X813" s="8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</row>
    <row r="814" spans="1:91" s="65" customFormat="1" ht="50.1" customHeight="1">
      <c r="A814" s="4" t="s">
        <v>4430</v>
      </c>
      <c r="B814" s="33" t="s">
        <v>2720</v>
      </c>
      <c r="C814" s="97" t="s">
        <v>3019</v>
      </c>
      <c r="D814" s="99" t="s">
        <v>3020</v>
      </c>
      <c r="E814" s="5" t="s">
        <v>3021</v>
      </c>
      <c r="F814" s="23" t="s">
        <v>3027</v>
      </c>
      <c r="G814" s="4" t="s">
        <v>3174</v>
      </c>
      <c r="H814" s="10">
        <v>0</v>
      </c>
      <c r="I814" s="32" t="s">
        <v>2992</v>
      </c>
      <c r="J814" s="8" t="s">
        <v>2571</v>
      </c>
      <c r="K814" s="33" t="s">
        <v>3024</v>
      </c>
      <c r="L814" s="36" t="s">
        <v>2714</v>
      </c>
      <c r="M814" s="33" t="s">
        <v>2716</v>
      </c>
      <c r="N814" s="5" t="s">
        <v>3025</v>
      </c>
      <c r="O814" s="4" t="s">
        <v>1415</v>
      </c>
      <c r="P814" s="4">
        <v>796</v>
      </c>
      <c r="Q814" s="50" t="s">
        <v>2728</v>
      </c>
      <c r="R814" s="150">
        <v>12</v>
      </c>
      <c r="S814" s="37">
        <v>650</v>
      </c>
      <c r="T814" s="35">
        <f t="shared" si="26"/>
        <v>7800</v>
      </c>
      <c r="U814" s="88">
        <f t="shared" si="27"/>
        <v>8736</v>
      </c>
      <c r="V814" s="94"/>
      <c r="W814" s="75">
        <v>2017</v>
      </c>
      <c r="X814" s="8"/>
      <c r="Y814" s="132"/>
      <c r="Z814" s="132"/>
      <c r="AA814" s="132"/>
      <c r="AB814" s="132"/>
      <c r="AC814" s="132"/>
      <c r="AD814" s="132"/>
      <c r="AE814" s="132"/>
      <c r="AF814" s="132"/>
      <c r="AG814" s="132"/>
      <c r="AH814" s="132"/>
      <c r="AI814" s="132"/>
      <c r="AJ814" s="132"/>
      <c r="AK814" s="132"/>
      <c r="AL814" s="132"/>
      <c r="AM814" s="132"/>
      <c r="AN814" s="132"/>
      <c r="AO814" s="132"/>
      <c r="AP814" s="132"/>
      <c r="AQ814" s="132"/>
      <c r="AR814" s="132"/>
      <c r="AS814" s="132"/>
      <c r="AT814" s="132"/>
      <c r="AU814" s="132"/>
      <c r="AV814" s="132"/>
      <c r="AW814" s="132"/>
      <c r="AX814" s="132"/>
      <c r="AY814" s="132"/>
      <c r="AZ814" s="132"/>
      <c r="BA814" s="132"/>
      <c r="BB814" s="132"/>
      <c r="BC814" s="132"/>
      <c r="BD814" s="132"/>
      <c r="BE814" s="132"/>
      <c r="BF814" s="132"/>
      <c r="BG814" s="132"/>
      <c r="BH814" s="132"/>
      <c r="BI814" s="132"/>
      <c r="BJ814" s="132"/>
      <c r="BK814" s="132"/>
      <c r="BL814" s="132"/>
      <c r="BM814" s="132"/>
      <c r="BN814" s="132"/>
      <c r="BO814" s="132"/>
      <c r="BP814" s="132"/>
      <c r="BQ814" s="132"/>
      <c r="BR814" s="132"/>
      <c r="BS814" s="132"/>
      <c r="BT814" s="132"/>
      <c r="BU814" s="132"/>
      <c r="BV814" s="132"/>
      <c r="BW814" s="132"/>
      <c r="BX814" s="132"/>
      <c r="BY814" s="132"/>
      <c r="BZ814" s="132"/>
      <c r="CA814" s="132"/>
      <c r="CB814" s="132"/>
      <c r="CC814" s="132"/>
      <c r="CD814" s="132"/>
      <c r="CE814" s="132"/>
      <c r="CF814" s="132"/>
      <c r="CG814" s="132"/>
      <c r="CH814" s="132"/>
      <c r="CI814" s="132"/>
      <c r="CJ814" s="132"/>
      <c r="CK814" s="132"/>
      <c r="CL814" s="132"/>
      <c r="CM814" s="132"/>
    </row>
    <row r="815" spans="1:91" s="65" customFormat="1" ht="50.1" customHeight="1">
      <c r="A815" s="4" t="s">
        <v>4431</v>
      </c>
      <c r="B815" s="4" t="s">
        <v>2720</v>
      </c>
      <c r="C815" s="8" t="s">
        <v>3019</v>
      </c>
      <c r="D815" s="7" t="s">
        <v>3020</v>
      </c>
      <c r="E815" s="8" t="s">
        <v>3021</v>
      </c>
      <c r="F815" s="56" t="s">
        <v>3028</v>
      </c>
      <c r="G815" s="4" t="s">
        <v>3174</v>
      </c>
      <c r="H815" s="4">
        <v>0</v>
      </c>
      <c r="I815" s="4" t="s">
        <v>2992</v>
      </c>
      <c r="J815" s="8" t="s">
        <v>2571</v>
      </c>
      <c r="K815" s="8" t="s">
        <v>3024</v>
      </c>
      <c r="L815" s="36" t="s">
        <v>2714</v>
      </c>
      <c r="M815" s="4" t="s">
        <v>2716</v>
      </c>
      <c r="N815" s="8" t="s">
        <v>3025</v>
      </c>
      <c r="O815" s="4" t="s">
        <v>1415</v>
      </c>
      <c r="P815" s="4">
        <v>796</v>
      </c>
      <c r="Q815" s="4" t="s">
        <v>2728</v>
      </c>
      <c r="R815" s="155">
        <v>22</v>
      </c>
      <c r="S815" s="35">
        <v>900</v>
      </c>
      <c r="T815" s="35">
        <f t="shared" si="26"/>
        <v>19800</v>
      </c>
      <c r="U815" s="88">
        <f t="shared" si="27"/>
        <v>22176.000000000004</v>
      </c>
      <c r="V815" s="2"/>
      <c r="W815" s="4">
        <v>2017</v>
      </c>
      <c r="X815" s="8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</row>
    <row r="816" spans="1:91" s="65" customFormat="1" ht="50.1" customHeight="1">
      <c r="A816" s="4" t="s">
        <v>4432</v>
      </c>
      <c r="B816" s="33" t="s">
        <v>2720</v>
      </c>
      <c r="C816" s="97" t="s">
        <v>3019</v>
      </c>
      <c r="D816" s="99" t="s">
        <v>3020</v>
      </c>
      <c r="E816" s="5" t="s">
        <v>3021</v>
      </c>
      <c r="F816" s="23" t="s">
        <v>3029</v>
      </c>
      <c r="G816" s="4" t="s">
        <v>3174</v>
      </c>
      <c r="H816" s="10">
        <v>0</v>
      </c>
      <c r="I816" s="32" t="s">
        <v>2992</v>
      </c>
      <c r="J816" s="8" t="s">
        <v>2571</v>
      </c>
      <c r="K816" s="33" t="s">
        <v>3024</v>
      </c>
      <c r="L816" s="36" t="s">
        <v>2714</v>
      </c>
      <c r="M816" s="33" t="s">
        <v>2716</v>
      </c>
      <c r="N816" s="5" t="s">
        <v>3025</v>
      </c>
      <c r="O816" s="4" t="s">
        <v>1415</v>
      </c>
      <c r="P816" s="4">
        <v>796</v>
      </c>
      <c r="Q816" s="50" t="s">
        <v>2728</v>
      </c>
      <c r="R816" s="150">
        <v>12</v>
      </c>
      <c r="S816" s="37">
        <v>1000</v>
      </c>
      <c r="T816" s="35">
        <f t="shared" si="26"/>
        <v>12000</v>
      </c>
      <c r="U816" s="88">
        <f t="shared" si="27"/>
        <v>13440.000000000002</v>
      </c>
      <c r="V816" s="94"/>
      <c r="W816" s="75">
        <v>2017</v>
      </c>
      <c r="X816" s="8"/>
      <c r="Y816" s="132"/>
      <c r="Z816" s="132"/>
      <c r="AA816" s="132"/>
      <c r="AB816" s="132"/>
      <c r="AC816" s="132"/>
      <c r="AD816" s="132"/>
      <c r="AE816" s="132"/>
      <c r="AF816" s="132"/>
      <c r="AG816" s="132"/>
      <c r="AH816" s="132"/>
      <c r="AI816" s="132"/>
      <c r="AJ816" s="132"/>
      <c r="AK816" s="132"/>
      <c r="AL816" s="133"/>
      <c r="AM816" s="133"/>
      <c r="AN816" s="133"/>
      <c r="AO816" s="133"/>
      <c r="AP816" s="133"/>
      <c r="AQ816" s="133"/>
      <c r="AR816" s="133"/>
      <c r="AS816" s="133"/>
      <c r="AT816" s="133"/>
      <c r="AU816" s="133"/>
      <c r="AV816" s="133"/>
      <c r="AW816" s="133"/>
      <c r="AX816" s="133"/>
      <c r="AY816" s="133"/>
      <c r="AZ816" s="133"/>
      <c r="BA816" s="133"/>
      <c r="BB816" s="133"/>
      <c r="BC816" s="133"/>
      <c r="BD816" s="133"/>
      <c r="BE816" s="133"/>
      <c r="BF816" s="133"/>
      <c r="BG816" s="133"/>
      <c r="BH816" s="133"/>
      <c r="BI816" s="133"/>
      <c r="BJ816" s="133"/>
      <c r="BK816" s="133"/>
      <c r="BL816" s="133"/>
      <c r="BM816" s="133"/>
      <c r="BN816" s="133"/>
      <c r="BO816" s="133"/>
      <c r="BP816" s="133"/>
      <c r="BQ816" s="133"/>
      <c r="BR816" s="133"/>
      <c r="BS816" s="133"/>
      <c r="BT816" s="133"/>
      <c r="BU816" s="133"/>
      <c r="BV816" s="133"/>
      <c r="BW816" s="133"/>
      <c r="BX816" s="133"/>
      <c r="BY816" s="133"/>
      <c r="BZ816" s="133"/>
      <c r="CA816" s="133"/>
      <c r="CB816" s="133"/>
      <c r="CC816" s="133"/>
      <c r="CD816" s="133"/>
      <c r="CE816" s="133"/>
      <c r="CF816" s="133"/>
      <c r="CG816" s="133"/>
      <c r="CH816" s="133"/>
      <c r="CI816" s="133"/>
      <c r="CJ816" s="133"/>
      <c r="CK816" s="133"/>
      <c r="CL816" s="133"/>
      <c r="CM816" s="133"/>
    </row>
    <row r="817" spans="1:91" s="65" customFormat="1" ht="50.1" customHeight="1">
      <c r="A817" s="4" t="s">
        <v>4433</v>
      </c>
      <c r="B817" s="4" t="s">
        <v>2720</v>
      </c>
      <c r="C817" s="8" t="s">
        <v>81</v>
      </c>
      <c r="D817" s="56" t="s">
        <v>3020</v>
      </c>
      <c r="E817" s="56" t="s">
        <v>82</v>
      </c>
      <c r="F817" s="56" t="s">
        <v>83</v>
      </c>
      <c r="G817" s="4" t="s">
        <v>3174</v>
      </c>
      <c r="H817" s="74">
        <v>0</v>
      </c>
      <c r="I817" s="54">
        <v>590000000</v>
      </c>
      <c r="J817" s="8" t="s">
        <v>2714</v>
      </c>
      <c r="K817" s="4" t="s">
        <v>2274</v>
      </c>
      <c r="L817" s="4" t="s">
        <v>773</v>
      </c>
      <c r="M817" s="4" t="s">
        <v>3398</v>
      </c>
      <c r="N817" s="4" t="s">
        <v>2427</v>
      </c>
      <c r="O817" s="24" t="s">
        <v>3473</v>
      </c>
      <c r="P817" s="4">
        <v>796</v>
      </c>
      <c r="Q817" s="4" t="s">
        <v>2728</v>
      </c>
      <c r="R817" s="155">
        <v>24</v>
      </c>
      <c r="S817" s="155">
        <v>12000</v>
      </c>
      <c r="T817" s="95">
        <f t="shared" si="26"/>
        <v>288000</v>
      </c>
      <c r="U817" s="89">
        <f t="shared" si="27"/>
        <v>322560.00000000006</v>
      </c>
      <c r="V817" s="2"/>
      <c r="W817" s="4">
        <v>2017</v>
      </c>
      <c r="X817" s="72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67"/>
      <c r="CE817" s="67"/>
      <c r="CF817" s="67"/>
      <c r="CG817" s="67"/>
      <c r="CH817" s="67"/>
      <c r="CI817" s="67"/>
      <c r="CJ817" s="67"/>
      <c r="CK817" s="67"/>
      <c r="CL817" s="67"/>
      <c r="CM817" s="67"/>
    </row>
    <row r="818" spans="1:91" s="65" customFormat="1" ht="50.1" customHeight="1">
      <c r="A818" s="4" t="s">
        <v>4434</v>
      </c>
      <c r="B818" s="4" t="s">
        <v>2720</v>
      </c>
      <c r="C818" s="8" t="s">
        <v>113</v>
      </c>
      <c r="D818" s="56" t="s">
        <v>3052</v>
      </c>
      <c r="E818" s="56" t="s">
        <v>114</v>
      </c>
      <c r="F818" s="56" t="s">
        <v>115</v>
      </c>
      <c r="G818" s="4" t="s">
        <v>3174</v>
      </c>
      <c r="H818" s="4">
        <v>0</v>
      </c>
      <c r="I818" s="54">
        <v>590000000</v>
      </c>
      <c r="J818" s="8" t="s">
        <v>2714</v>
      </c>
      <c r="K818" s="4" t="s">
        <v>2274</v>
      </c>
      <c r="L818" s="4" t="s">
        <v>773</v>
      </c>
      <c r="M818" s="4" t="s">
        <v>3398</v>
      </c>
      <c r="N818" s="4" t="s">
        <v>2427</v>
      </c>
      <c r="O818" s="24" t="s">
        <v>3473</v>
      </c>
      <c r="P818" s="4">
        <v>796</v>
      </c>
      <c r="Q818" s="4" t="s">
        <v>2728</v>
      </c>
      <c r="R818" s="155">
        <v>35</v>
      </c>
      <c r="S818" s="155">
        <v>465</v>
      </c>
      <c r="T818" s="95">
        <f t="shared" si="26"/>
        <v>16275</v>
      </c>
      <c r="U818" s="89">
        <f t="shared" si="27"/>
        <v>18228</v>
      </c>
      <c r="V818" s="2"/>
      <c r="W818" s="4">
        <v>2017</v>
      </c>
      <c r="X818" s="72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  <c r="CD818" s="67"/>
      <c r="CE818" s="67"/>
      <c r="CF818" s="67"/>
      <c r="CG818" s="67"/>
      <c r="CH818" s="67"/>
      <c r="CI818" s="67"/>
      <c r="CJ818" s="67"/>
      <c r="CK818" s="67"/>
      <c r="CL818" s="67"/>
      <c r="CM818" s="67"/>
    </row>
    <row r="819" spans="1:91" s="65" customFormat="1" ht="50.1" customHeight="1">
      <c r="A819" s="4" t="s">
        <v>4435</v>
      </c>
      <c r="B819" s="33" t="s">
        <v>2720</v>
      </c>
      <c r="C819" s="97" t="s">
        <v>3138</v>
      </c>
      <c r="D819" s="99" t="s">
        <v>3052</v>
      </c>
      <c r="E819" s="5" t="s">
        <v>3139</v>
      </c>
      <c r="F819" s="23" t="s">
        <v>3140</v>
      </c>
      <c r="G819" s="4" t="s">
        <v>3174</v>
      </c>
      <c r="H819" s="10">
        <v>0</v>
      </c>
      <c r="I819" s="32" t="s">
        <v>2992</v>
      </c>
      <c r="J819" s="8" t="s">
        <v>2571</v>
      </c>
      <c r="K819" s="33" t="s">
        <v>3024</v>
      </c>
      <c r="L819" s="36" t="s">
        <v>2714</v>
      </c>
      <c r="M819" s="33" t="s">
        <v>2716</v>
      </c>
      <c r="N819" s="5" t="s">
        <v>3025</v>
      </c>
      <c r="O819" s="4" t="s">
        <v>1415</v>
      </c>
      <c r="P819" s="4">
        <v>796</v>
      </c>
      <c r="Q819" s="50" t="s">
        <v>2728</v>
      </c>
      <c r="R819" s="150">
        <v>10</v>
      </c>
      <c r="S819" s="37">
        <v>500</v>
      </c>
      <c r="T819" s="35">
        <f t="shared" si="26"/>
        <v>5000</v>
      </c>
      <c r="U819" s="88">
        <f t="shared" si="27"/>
        <v>5600.0000000000009</v>
      </c>
      <c r="V819" s="94"/>
      <c r="W819" s="75">
        <v>2017</v>
      </c>
      <c r="X819" s="8"/>
      <c r="Y819" s="132"/>
      <c r="Z819" s="132"/>
      <c r="AA819" s="132"/>
      <c r="AB819" s="132"/>
      <c r="AC819" s="132"/>
      <c r="AD819" s="132"/>
      <c r="AE819" s="132"/>
      <c r="AF819" s="132"/>
      <c r="AG819" s="132"/>
      <c r="AH819" s="132"/>
      <c r="AI819" s="132"/>
      <c r="AJ819" s="132"/>
      <c r="AK819" s="132"/>
      <c r="AL819" s="132"/>
      <c r="AM819" s="132"/>
      <c r="AN819" s="132"/>
      <c r="AO819" s="132"/>
      <c r="AP819" s="132"/>
      <c r="AQ819" s="132"/>
      <c r="AR819" s="132"/>
      <c r="AS819" s="132"/>
      <c r="AT819" s="132"/>
      <c r="AU819" s="132"/>
      <c r="AV819" s="132"/>
      <c r="AW819" s="132"/>
      <c r="AX819" s="132"/>
      <c r="AY819" s="132"/>
      <c r="AZ819" s="132"/>
      <c r="BA819" s="132"/>
      <c r="BB819" s="132"/>
      <c r="BC819" s="132"/>
      <c r="BD819" s="132"/>
      <c r="BE819" s="132"/>
      <c r="BF819" s="132"/>
      <c r="BG819" s="132"/>
      <c r="BH819" s="132"/>
      <c r="BI819" s="132"/>
      <c r="BJ819" s="132"/>
      <c r="BK819" s="132"/>
      <c r="BL819" s="132"/>
      <c r="BM819" s="132"/>
      <c r="BN819" s="132"/>
      <c r="BO819" s="132"/>
      <c r="BP819" s="132"/>
      <c r="BQ819" s="132"/>
      <c r="BR819" s="132"/>
      <c r="BS819" s="132"/>
      <c r="BT819" s="132"/>
      <c r="BU819" s="132"/>
      <c r="BV819" s="132"/>
      <c r="BW819" s="132"/>
      <c r="BX819" s="132"/>
      <c r="BY819" s="132"/>
      <c r="BZ819" s="132"/>
      <c r="CA819" s="132"/>
      <c r="CB819" s="132"/>
      <c r="CC819" s="132"/>
      <c r="CD819" s="132"/>
      <c r="CE819" s="132"/>
      <c r="CF819" s="132"/>
      <c r="CG819" s="132"/>
      <c r="CH819" s="132"/>
      <c r="CI819" s="132"/>
      <c r="CJ819" s="132"/>
      <c r="CK819" s="132"/>
      <c r="CL819" s="132"/>
      <c r="CM819" s="132"/>
    </row>
    <row r="820" spans="1:91" s="65" customFormat="1" ht="50.1" customHeight="1">
      <c r="A820" s="4" t="s">
        <v>4436</v>
      </c>
      <c r="B820" s="4" t="s">
        <v>2720</v>
      </c>
      <c r="C820" s="8" t="s">
        <v>3051</v>
      </c>
      <c r="D820" s="7" t="s">
        <v>3052</v>
      </c>
      <c r="E820" s="8" t="s">
        <v>3053</v>
      </c>
      <c r="F820" s="56" t="s">
        <v>3054</v>
      </c>
      <c r="G820" s="4" t="s">
        <v>3174</v>
      </c>
      <c r="H820" s="4">
        <v>0</v>
      </c>
      <c r="I820" s="4" t="s">
        <v>2992</v>
      </c>
      <c r="J820" s="8" t="s">
        <v>2571</v>
      </c>
      <c r="K820" s="8" t="s">
        <v>3024</v>
      </c>
      <c r="L820" s="36" t="s">
        <v>2714</v>
      </c>
      <c r="M820" s="4" t="s">
        <v>2716</v>
      </c>
      <c r="N820" s="8" t="s">
        <v>3025</v>
      </c>
      <c r="O820" s="4" t="s">
        <v>1415</v>
      </c>
      <c r="P820" s="4">
        <v>796</v>
      </c>
      <c r="Q820" s="4" t="s">
        <v>2728</v>
      </c>
      <c r="R820" s="155">
        <v>25</v>
      </c>
      <c r="S820" s="35">
        <v>200</v>
      </c>
      <c r="T820" s="35">
        <f t="shared" si="26"/>
        <v>5000</v>
      </c>
      <c r="U820" s="88">
        <f t="shared" si="27"/>
        <v>5600.0000000000009</v>
      </c>
      <c r="V820" s="2"/>
      <c r="W820" s="4">
        <v>2017</v>
      </c>
      <c r="X820" s="8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  <c r="BZ820" s="67"/>
      <c r="CA820" s="67"/>
      <c r="CB820" s="67"/>
      <c r="CC820" s="67"/>
      <c r="CD820" s="67"/>
      <c r="CE820" s="67"/>
      <c r="CF820" s="67"/>
      <c r="CG820" s="67"/>
      <c r="CH820" s="67"/>
      <c r="CI820" s="67"/>
      <c r="CJ820" s="67"/>
      <c r="CK820" s="67"/>
      <c r="CL820" s="67"/>
      <c r="CM820" s="67"/>
    </row>
    <row r="821" spans="1:91" s="65" customFormat="1" ht="50.1" customHeight="1">
      <c r="A821" s="4" t="s">
        <v>4437</v>
      </c>
      <c r="B821" s="33" t="s">
        <v>2720</v>
      </c>
      <c r="C821" s="97" t="s">
        <v>3051</v>
      </c>
      <c r="D821" s="99" t="s">
        <v>3052</v>
      </c>
      <c r="E821" s="5" t="s">
        <v>3053</v>
      </c>
      <c r="F821" s="23" t="s">
        <v>3055</v>
      </c>
      <c r="G821" s="4" t="s">
        <v>3174</v>
      </c>
      <c r="H821" s="10">
        <v>0</v>
      </c>
      <c r="I821" s="32" t="s">
        <v>2992</v>
      </c>
      <c r="J821" s="8" t="s">
        <v>2571</v>
      </c>
      <c r="K821" s="33" t="s">
        <v>3024</v>
      </c>
      <c r="L821" s="36" t="s">
        <v>2714</v>
      </c>
      <c r="M821" s="33" t="s">
        <v>2716</v>
      </c>
      <c r="N821" s="5" t="s">
        <v>3025</v>
      </c>
      <c r="O821" s="4" t="s">
        <v>1415</v>
      </c>
      <c r="P821" s="4">
        <v>796</v>
      </c>
      <c r="Q821" s="50" t="s">
        <v>2728</v>
      </c>
      <c r="R821" s="150">
        <v>28</v>
      </c>
      <c r="S821" s="37">
        <v>200</v>
      </c>
      <c r="T821" s="35">
        <f t="shared" si="26"/>
        <v>5600</v>
      </c>
      <c r="U821" s="88">
        <f t="shared" si="27"/>
        <v>6272.0000000000009</v>
      </c>
      <c r="V821" s="94"/>
      <c r="W821" s="75">
        <v>2017</v>
      </c>
      <c r="X821" s="8"/>
      <c r="Y821" s="132"/>
      <c r="Z821" s="132"/>
      <c r="AA821" s="132"/>
      <c r="AB821" s="132"/>
      <c r="AC821" s="132"/>
      <c r="AD821" s="132"/>
      <c r="AE821" s="132"/>
      <c r="AF821" s="132"/>
      <c r="AG821" s="132"/>
      <c r="AH821" s="132"/>
      <c r="AI821" s="132"/>
      <c r="AJ821" s="132"/>
      <c r="AK821" s="132"/>
      <c r="AL821" s="132"/>
      <c r="AM821" s="132"/>
      <c r="AN821" s="132"/>
      <c r="AO821" s="132"/>
      <c r="AP821" s="132"/>
      <c r="AQ821" s="132"/>
      <c r="AR821" s="132"/>
      <c r="AS821" s="132"/>
      <c r="AT821" s="132"/>
      <c r="AU821" s="132"/>
      <c r="AV821" s="132"/>
      <c r="AW821" s="132"/>
      <c r="AX821" s="132"/>
      <c r="AY821" s="132"/>
      <c r="AZ821" s="132"/>
      <c r="BA821" s="132"/>
      <c r="BB821" s="132"/>
      <c r="BC821" s="132"/>
      <c r="BD821" s="132"/>
      <c r="BE821" s="132"/>
      <c r="BF821" s="132"/>
      <c r="BG821" s="132"/>
      <c r="BH821" s="132"/>
      <c r="BI821" s="132"/>
      <c r="BJ821" s="132"/>
      <c r="BK821" s="132"/>
      <c r="BL821" s="132"/>
      <c r="BM821" s="132"/>
      <c r="BN821" s="132"/>
      <c r="BO821" s="132"/>
      <c r="BP821" s="132"/>
      <c r="BQ821" s="132"/>
      <c r="BR821" s="132"/>
      <c r="BS821" s="132"/>
      <c r="BT821" s="132"/>
      <c r="BU821" s="132"/>
      <c r="BV821" s="132"/>
      <c r="BW821" s="132"/>
      <c r="BX821" s="132"/>
      <c r="BY821" s="132"/>
      <c r="BZ821" s="132"/>
      <c r="CA821" s="132"/>
      <c r="CB821" s="132"/>
      <c r="CC821" s="132"/>
      <c r="CD821" s="132"/>
      <c r="CE821" s="132"/>
      <c r="CF821" s="132"/>
      <c r="CG821" s="132"/>
      <c r="CH821" s="132"/>
      <c r="CI821" s="132"/>
      <c r="CJ821" s="132"/>
      <c r="CK821" s="132"/>
      <c r="CL821" s="132"/>
      <c r="CM821" s="132"/>
    </row>
    <row r="822" spans="1:91" s="65" customFormat="1" ht="50.1" customHeight="1">
      <c r="A822" s="4" t="s">
        <v>4438</v>
      </c>
      <c r="B822" s="4" t="s">
        <v>2720</v>
      </c>
      <c r="C822" s="8" t="s">
        <v>3051</v>
      </c>
      <c r="D822" s="7" t="s">
        <v>3052</v>
      </c>
      <c r="E822" s="8" t="s">
        <v>3053</v>
      </c>
      <c r="F822" s="56" t="s">
        <v>3064</v>
      </c>
      <c r="G822" s="4" t="s">
        <v>3174</v>
      </c>
      <c r="H822" s="4">
        <v>0</v>
      </c>
      <c r="I822" s="4" t="s">
        <v>2992</v>
      </c>
      <c r="J822" s="8" t="s">
        <v>2571</v>
      </c>
      <c r="K822" s="8" t="s">
        <v>3024</v>
      </c>
      <c r="L822" s="36" t="s">
        <v>2714</v>
      </c>
      <c r="M822" s="4" t="s">
        <v>2716</v>
      </c>
      <c r="N822" s="8" t="s">
        <v>3025</v>
      </c>
      <c r="O822" s="4" t="s">
        <v>1415</v>
      </c>
      <c r="P822" s="4">
        <v>796</v>
      </c>
      <c r="Q822" s="4" t="s">
        <v>2728</v>
      </c>
      <c r="R822" s="155">
        <v>25</v>
      </c>
      <c r="S822" s="35">
        <v>200</v>
      </c>
      <c r="T822" s="35">
        <f t="shared" si="26"/>
        <v>5000</v>
      </c>
      <c r="U822" s="88">
        <f t="shared" si="27"/>
        <v>5600.0000000000009</v>
      </c>
      <c r="V822" s="2"/>
      <c r="W822" s="4">
        <v>2017</v>
      </c>
      <c r="X822" s="8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  <c r="CD822" s="67"/>
      <c r="CE822" s="67"/>
      <c r="CF822" s="67"/>
      <c r="CG822" s="67"/>
      <c r="CH822" s="67"/>
      <c r="CI822" s="67"/>
      <c r="CJ822" s="67"/>
      <c r="CK822" s="67"/>
      <c r="CL822" s="67"/>
      <c r="CM822" s="67"/>
    </row>
    <row r="823" spans="1:91" s="65" customFormat="1" ht="50.1" customHeight="1">
      <c r="A823" s="4" t="s">
        <v>4439</v>
      </c>
      <c r="B823" s="33" t="s">
        <v>2720</v>
      </c>
      <c r="C823" s="97" t="s">
        <v>3051</v>
      </c>
      <c r="D823" s="99" t="s">
        <v>3052</v>
      </c>
      <c r="E823" s="5" t="s">
        <v>3053</v>
      </c>
      <c r="F823" s="23" t="s">
        <v>3065</v>
      </c>
      <c r="G823" s="4" t="s">
        <v>3174</v>
      </c>
      <c r="H823" s="10">
        <v>0</v>
      </c>
      <c r="I823" s="32" t="s">
        <v>2992</v>
      </c>
      <c r="J823" s="8" t="s">
        <v>2571</v>
      </c>
      <c r="K823" s="33" t="s">
        <v>3024</v>
      </c>
      <c r="L823" s="36" t="s">
        <v>2714</v>
      </c>
      <c r="M823" s="33" t="s">
        <v>2716</v>
      </c>
      <c r="N823" s="5" t="s">
        <v>3025</v>
      </c>
      <c r="O823" s="4" t="s">
        <v>1415</v>
      </c>
      <c r="P823" s="4">
        <v>796</v>
      </c>
      <c r="Q823" s="50" t="s">
        <v>2728</v>
      </c>
      <c r="R823" s="150">
        <v>40</v>
      </c>
      <c r="S823" s="37">
        <v>200</v>
      </c>
      <c r="T823" s="35">
        <f t="shared" si="26"/>
        <v>8000</v>
      </c>
      <c r="U823" s="88">
        <f t="shared" si="27"/>
        <v>8960</v>
      </c>
      <c r="V823" s="94"/>
      <c r="W823" s="75">
        <v>2017</v>
      </c>
      <c r="X823" s="8"/>
      <c r="Y823" s="132"/>
      <c r="Z823" s="132"/>
      <c r="AA823" s="132"/>
      <c r="AB823" s="132"/>
      <c r="AC823" s="132"/>
      <c r="AD823" s="132"/>
      <c r="AE823" s="132"/>
      <c r="AF823" s="132"/>
      <c r="AG823" s="132"/>
      <c r="AH823" s="132"/>
      <c r="AI823" s="132"/>
      <c r="AJ823" s="132"/>
      <c r="AK823" s="132"/>
      <c r="AL823" s="132"/>
      <c r="AM823" s="132"/>
      <c r="AN823" s="132"/>
      <c r="AO823" s="132"/>
      <c r="AP823" s="132"/>
      <c r="AQ823" s="132"/>
      <c r="AR823" s="132"/>
      <c r="AS823" s="132"/>
      <c r="AT823" s="132"/>
      <c r="AU823" s="132"/>
      <c r="AV823" s="132"/>
      <c r="AW823" s="132"/>
      <c r="AX823" s="132"/>
      <c r="AY823" s="132"/>
      <c r="AZ823" s="132"/>
      <c r="BA823" s="132"/>
      <c r="BB823" s="132"/>
      <c r="BC823" s="132"/>
      <c r="BD823" s="132"/>
      <c r="BE823" s="132"/>
      <c r="BF823" s="132"/>
      <c r="BG823" s="132"/>
      <c r="BH823" s="132"/>
      <c r="BI823" s="132"/>
      <c r="BJ823" s="132"/>
      <c r="BK823" s="132"/>
      <c r="BL823" s="132"/>
      <c r="BM823" s="132"/>
      <c r="BN823" s="132"/>
      <c r="BO823" s="132"/>
      <c r="BP823" s="132"/>
      <c r="BQ823" s="132"/>
      <c r="BR823" s="132"/>
      <c r="BS823" s="132"/>
      <c r="BT823" s="132"/>
      <c r="BU823" s="132"/>
      <c r="BV823" s="132"/>
      <c r="BW823" s="132"/>
      <c r="BX823" s="132"/>
      <c r="BY823" s="132"/>
      <c r="BZ823" s="132"/>
      <c r="CA823" s="132"/>
      <c r="CB823" s="132"/>
      <c r="CC823" s="132"/>
      <c r="CD823" s="132"/>
      <c r="CE823" s="132"/>
      <c r="CF823" s="132"/>
      <c r="CG823" s="132"/>
      <c r="CH823" s="132"/>
      <c r="CI823" s="132"/>
      <c r="CJ823" s="132"/>
      <c r="CK823" s="132"/>
      <c r="CL823" s="132"/>
      <c r="CM823" s="132"/>
    </row>
    <row r="824" spans="1:91" s="65" customFormat="1" ht="50.1" customHeight="1">
      <c r="A824" s="4" t="s">
        <v>4440</v>
      </c>
      <c r="B824" s="4" t="s">
        <v>2720</v>
      </c>
      <c r="C824" s="8" t="s">
        <v>3051</v>
      </c>
      <c r="D824" s="7" t="s">
        <v>3052</v>
      </c>
      <c r="E824" s="8" t="s">
        <v>3053</v>
      </c>
      <c r="F824" s="56" t="s">
        <v>3066</v>
      </c>
      <c r="G824" s="4" t="s">
        <v>3174</v>
      </c>
      <c r="H824" s="4">
        <v>0</v>
      </c>
      <c r="I824" s="4" t="s">
        <v>2992</v>
      </c>
      <c r="J824" s="8" t="s">
        <v>2571</v>
      </c>
      <c r="K824" s="8" t="s">
        <v>3024</v>
      </c>
      <c r="L824" s="36" t="s">
        <v>2714</v>
      </c>
      <c r="M824" s="4" t="s">
        <v>2716</v>
      </c>
      <c r="N824" s="8" t="s">
        <v>3025</v>
      </c>
      <c r="O824" s="4" t="s">
        <v>1415</v>
      </c>
      <c r="P824" s="4">
        <v>796</v>
      </c>
      <c r="Q824" s="4" t="s">
        <v>2728</v>
      </c>
      <c r="R824" s="155">
        <v>52</v>
      </c>
      <c r="S824" s="35">
        <v>200</v>
      </c>
      <c r="T824" s="35">
        <f t="shared" si="26"/>
        <v>10400</v>
      </c>
      <c r="U824" s="88">
        <f t="shared" si="27"/>
        <v>11648.000000000002</v>
      </c>
      <c r="V824" s="2"/>
      <c r="W824" s="4">
        <v>2017</v>
      </c>
      <c r="X824" s="8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67"/>
      <c r="CE824" s="67"/>
      <c r="CF824" s="67"/>
      <c r="CG824" s="67"/>
      <c r="CH824" s="67"/>
      <c r="CI824" s="67"/>
      <c r="CJ824" s="67"/>
      <c r="CK824" s="67"/>
      <c r="CL824" s="67"/>
      <c r="CM824" s="67"/>
    </row>
    <row r="825" spans="1:91" s="65" customFormat="1" ht="50.1" customHeight="1">
      <c r="A825" s="4" t="s">
        <v>4441</v>
      </c>
      <c r="B825" s="33" t="s">
        <v>2720</v>
      </c>
      <c r="C825" s="97" t="s">
        <v>3051</v>
      </c>
      <c r="D825" s="99" t="s">
        <v>3052</v>
      </c>
      <c r="E825" s="5" t="s">
        <v>3053</v>
      </c>
      <c r="F825" s="23" t="s">
        <v>3067</v>
      </c>
      <c r="G825" s="4" t="s">
        <v>3174</v>
      </c>
      <c r="H825" s="10">
        <v>0</v>
      </c>
      <c r="I825" s="32" t="s">
        <v>2992</v>
      </c>
      <c r="J825" s="8" t="s">
        <v>2571</v>
      </c>
      <c r="K825" s="33" t="s">
        <v>3024</v>
      </c>
      <c r="L825" s="36" t="s">
        <v>2714</v>
      </c>
      <c r="M825" s="33" t="s">
        <v>2716</v>
      </c>
      <c r="N825" s="5" t="s">
        <v>3025</v>
      </c>
      <c r="O825" s="4" t="s">
        <v>1415</v>
      </c>
      <c r="P825" s="4">
        <v>796</v>
      </c>
      <c r="Q825" s="50" t="s">
        <v>2728</v>
      </c>
      <c r="R825" s="150">
        <v>60</v>
      </c>
      <c r="S825" s="37">
        <v>200</v>
      </c>
      <c r="T825" s="35">
        <f t="shared" si="26"/>
        <v>12000</v>
      </c>
      <c r="U825" s="88">
        <f t="shared" si="27"/>
        <v>13440.000000000002</v>
      </c>
      <c r="V825" s="94"/>
      <c r="W825" s="75">
        <v>2017</v>
      </c>
      <c r="X825" s="8"/>
      <c r="Y825" s="132"/>
      <c r="Z825" s="132"/>
      <c r="AA825" s="132"/>
      <c r="AB825" s="132"/>
      <c r="AC825" s="132"/>
      <c r="AD825" s="132"/>
      <c r="AE825" s="132"/>
      <c r="AF825" s="132"/>
      <c r="AG825" s="132"/>
      <c r="AH825" s="132"/>
      <c r="AI825" s="132"/>
      <c r="AJ825" s="132"/>
      <c r="AK825" s="132"/>
      <c r="AL825" s="132"/>
      <c r="AM825" s="132"/>
      <c r="AN825" s="132"/>
      <c r="AO825" s="132"/>
      <c r="AP825" s="132"/>
      <c r="AQ825" s="132"/>
      <c r="AR825" s="132"/>
      <c r="AS825" s="132"/>
      <c r="AT825" s="132"/>
      <c r="AU825" s="132"/>
      <c r="AV825" s="132"/>
      <c r="AW825" s="132"/>
      <c r="AX825" s="132"/>
      <c r="AY825" s="132"/>
      <c r="AZ825" s="132"/>
      <c r="BA825" s="132"/>
      <c r="BB825" s="132"/>
      <c r="BC825" s="132"/>
      <c r="BD825" s="132"/>
      <c r="BE825" s="132"/>
      <c r="BF825" s="132"/>
      <c r="BG825" s="132"/>
      <c r="BH825" s="132"/>
      <c r="BI825" s="132"/>
      <c r="BJ825" s="132"/>
      <c r="BK825" s="132"/>
      <c r="BL825" s="132"/>
      <c r="BM825" s="132"/>
      <c r="BN825" s="132"/>
      <c r="BO825" s="132"/>
      <c r="BP825" s="132"/>
      <c r="BQ825" s="132"/>
      <c r="BR825" s="132"/>
      <c r="BS825" s="132"/>
      <c r="BT825" s="132"/>
      <c r="BU825" s="132"/>
      <c r="BV825" s="132"/>
      <c r="BW825" s="132"/>
      <c r="BX825" s="132"/>
      <c r="BY825" s="132"/>
      <c r="BZ825" s="132"/>
      <c r="CA825" s="132"/>
      <c r="CB825" s="132"/>
      <c r="CC825" s="132"/>
      <c r="CD825" s="132"/>
      <c r="CE825" s="132"/>
      <c r="CF825" s="132"/>
      <c r="CG825" s="132"/>
      <c r="CH825" s="132"/>
      <c r="CI825" s="132"/>
      <c r="CJ825" s="132"/>
      <c r="CK825" s="132"/>
      <c r="CL825" s="132"/>
      <c r="CM825" s="132"/>
    </row>
    <row r="826" spans="1:91" s="65" customFormat="1" ht="50.1" customHeight="1">
      <c r="A826" s="4" t="s">
        <v>4442</v>
      </c>
      <c r="B826" s="4" t="s">
        <v>2720</v>
      </c>
      <c r="C826" s="8" t="s">
        <v>3051</v>
      </c>
      <c r="D826" s="7" t="s">
        <v>3052</v>
      </c>
      <c r="E826" s="8" t="s">
        <v>3053</v>
      </c>
      <c r="F826" s="56" t="s">
        <v>3068</v>
      </c>
      <c r="G826" s="4" t="s">
        <v>3174</v>
      </c>
      <c r="H826" s="4">
        <v>0</v>
      </c>
      <c r="I826" s="4" t="s">
        <v>2992</v>
      </c>
      <c r="J826" s="8" t="s">
        <v>2571</v>
      </c>
      <c r="K826" s="8" t="s">
        <v>3024</v>
      </c>
      <c r="L826" s="36" t="s">
        <v>2714</v>
      </c>
      <c r="M826" s="4" t="s">
        <v>2716</v>
      </c>
      <c r="N826" s="8" t="s">
        <v>3025</v>
      </c>
      <c r="O826" s="4" t="s">
        <v>1415</v>
      </c>
      <c r="P826" s="4">
        <v>796</v>
      </c>
      <c r="Q826" s="4" t="s">
        <v>2728</v>
      </c>
      <c r="R826" s="155">
        <v>60</v>
      </c>
      <c r="S826" s="35">
        <v>400</v>
      </c>
      <c r="T826" s="35">
        <f t="shared" si="26"/>
        <v>24000</v>
      </c>
      <c r="U826" s="88">
        <f t="shared" si="27"/>
        <v>26880.000000000004</v>
      </c>
      <c r="V826" s="2"/>
      <c r="W826" s="4">
        <v>2017</v>
      </c>
      <c r="X826" s="8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  <c r="BZ826" s="67"/>
      <c r="CA826" s="67"/>
      <c r="CB826" s="67"/>
      <c r="CC826" s="67"/>
      <c r="CD826" s="67"/>
      <c r="CE826" s="67"/>
      <c r="CF826" s="67"/>
      <c r="CG826" s="67"/>
      <c r="CH826" s="67"/>
      <c r="CI826" s="67"/>
      <c r="CJ826" s="67"/>
      <c r="CK826" s="67"/>
      <c r="CL826" s="67"/>
      <c r="CM826" s="67"/>
    </row>
    <row r="827" spans="1:91" s="65" customFormat="1" ht="50.1" customHeight="1">
      <c r="A827" s="4" t="s">
        <v>4443</v>
      </c>
      <c r="B827" s="33" t="s">
        <v>2720</v>
      </c>
      <c r="C827" s="97" t="s">
        <v>3051</v>
      </c>
      <c r="D827" s="99" t="s">
        <v>3052</v>
      </c>
      <c r="E827" s="5" t="s">
        <v>3053</v>
      </c>
      <c r="F827" s="23" t="s">
        <v>3069</v>
      </c>
      <c r="G827" s="4" t="s">
        <v>3174</v>
      </c>
      <c r="H827" s="10">
        <v>0</v>
      </c>
      <c r="I827" s="32" t="s">
        <v>2992</v>
      </c>
      <c r="J827" s="8" t="s">
        <v>2571</v>
      </c>
      <c r="K827" s="33" t="s">
        <v>3024</v>
      </c>
      <c r="L827" s="36" t="s">
        <v>2714</v>
      </c>
      <c r="M827" s="33" t="s">
        <v>2716</v>
      </c>
      <c r="N827" s="5" t="s">
        <v>3025</v>
      </c>
      <c r="O827" s="4" t="s">
        <v>1415</v>
      </c>
      <c r="P827" s="4">
        <v>796</v>
      </c>
      <c r="Q827" s="50" t="s">
        <v>2728</v>
      </c>
      <c r="R827" s="150">
        <v>74</v>
      </c>
      <c r="S827" s="37">
        <v>350</v>
      </c>
      <c r="T827" s="35">
        <f t="shared" si="26"/>
        <v>25900</v>
      </c>
      <c r="U827" s="88">
        <f t="shared" si="27"/>
        <v>29008.000000000004</v>
      </c>
      <c r="V827" s="94"/>
      <c r="W827" s="75">
        <v>2017</v>
      </c>
      <c r="X827" s="8"/>
      <c r="Y827" s="132"/>
      <c r="Z827" s="132"/>
      <c r="AA827" s="132"/>
      <c r="AB827" s="132"/>
      <c r="AC827" s="132"/>
      <c r="AD827" s="132"/>
      <c r="AE827" s="132"/>
      <c r="AF827" s="132"/>
      <c r="AG827" s="132"/>
      <c r="AH827" s="132"/>
      <c r="AI827" s="132"/>
      <c r="AJ827" s="132"/>
      <c r="AK827" s="132"/>
      <c r="AL827" s="132"/>
      <c r="AM827" s="132"/>
      <c r="AN827" s="132"/>
      <c r="AO827" s="132"/>
      <c r="AP827" s="132"/>
      <c r="AQ827" s="132"/>
      <c r="AR827" s="132"/>
      <c r="AS827" s="132"/>
      <c r="AT827" s="132"/>
      <c r="AU827" s="132"/>
      <c r="AV827" s="132"/>
      <c r="AW827" s="132"/>
      <c r="AX827" s="132"/>
      <c r="AY827" s="132"/>
      <c r="AZ827" s="132"/>
      <c r="BA827" s="132"/>
      <c r="BB827" s="132"/>
      <c r="BC827" s="132"/>
      <c r="BD827" s="132"/>
      <c r="BE827" s="132"/>
      <c r="BF827" s="132"/>
      <c r="BG827" s="132"/>
      <c r="BH827" s="132"/>
      <c r="BI827" s="132"/>
      <c r="BJ827" s="132"/>
      <c r="BK827" s="132"/>
      <c r="BL827" s="132"/>
      <c r="BM827" s="132"/>
      <c r="BN827" s="132"/>
      <c r="BO827" s="132"/>
      <c r="BP827" s="132"/>
      <c r="BQ827" s="132"/>
      <c r="BR827" s="132"/>
      <c r="BS827" s="132"/>
      <c r="BT827" s="132"/>
      <c r="BU827" s="132"/>
      <c r="BV827" s="132"/>
      <c r="BW827" s="132"/>
      <c r="BX827" s="132"/>
      <c r="BY827" s="132"/>
      <c r="BZ827" s="132"/>
      <c r="CA827" s="132"/>
      <c r="CB827" s="132"/>
      <c r="CC827" s="132"/>
      <c r="CD827" s="132"/>
      <c r="CE827" s="132"/>
      <c r="CF827" s="132"/>
      <c r="CG827" s="132"/>
      <c r="CH827" s="132"/>
      <c r="CI827" s="132"/>
      <c r="CJ827" s="132"/>
      <c r="CK827" s="132"/>
      <c r="CL827" s="132"/>
      <c r="CM827" s="132"/>
    </row>
    <row r="828" spans="1:91" s="65" customFormat="1" ht="50.1" customHeight="1">
      <c r="A828" s="4" t="s">
        <v>4444</v>
      </c>
      <c r="B828" s="4" t="s">
        <v>2720</v>
      </c>
      <c r="C828" s="8" t="s">
        <v>3051</v>
      </c>
      <c r="D828" s="7" t="s">
        <v>3052</v>
      </c>
      <c r="E828" s="8" t="s">
        <v>3053</v>
      </c>
      <c r="F828" s="56" t="s">
        <v>3074</v>
      </c>
      <c r="G828" s="4" t="s">
        <v>3174</v>
      </c>
      <c r="H828" s="4">
        <v>0</v>
      </c>
      <c r="I828" s="4" t="s">
        <v>2992</v>
      </c>
      <c r="J828" s="8" t="s">
        <v>2571</v>
      </c>
      <c r="K828" s="8" t="s">
        <v>3024</v>
      </c>
      <c r="L828" s="36" t="s">
        <v>2714</v>
      </c>
      <c r="M828" s="4" t="s">
        <v>2716</v>
      </c>
      <c r="N828" s="8" t="s">
        <v>3025</v>
      </c>
      <c r="O828" s="4" t="s">
        <v>1415</v>
      </c>
      <c r="P828" s="4">
        <v>796</v>
      </c>
      <c r="Q828" s="4" t="s">
        <v>2728</v>
      </c>
      <c r="R828" s="155">
        <v>12</v>
      </c>
      <c r="S828" s="35">
        <v>300</v>
      </c>
      <c r="T828" s="35">
        <f t="shared" si="26"/>
        <v>3600</v>
      </c>
      <c r="U828" s="88">
        <f t="shared" si="27"/>
        <v>4032.0000000000005</v>
      </c>
      <c r="V828" s="2"/>
      <c r="W828" s="4">
        <v>2017</v>
      </c>
      <c r="X828" s="8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  <c r="BZ828" s="67"/>
      <c r="CA828" s="67"/>
      <c r="CB828" s="67"/>
      <c r="CC828" s="67"/>
      <c r="CD828" s="67"/>
      <c r="CE828" s="67"/>
      <c r="CF828" s="67"/>
      <c r="CG828" s="67"/>
      <c r="CH828" s="67"/>
      <c r="CI828" s="67"/>
      <c r="CJ828" s="67"/>
      <c r="CK828" s="67"/>
      <c r="CL828" s="67"/>
      <c r="CM828" s="67"/>
    </row>
    <row r="829" spans="1:91" s="65" customFormat="1" ht="50.1" customHeight="1">
      <c r="A829" s="4" t="s">
        <v>4445</v>
      </c>
      <c r="B829" s="4" t="s">
        <v>2720</v>
      </c>
      <c r="C829" s="8" t="s">
        <v>3051</v>
      </c>
      <c r="D829" s="7" t="s">
        <v>3052</v>
      </c>
      <c r="E829" s="8" t="s">
        <v>3053</v>
      </c>
      <c r="F829" s="56" t="s">
        <v>3103</v>
      </c>
      <c r="G829" s="4" t="s">
        <v>3174</v>
      </c>
      <c r="H829" s="4">
        <v>0</v>
      </c>
      <c r="I829" s="4" t="s">
        <v>2992</v>
      </c>
      <c r="J829" s="8" t="s">
        <v>2571</v>
      </c>
      <c r="K829" s="8" t="s">
        <v>3024</v>
      </c>
      <c r="L829" s="36" t="s">
        <v>2714</v>
      </c>
      <c r="M829" s="4" t="s">
        <v>2716</v>
      </c>
      <c r="N829" s="8" t="s">
        <v>3025</v>
      </c>
      <c r="O829" s="4" t="s">
        <v>1415</v>
      </c>
      <c r="P829" s="4">
        <v>796</v>
      </c>
      <c r="Q829" s="4" t="s">
        <v>2728</v>
      </c>
      <c r="R829" s="155">
        <v>10</v>
      </c>
      <c r="S829" s="35">
        <v>600</v>
      </c>
      <c r="T829" s="35">
        <f t="shared" si="26"/>
        <v>6000</v>
      </c>
      <c r="U829" s="88">
        <f t="shared" si="27"/>
        <v>6720.0000000000009</v>
      </c>
      <c r="V829" s="2"/>
      <c r="W829" s="4">
        <v>2017</v>
      </c>
      <c r="X829" s="8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</row>
    <row r="830" spans="1:91" s="65" customFormat="1" ht="50.1" customHeight="1">
      <c r="A830" s="4" t="s">
        <v>4446</v>
      </c>
      <c r="B830" s="33" t="s">
        <v>2720</v>
      </c>
      <c r="C830" s="97" t="s">
        <v>3051</v>
      </c>
      <c r="D830" s="99" t="s">
        <v>3052</v>
      </c>
      <c r="E830" s="5" t="s">
        <v>3053</v>
      </c>
      <c r="F830" s="23" t="s">
        <v>3104</v>
      </c>
      <c r="G830" s="4" t="s">
        <v>3174</v>
      </c>
      <c r="H830" s="10">
        <v>0</v>
      </c>
      <c r="I830" s="32" t="s">
        <v>2992</v>
      </c>
      <c r="J830" s="8" t="s">
        <v>2571</v>
      </c>
      <c r="K830" s="33" t="s">
        <v>3024</v>
      </c>
      <c r="L830" s="36" t="s">
        <v>2714</v>
      </c>
      <c r="M830" s="33" t="s">
        <v>2716</v>
      </c>
      <c r="N830" s="5" t="s">
        <v>3025</v>
      </c>
      <c r="O830" s="4" t="s">
        <v>1415</v>
      </c>
      <c r="P830" s="4">
        <v>796</v>
      </c>
      <c r="Q830" s="50" t="s">
        <v>2728</v>
      </c>
      <c r="R830" s="150">
        <v>10</v>
      </c>
      <c r="S830" s="37">
        <v>800</v>
      </c>
      <c r="T830" s="35">
        <f t="shared" si="26"/>
        <v>8000</v>
      </c>
      <c r="U830" s="88">
        <f t="shared" si="27"/>
        <v>8960</v>
      </c>
      <c r="V830" s="94"/>
      <c r="W830" s="75">
        <v>2017</v>
      </c>
      <c r="X830" s="8"/>
      <c r="Y830" s="132"/>
      <c r="Z830" s="132"/>
      <c r="AA830" s="132"/>
      <c r="AB830" s="132"/>
      <c r="AC830" s="132"/>
      <c r="AD830" s="132"/>
      <c r="AE830" s="132"/>
      <c r="AF830" s="132"/>
      <c r="AG830" s="132"/>
      <c r="AH830" s="132"/>
      <c r="AI830" s="132"/>
      <c r="AJ830" s="132"/>
      <c r="AK830" s="132"/>
      <c r="AL830" s="132"/>
      <c r="AM830" s="132"/>
      <c r="AN830" s="132"/>
      <c r="AO830" s="132"/>
      <c r="AP830" s="132"/>
      <c r="AQ830" s="132"/>
      <c r="AR830" s="132"/>
      <c r="AS830" s="132"/>
      <c r="AT830" s="132"/>
      <c r="AU830" s="132"/>
      <c r="AV830" s="132"/>
      <c r="AW830" s="132"/>
      <c r="AX830" s="132"/>
      <c r="AY830" s="132"/>
      <c r="AZ830" s="132"/>
      <c r="BA830" s="132"/>
      <c r="BB830" s="132"/>
      <c r="BC830" s="132"/>
      <c r="BD830" s="132"/>
      <c r="BE830" s="132"/>
      <c r="BF830" s="132"/>
      <c r="BG830" s="132"/>
      <c r="BH830" s="132"/>
      <c r="BI830" s="132"/>
      <c r="BJ830" s="132"/>
      <c r="BK830" s="132"/>
      <c r="BL830" s="132"/>
      <c r="BM830" s="132"/>
      <c r="BN830" s="132"/>
      <c r="BO830" s="132"/>
      <c r="BP830" s="132"/>
      <c r="BQ830" s="132"/>
      <c r="BR830" s="132"/>
      <c r="BS830" s="132"/>
      <c r="BT830" s="132"/>
      <c r="BU830" s="132"/>
      <c r="BV830" s="132"/>
      <c r="BW830" s="132"/>
      <c r="BX830" s="132"/>
      <c r="BY830" s="132"/>
      <c r="BZ830" s="132"/>
      <c r="CA830" s="132"/>
      <c r="CB830" s="132"/>
      <c r="CC830" s="132"/>
      <c r="CD830" s="132"/>
      <c r="CE830" s="132"/>
      <c r="CF830" s="132"/>
      <c r="CG830" s="132"/>
      <c r="CH830" s="132"/>
      <c r="CI830" s="132"/>
      <c r="CJ830" s="132"/>
      <c r="CK830" s="132"/>
      <c r="CL830" s="132"/>
      <c r="CM830" s="132"/>
    </row>
    <row r="831" spans="1:91" s="65" customFormat="1" ht="50.1" customHeight="1">
      <c r="A831" s="4" t="s">
        <v>4447</v>
      </c>
      <c r="B831" s="4" t="s">
        <v>2720</v>
      </c>
      <c r="C831" s="8" t="s">
        <v>3051</v>
      </c>
      <c r="D831" s="56" t="s">
        <v>3052</v>
      </c>
      <c r="E831" s="56" t="s">
        <v>3053</v>
      </c>
      <c r="F831" s="56" t="s">
        <v>60</v>
      </c>
      <c r="G831" s="4" t="s">
        <v>3174</v>
      </c>
      <c r="H831" s="4">
        <v>0</v>
      </c>
      <c r="I831" s="54">
        <v>590000000</v>
      </c>
      <c r="J831" s="8" t="s">
        <v>2714</v>
      </c>
      <c r="K831" s="4" t="s">
        <v>2274</v>
      </c>
      <c r="L831" s="4" t="s">
        <v>773</v>
      </c>
      <c r="M831" s="4" t="s">
        <v>3398</v>
      </c>
      <c r="N831" s="4" t="s">
        <v>2427</v>
      </c>
      <c r="O831" s="24" t="s">
        <v>3473</v>
      </c>
      <c r="P831" s="4">
        <v>796</v>
      </c>
      <c r="Q831" s="4" t="s">
        <v>2728</v>
      </c>
      <c r="R831" s="155">
        <v>84</v>
      </c>
      <c r="S831" s="155">
        <v>480</v>
      </c>
      <c r="T831" s="95">
        <f t="shared" si="26"/>
        <v>40320</v>
      </c>
      <c r="U831" s="89">
        <f t="shared" si="27"/>
        <v>45158.400000000001</v>
      </c>
      <c r="V831" s="2"/>
      <c r="W831" s="4">
        <v>2017</v>
      </c>
      <c r="X831" s="72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  <c r="CD831" s="67"/>
      <c r="CE831" s="67"/>
      <c r="CF831" s="67"/>
      <c r="CG831" s="67"/>
      <c r="CH831" s="67"/>
      <c r="CI831" s="67"/>
      <c r="CJ831" s="67"/>
      <c r="CK831" s="67"/>
      <c r="CL831" s="67"/>
      <c r="CM831" s="67"/>
    </row>
    <row r="832" spans="1:91" s="65" customFormat="1" ht="50.1" customHeight="1">
      <c r="A832" s="4" t="s">
        <v>4448</v>
      </c>
      <c r="B832" s="4" t="s">
        <v>2720</v>
      </c>
      <c r="C832" s="8" t="s">
        <v>3051</v>
      </c>
      <c r="D832" s="56" t="s">
        <v>3052</v>
      </c>
      <c r="E832" s="56" t="s">
        <v>3053</v>
      </c>
      <c r="F832" s="56" t="s">
        <v>61</v>
      </c>
      <c r="G832" s="4" t="s">
        <v>3174</v>
      </c>
      <c r="H832" s="4">
        <v>0</v>
      </c>
      <c r="I832" s="54">
        <v>590000000</v>
      </c>
      <c r="J832" s="8" t="s">
        <v>2714</v>
      </c>
      <c r="K832" s="4" t="s">
        <v>2274</v>
      </c>
      <c r="L832" s="4" t="s">
        <v>773</v>
      </c>
      <c r="M832" s="4" t="s">
        <v>3398</v>
      </c>
      <c r="N832" s="4" t="s">
        <v>2427</v>
      </c>
      <c r="O832" s="24" t="s">
        <v>3473</v>
      </c>
      <c r="P832" s="4">
        <v>796</v>
      </c>
      <c r="Q832" s="4" t="s">
        <v>2728</v>
      </c>
      <c r="R832" s="155">
        <v>48</v>
      </c>
      <c r="S832" s="155">
        <v>1175</v>
      </c>
      <c r="T832" s="95">
        <f t="shared" si="26"/>
        <v>56400</v>
      </c>
      <c r="U832" s="89">
        <f t="shared" si="27"/>
        <v>63168.000000000007</v>
      </c>
      <c r="V832" s="2"/>
      <c r="W832" s="4">
        <v>2017</v>
      </c>
      <c r="X832" s="72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  <c r="CD832" s="67"/>
      <c r="CE832" s="67"/>
      <c r="CF832" s="67"/>
      <c r="CG832" s="67"/>
      <c r="CH832" s="67"/>
      <c r="CI832" s="67"/>
      <c r="CJ832" s="67"/>
      <c r="CK832" s="67"/>
      <c r="CL832" s="67"/>
      <c r="CM832" s="67"/>
    </row>
    <row r="833" spans="1:91" s="65" customFormat="1" ht="50.1" customHeight="1">
      <c r="A833" s="4" t="s">
        <v>4449</v>
      </c>
      <c r="B833" s="4" t="s">
        <v>2720</v>
      </c>
      <c r="C833" s="8" t="s">
        <v>3051</v>
      </c>
      <c r="D833" s="56" t="s">
        <v>3052</v>
      </c>
      <c r="E833" s="56" t="s">
        <v>3053</v>
      </c>
      <c r="F833" s="56" t="s">
        <v>63</v>
      </c>
      <c r="G833" s="4" t="s">
        <v>3174</v>
      </c>
      <c r="H833" s="4">
        <v>0</v>
      </c>
      <c r="I833" s="54">
        <v>590000000</v>
      </c>
      <c r="J833" s="8" t="s">
        <v>2714</v>
      </c>
      <c r="K833" s="4" t="s">
        <v>59</v>
      </c>
      <c r="L833" s="4" t="s">
        <v>773</v>
      </c>
      <c r="M833" s="4" t="s">
        <v>3398</v>
      </c>
      <c r="N833" s="4" t="s">
        <v>2427</v>
      </c>
      <c r="O833" s="24" t="s">
        <v>3473</v>
      </c>
      <c r="P833" s="4">
        <v>796</v>
      </c>
      <c r="Q833" s="4" t="s">
        <v>2728</v>
      </c>
      <c r="R833" s="155">
        <v>4</v>
      </c>
      <c r="S833" s="155">
        <v>500</v>
      </c>
      <c r="T833" s="95">
        <f t="shared" si="26"/>
        <v>2000</v>
      </c>
      <c r="U833" s="89">
        <f t="shared" si="27"/>
        <v>2240</v>
      </c>
      <c r="V833" s="2"/>
      <c r="W833" s="4">
        <v>2017</v>
      </c>
      <c r="X833" s="72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67"/>
      <c r="CE833" s="67"/>
      <c r="CF833" s="67"/>
      <c r="CG833" s="67"/>
      <c r="CH833" s="67"/>
      <c r="CI833" s="67"/>
      <c r="CJ833" s="67"/>
      <c r="CK833" s="67"/>
      <c r="CL833" s="67"/>
      <c r="CM833" s="67"/>
    </row>
    <row r="834" spans="1:91" s="65" customFormat="1" ht="50.1" customHeight="1">
      <c r="A834" s="4" t="s">
        <v>4450</v>
      </c>
      <c r="B834" s="4" t="s">
        <v>2720</v>
      </c>
      <c r="C834" s="8" t="s">
        <v>3056</v>
      </c>
      <c r="D834" s="7" t="s">
        <v>3052</v>
      </c>
      <c r="E834" s="8" t="s">
        <v>3057</v>
      </c>
      <c r="F834" s="56" t="s">
        <v>3058</v>
      </c>
      <c r="G834" s="4" t="s">
        <v>3174</v>
      </c>
      <c r="H834" s="4">
        <v>0</v>
      </c>
      <c r="I834" s="4" t="s">
        <v>2992</v>
      </c>
      <c r="J834" s="8" t="s">
        <v>2571</v>
      </c>
      <c r="K834" s="8" t="s">
        <v>3024</v>
      </c>
      <c r="L834" s="36" t="s">
        <v>2714</v>
      </c>
      <c r="M834" s="4" t="s">
        <v>2716</v>
      </c>
      <c r="N834" s="8" t="s">
        <v>3025</v>
      </c>
      <c r="O834" s="4" t="s">
        <v>1415</v>
      </c>
      <c r="P834" s="4">
        <v>796</v>
      </c>
      <c r="Q834" s="4" t="s">
        <v>2728</v>
      </c>
      <c r="R834" s="155">
        <v>22</v>
      </c>
      <c r="S834" s="35">
        <v>550</v>
      </c>
      <c r="T834" s="35">
        <f t="shared" si="26"/>
        <v>12100</v>
      </c>
      <c r="U834" s="88">
        <f t="shared" si="27"/>
        <v>13552.000000000002</v>
      </c>
      <c r="V834" s="2"/>
      <c r="W834" s="4">
        <v>2017</v>
      </c>
      <c r="X834" s="8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  <c r="BZ834" s="67"/>
      <c r="CA834" s="67"/>
      <c r="CB834" s="67"/>
      <c r="CC834" s="67"/>
      <c r="CD834" s="67"/>
      <c r="CE834" s="67"/>
      <c r="CF834" s="67"/>
      <c r="CG834" s="67"/>
      <c r="CH834" s="67"/>
      <c r="CI834" s="67"/>
      <c r="CJ834" s="67"/>
      <c r="CK834" s="67"/>
      <c r="CL834" s="67"/>
      <c r="CM834" s="67"/>
    </row>
    <row r="835" spans="1:91" s="65" customFormat="1" ht="50.1" customHeight="1">
      <c r="A835" s="4" t="s">
        <v>4451</v>
      </c>
      <c r="B835" s="33" t="s">
        <v>2720</v>
      </c>
      <c r="C835" s="97" t="s">
        <v>3056</v>
      </c>
      <c r="D835" s="99" t="s">
        <v>3052</v>
      </c>
      <c r="E835" s="5" t="s">
        <v>3057</v>
      </c>
      <c r="F835" s="23" t="s">
        <v>3059</v>
      </c>
      <c r="G835" s="4" t="s">
        <v>3174</v>
      </c>
      <c r="H835" s="10">
        <v>0</v>
      </c>
      <c r="I835" s="32" t="s">
        <v>2992</v>
      </c>
      <c r="J835" s="8" t="s">
        <v>2571</v>
      </c>
      <c r="K835" s="33" t="s">
        <v>3024</v>
      </c>
      <c r="L835" s="36" t="s">
        <v>2714</v>
      </c>
      <c r="M835" s="33" t="s">
        <v>2716</v>
      </c>
      <c r="N835" s="5" t="s">
        <v>3025</v>
      </c>
      <c r="O835" s="4" t="s">
        <v>1415</v>
      </c>
      <c r="P835" s="4">
        <v>796</v>
      </c>
      <c r="Q835" s="50" t="s">
        <v>2728</v>
      </c>
      <c r="R835" s="150">
        <v>26</v>
      </c>
      <c r="S835" s="37">
        <v>550</v>
      </c>
      <c r="T835" s="35">
        <f t="shared" si="26"/>
        <v>14300</v>
      </c>
      <c r="U835" s="88">
        <f t="shared" si="27"/>
        <v>16016.000000000002</v>
      </c>
      <c r="V835" s="94"/>
      <c r="W835" s="75">
        <v>2017</v>
      </c>
      <c r="X835" s="8"/>
      <c r="Y835" s="132"/>
      <c r="Z835" s="132"/>
      <c r="AA835" s="132"/>
      <c r="AB835" s="132"/>
      <c r="AC835" s="132"/>
      <c r="AD835" s="132"/>
      <c r="AE835" s="132"/>
      <c r="AF835" s="132"/>
      <c r="AG835" s="132"/>
      <c r="AH835" s="132"/>
      <c r="AI835" s="132"/>
      <c r="AJ835" s="132"/>
      <c r="AK835" s="132"/>
      <c r="AL835" s="132"/>
      <c r="AM835" s="132"/>
      <c r="AN835" s="132"/>
      <c r="AO835" s="132"/>
      <c r="AP835" s="132"/>
      <c r="AQ835" s="132"/>
      <c r="AR835" s="132"/>
      <c r="AS835" s="132"/>
      <c r="AT835" s="132"/>
      <c r="AU835" s="132"/>
      <c r="AV835" s="132"/>
      <c r="AW835" s="132"/>
      <c r="AX835" s="132"/>
      <c r="AY835" s="132"/>
      <c r="AZ835" s="132"/>
      <c r="BA835" s="132"/>
      <c r="BB835" s="132"/>
      <c r="BC835" s="132"/>
      <c r="BD835" s="132"/>
      <c r="BE835" s="132"/>
      <c r="BF835" s="132"/>
      <c r="BG835" s="132"/>
      <c r="BH835" s="132"/>
      <c r="BI835" s="132"/>
      <c r="BJ835" s="132"/>
      <c r="BK835" s="132"/>
      <c r="BL835" s="132"/>
      <c r="BM835" s="132"/>
      <c r="BN835" s="132"/>
      <c r="BO835" s="132"/>
      <c r="BP835" s="132"/>
      <c r="BQ835" s="132"/>
      <c r="BR835" s="132"/>
      <c r="BS835" s="132"/>
      <c r="BT835" s="132"/>
      <c r="BU835" s="132"/>
      <c r="BV835" s="132"/>
      <c r="BW835" s="132"/>
      <c r="BX835" s="132"/>
      <c r="BY835" s="132"/>
      <c r="BZ835" s="132"/>
      <c r="CA835" s="132"/>
      <c r="CB835" s="132"/>
      <c r="CC835" s="132"/>
      <c r="CD835" s="132"/>
      <c r="CE835" s="132"/>
      <c r="CF835" s="132"/>
      <c r="CG835" s="132"/>
      <c r="CH835" s="132"/>
      <c r="CI835" s="132"/>
      <c r="CJ835" s="132"/>
      <c r="CK835" s="132"/>
      <c r="CL835" s="132"/>
      <c r="CM835" s="132"/>
    </row>
    <row r="836" spans="1:91" s="65" customFormat="1" ht="50.1" customHeight="1">
      <c r="A836" s="4" t="s">
        <v>4452</v>
      </c>
      <c r="B836" s="4" t="s">
        <v>2720</v>
      </c>
      <c r="C836" s="8" t="s">
        <v>3056</v>
      </c>
      <c r="D836" s="7" t="s">
        <v>3052</v>
      </c>
      <c r="E836" s="8" t="s">
        <v>3057</v>
      </c>
      <c r="F836" s="56" t="s">
        <v>3060</v>
      </c>
      <c r="G836" s="4" t="s">
        <v>3174</v>
      </c>
      <c r="H836" s="4">
        <v>0</v>
      </c>
      <c r="I836" s="4" t="s">
        <v>2992</v>
      </c>
      <c r="J836" s="8" t="s">
        <v>2571</v>
      </c>
      <c r="K836" s="8" t="s">
        <v>3024</v>
      </c>
      <c r="L836" s="36" t="s">
        <v>2714</v>
      </c>
      <c r="M836" s="4" t="s">
        <v>2716</v>
      </c>
      <c r="N836" s="8" t="s">
        <v>3025</v>
      </c>
      <c r="O836" s="4" t="s">
        <v>1415</v>
      </c>
      <c r="P836" s="4">
        <v>796</v>
      </c>
      <c r="Q836" s="4" t="s">
        <v>2728</v>
      </c>
      <c r="R836" s="155">
        <v>26</v>
      </c>
      <c r="S836" s="35">
        <v>550</v>
      </c>
      <c r="T836" s="35">
        <f t="shared" si="26"/>
        <v>14300</v>
      </c>
      <c r="U836" s="88">
        <f t="shared" si="27"/>
        <v>16016.000000000002</v>
      </c>
      <c r="V836" s="2"/>
      <c r="W836" s="4">
        <v>2017</v>
      </c>
      <c r="X836" s="8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67"/>
      <c r="CE836" s="67"/>
      <c r="CF836" s="67"/>
      <c r="CG836" s="67"/>
      <c r="CH836" s="67"/>
      <c r="CI836" s="67"/>
      <c r="CJ836" s="67"/>
      <c r="CK836" s="67"/>
      <c r="CL836" s="67"/>
      <c r="CM836" s="67"/>
    </row>
    <row r="837" spans="1:91" s="65" customFormat="1" ht="50.1" customHeight="1">
      <c r="A837" s="4" t="s">
        <v>4453</v>
      </c>
      <c r="B837" s="4" t="s">
        <v>2720</v>
      </c>
      <c r="C837" s="8" t="s">
        <v>3056</v>
      </c>
      <c r="D837" s="7" t="s">
        <v>3052</v>
      </c>
      <c r="E837" s="8" t="s">
        <v>3057</v>
      </c>
      <c r="F837" s="56" t="s">
        <v>3070</v>
      </c>
      <c r="G837" s="4" t="s">
        <v>3174</v>
      </c>
      <c r="H837" s="4">
        <v>0</v>
      </c>
      <c r="I837" s="4" t="s">
        <v>2992</v>
      </c>
      <c r="J837" s="8" t="s">
        <v>2571</v>
      </c>
      <c r="K837" s="8" t="s">
        <v>3024</v>
      </c>
      <c r="L837" s="36" t="s">
        <v>2714</v>
      </c>
      <c r="M837" s="4" t="s">
        <v>2716</v>
      </c>
      <c r="N837" s="8" t="s">
        <v>3025</v>
      </c>
      <c r="O837" s="4" t="s">
        <v>1415</v>
      </c>
      <c r="P837" s="4">
        <v>796</v>
      </c>
      <c r="Q837" s="4" t="s">
        <v>2728</v>
      </c>
      <c r="R837" s="155">
        <v>50</v>
      </c>
      <c r="S837" s="35">
        <v>800</v>
      </c>
      <c r="T837" s="35">
        <f t="shared" si="26"/>
        <v>40000</v>
      </c>
      <c r="U837" s="88">
        <f t="shared" si="27"/>
        <v>44800.000000000007</v>
      </c>
      <c r="V837" s="2"/>
      <c r="W837" s="4">
        <v>2017</v>
      </c>
      <c r="X837" s="8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</row>
    <row r="838" spans="1:91" s="65" customFormat="1" ht="50.1" customHeight="1">
      <c r="A838" s="4" t="s">
        <v>4454</v>
      </c>
      <c r="B838" s="33" t="s">
        <v>2720</v>
      </c>
      <c r="C838" s="97" t="s">
        <v>3056</v>
      </c>
      <c r="D838" s="99" t="s">
        <v>3052</v>
      </c>
      <c r="E838" s="5" t="s">
        <v>3057</v>
      </c>
      <c r="F838" s="23" t="s">
        <v>3071</v>
      </c>
      <c r="G838" s="4" t="s">
        <v>3174</v>
      </c>
      <c r="H838" s="10">
        <v>0</v>
      </c>
      <c r="I838" s="32" t="s">
        <v>2992</v>
      </c>
      <c r="J838" s="8" t="s">
        <v>2571</v>
      </c>
      <c r="K838" s="33" t="s">
        <v>3024</v>
      </c>
      <c r="L838" s="36" t="s">
        <v>2714</v>
      </c>
      <c r="M838" s="33" t="s">
        <v>2716</v>
      </c>
      <c r="N838" s="5" t="s">
        <v>3025</v>
      </c>
      <c r="O838" s="4" t="s">
        <v>1415</v>
      </c>
      <c r="P838" s="4">
        <v>796</v>
      </c>
      <c r="Q838" s="50" t="s">
        <v>2728</v>
      </c>
      <c r="R838" s="150">
        <v>39</v>
      </c>
      <c r="S838" s="37">
        <v>1800</v>
      </c>
      <c r="T838" s="35">
        <f t="shared" si="26"/>
        <v>70200</v>
      </c>
      <c r="U838" s="88">
        <f t="shared" si="27"/>
        <v>78624.000000000015</v>
      </c>
      <c r="V838" s="94"/>
      <c r="W838" s="75">
        <v>2017</v>
      </c>
      <c r="X838" s="8"/>
      <c r="Y838" s="132"/>
      <c r="Z838" s="132"/>
      <c r="AA838" s="132"/>
      <c r="AB838" s="132"/>
      <c r="AC838" s="132"/>
      <c r="AD838" s="132"/>
      <c r="AE838" s="132"/>
      <c r="AF838" s="132"/>
      <c r="AG838" s="132"/>
      <c r="AH838" s="132"/>
      <c r="AI838" s="132"/>
      <c r="AJ838" s="132"/>
      <c r="AK838" s="132"/>
      <c r="AL838" s="132"/>
      <c r="AM838" s="132"/>
      <c r="AN838" s="132"/>
      <c r="AO838" s="132"/>
      <c r="AP838" s="132"/>
      <c r="AQ838" s="132"/>
      <c r="AR838" s="132"/>
      <c r="AS838" s="132"/>
      <c r="AT838" s="132"/>
      <c r="AU838" s="132"/>
      <c r="AV838" s="132"/>
      <c r="AW838" s="132"/>
      <c r="AX838" s="132"/>
      <c r="AY838" s="132"/>
      <c r="AZ838" s="132"/>
      <c r="BA838" s="132"/>
      <c r="BB838" s="132"/>
      <c r="BC838" s="132"/>
      <c r="BD838" s="132"/>
      <c r="BE838" s="132"/>
      <c r="BF838" s="132"/>
      <c r="BG838" s="132"/>
      <c r="BH838" s="132"/>
      <c r="BI838" s="132"/>
      <c r="BJ838" s="132"/>
      <c r="BK838" s="132"/>
      <c r="BL838" s="132"/>
      <c r="BM838" s="132"/>
      <c r="BN838" s="132"/>
      <c r="BO838" s="132"/>
      <c r="BP838" s="132"/>
      <c r="BQ838" s="132"/>
      <c r="BR838" s="132"/>
      <c r="BS838" s="132"/>
      <c r="BT838" s="132"/>
      <c r="BU838" s="132"/>
      <c r="BV838" s="132"/>
      <c r="BW838" s="132"/>
      <c r="BX838" s="132"/>
      <c r="BY838" s="132"/>
      <c r="BZ838" s="132"/>
      <c r="CA838" s="132"/>
      <c r="CB838" s="132"/>
      <c r="CC838" s="132"/>
      <c r="CD838" s="132"/>
      <c r="CE838" s="132"/>
      <c r="CF838" s="132"/>
      <c r="CG838" s="132"/>
      <c r="CH838" s="132"/>
      <c r="CI838" s="132"/>
      <c r="CJ838" s="132"/>
      <c r="CK838" s="132"/>
      <c r="CL838" s="132"/>
      <c r="CM838" s="132"/>
    </row>
    <row r="839" spans="1:91" s="65" customFormat="1" ht="50.1" customHeight="1">
      <c r="A839" s="4" t="s">
        <v>4455</v>
      </c>
      <c r="B839" s="33" t="s">
        <v>2720</v>
      </c>
      <c r="C839" s="97" t="s">
        <v>3056</v>
      </c>
      <c r="D839" s="99" t="s">
        <v>3052</v>
      </c>
      <c r="E839" s="5" t="s">
        <v>3057</v>
      </c>
      <c r="F839" s="23" t="s">
        <v>3075</v>
      </c>
      <c r="G839" s="4" t="s">
        <v>3174</v>
      </c>
      <c r="H839" s="10">
        <v>0</v>
      </c>
      <c r="I839" s="32" t="s">
        <v>2992</v>
      </c>
      <c r="J839" s="8" t="s">
        <v>2571</v>
      </c>
      <c r="K839" s="33" t="s">
        <v>3024</v>
      </c>
      <c r="L839" s="36" t="s">
        <v>2714</v>
      </c>
      <c r="M839" s="33" t="s">
        <v>2716</v>
      </c>
      <c r="N839" s="5" t="s">
        <v>3025</v>
      </c>
      <c r="O839" s="4" t="s">
        <v>1415</v>
      </c>
      <c r="P839" s="4">
        <v>796</v>
      </c>
      <c r="Q839" s="50" t="s">
        <v>2728</v>
      </c>
      <c r="R839" s="150">
        <v>30</v>
      </c>
      <c r="S839" s="37">
        <v>500</v>
      </c>
      <c r="T839" s="35">
        <f t="shared" si="26"/>
        <v>15000</v>
      </c>
      <c r="U839" s="88">
        <f t="shared" si="27"/>
        <v>16800</v>
      </c>
      <c r="V839" s="94"/>
      <c r="W839" s="75">
        <v>2017</v>
      </c>
      <c r="X839" s="8"/>
      <c r="Y839" s="132"/>
      <c r="Z839" s="132"/>
      <c r="AA839" s="132"/>
      <c r="AB839" s="132"/>
      <c r="AC839" s="132"/>
      <c r="AD839" s="132"/>
      <c r="AE839" s="132"/>
      <c r="AF839" s="132"/>
      <c r="AG839" s="132"/>
      <c r="AH839" s="132"/>
      <c r="AI839" s="132"/>
      <c r="AJ839" s="132"/>
      <c r="AK839" s="132"/>
      <c r="AL839" s="132"/>
      <c r="AM839" s="132"/>
      <c r="AN839" s="132"/>
      <c r="AO839" s="132"/>
      <c r="AP839" s="132"/>
      <c r="AQ839" s="132"/>
      <c r="AR839" s="132"/>
      <c r="AS839" s="132"/>
      <c r="AT839" s="132"/>
      <c r="AU839" s="132"/>
      <c r="AV839" s="132"/>
      <c r="AW839" s="132"/>
      <c r="AX839" s="132"/>
      <c r="AY839" s="132"/>
      <c r="AZ839" s="132"/>
      <c r="BA839" s="132"/>
      <c r="BB839" s="132"/>
      <c r="BC839" s="132"/>
      <c r="BD839" s="132"/>
      <c r="BE839" s="132"/>
      <c r="BF839" s="132"/>
      <c r="BG839" s="132"/>
      <c r="BH839" s="132"/>
      <c r="BI839" s="132"/>
      <c r="BJ839" s="132"/>
      <c r="BK839" s="132"/>
      <c r="BL839" s="132"/>
      <c r="BM839" s="132"/>
      <c r="BN839" s="132"/>
      <c r="BO839" s="132"/>
      <c r="BP839" s="132"/>
      <c r="BQ839" s="132"/>
      <c r="BR839" s="132"/>
      <c r="BS839" s="132"/>
      <c r="BT839" s="132"/>
      <c r="BU839" s="132"/>
      <c r="BV839" s="132"/>
      <c r="BW839" s="132"/>
      <c r="BX839" s="132"/>
      <c r="BY839" s="132"/>
      <c r="BZ839" s="132"/>
      <c r="CA839" s="132"/>
      <c r="CB839" s="132"/>
      <c r="CC839" s="132"/>
      <c r="CD839" s="132"/>
      <c r="CE839" s="132"/>
      <c r="CF839" s="132"/>
      <c r="CG839" s="132"/>
      <c r="CH839" s="132"/>
      <c r="CI839" s="132"/>
      <c r="CJ839" s="132"/>
      <c r="CK839" s="132"/>
      <c r="CL839" s="132"/>
      <c r="CM839" s="132"/>
    </row>
    <row r="840" spans="1:91" s="65" customFormat="1" ht="50.1" customHeight="1">
      <c r="A840" s="4" t="s">
        <v>4456</v>
      </c>
      <c r="B840" s="4" t="s">
        <v>2720</v>
      </c>
      <c r="C840" s="8" t="s">
        <v>3056</v>
      </c>
      <c r="D840" s="7" t="s">
        <v>3052</v>
      </c>
      <c r="E840" s="8" t="s">
        <v>3057</v>
      </c>
      <c r="F840" s="56" t="s">
        <v>3076</v>
      </c>
      <c r="G840" s="4" t="s">
        <v>3174</v>
      </c>
      <c r="H840" s="4">
        <v>0</v>
      </c>
      <c r="I840" s="4" t="s">
        <v>2992</v>
      </c>
      <c r="J840" s="8" t="s">
        <v>2571</v>
      </c>
      <c r="K840" s="8" t="s">
        <v>3024</v>
      </c>
      <c r="L840" s="36" t="s">
        <v>2714</v>
      </c>
      <c r="M840" s="4" t="s">
        <v>2716</v>
      </c>
      <c r="N840" s="8" t="s">
        <v>3025</v>
      </c>
      <c r="O840" s="4" t="s">
        <v>1415</v>
      </c>
      <c r="P840" s="4">
        <v>796</v>
      </c>
      <c r="Q840" s="4" t="s">
        <v>2728</v>
      </c>
      <c r="R840" s="155">
        <v>18</v>
      </c>
      <c r="S840" s="35">
        <v>750</v>
      </c>
      <c r="T840" s="35">
        <f t="shared" si="26"/>
        <v>13500</v>
      </c>
      <c r="U840" s="88">
        <f t="shared" si="27"/>
        <v>15120.000000000002</v>
      </c>
      <c r="V840" s="2"/>
      <c r="W840" s="4">
        <v>2017</v>
      </c>
      <c r="X840" s="8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  <c r="BZ840" s="67"/>
      <c r="CA840" s="67"/>
      <c r="CB840" s="67"/>
      <c r="CC840" s="67"/>
      <c r="CD840" s="67"/>
      <c r="CE840" s="67"/>
      <c r="CF840" s="67"/>
      <c r="CG840" s="67"/>
      <c r="CH840" s="67"/>
      <c r="CI840" s="67"/>
      <c r="CJ840" s="67"/>
      <c r="CK840" s="67"/>
      <c r="CL840" s="67"/>
      <c r="CM840" s="67"/>
    </row>
    <row r="841" spans="1:91" s="65" customFormat="1" ht="50.1" customHeight="1">
      <c r="A841" s="4" t="s">
        <v>4457</v>
      </c>
      <c r="B841" s="33" t="s">
        <v>2720</v>
      </c>
      <c r="C841" s="97" t="s">
        <v>3056</v>
      </c>
      <c r="D841" s="99" t="s">
        <v>3052</v>
      </c>
      <c r="E841" s="5" t="s">
        <v>3057</v>
      </c>
      <c r="F841" s="23" t="s">
        <v>3077</v>
      </c>
      <c r="G841" s="4" t="s">
        <v>3174</v>
      </c>
      <c r="H841" s="10">
        <v>0</v>
      </c>
      <c r="I841" s="32" t="s">
        <v>2992</v>
      </c>
      <c r="J841" s="8" t="s">
        <v>2571</v>
      </c>
      <c r="K841" s="33" t="s">
        <v>3024</v>
      </c>
      <c r="L841" s="36" t="s">
        <v>2714</v>
      </c>
      <c r="M841" s="33" t="s">
        <v>2716</v>
      </c>
      <c r="N841" s="5" t="s">
        <v>3025</v>
      </c>
      <c r="O841" s="4" t="s">
        <v>1415</v>
      </c>
      <c r="P841" s="4">
        <v>796</v>
      </c>
      <c r="Q841" s="50" t="s">
        <v>2728</v>
      </c>
      <c r="R841" s="150">
        <v>14</v>
      </c>
      <c r="S841" s="37">
        <v>1100</v>
      </c>
      <c r="T841" s="35">
        <f t="shared" si="26"/>
        <v>15400</v>
      </c>
      <c r="U841" s="88">
        <f t="shared" si="27"/>
        <v>17248</v>
      </c>
      <c r="V841" s="94"/>
      <c r="W841" s="75">
        <v>2017</v>
      </c>
      <c r="X841" s="8"/>
      <c r="Y841" s="132"/>
      <c r="Z841" s="132"/>
      <c r="AA841" s="132"/>
      <c r="AB841" s="132"/>
      <c r="AC841" s="132"/>
      <c r="AD841" s="132"/>
      <c r="AE841" s="132"/>
      <c r="AF841" s="132"/>
      <c r="AG841" s="132"/>
      <c r="AH841" s="132"/>
      <c r="AI841" s="132"/>
      <c r="AJ841" s="132"/>
      <c r="AK841" s="132"/>
      <c r="AL841" s="132"/>
      <c r="AM841" s="132"/>
      <c r="AN841" s="132"/>
      <c r="AO841" s="132"/>
      <c r="AP841" s="132"/>
      <c r="AQ841" s="132"/>
      <c r="AR841" s="132"/>
      <c r="AS841" s="132"/>
      <c r="AT841" s="132"/>
      <c r="AU841" s="132"/>
      <c r="AV841" s="132"/>
      <c r="AW841" s="132"/>
      <c r="AX841" s="132"/>
      <c r="AY841" s="132"/>
      <c r="AZ841" s="132"/>
      <c r="BA841" s="132"/>
      <c r="BB841" s="132"/>
      <c r="BC841" s="132"/>
      <c r="BD841" s="132"/>
      <c r="BE841" s="132"/>
      <c r="BF841" s="132"/>
      <c r="BG841" s="132"/>
      <c r="BH841" s="132"/>
      <c r="BI841" s="132"/>
      <c r="BJ841" s="132"/>
      <c r="BK841" s="132"/>
      <c r="BL841" s="132"/>
      <c r="BM841" s="132"/>
      <c r="BN841" s="132"/>
      <c r="BO841" s="132"/>
      <c r="BP841" s="132"/>
      <c r="BQ841" s="132"/>
      <c r="BR841" s="132"/>
      <c r="BS841" s="132"/>
      <c r="BT841" s="132"/>
      <c r="BU841" s="132"/>
      <c r="BV841" s="132"/>
      <c r="BW841" s="132"/>
      <c r="BX841" s="132"/>
      <c r="BY841" s="132"/>
      <c r="BZ841" s="132"/>
      <c r="CA841" s="132"/>
      <c r="CB841" s="132"/>
      <c r="CC841" s="132"/>
      <c r="CD841" s="132"/>
      <c r="CE841" s="132"/>
      <c r="CF841" s="132"/>
      <c r="CG841" s="132"/>
      <c r="CH841" s="132"/>
      <c r="CI841" s="132"/>
      <c r="CJ841" s="132"/>
      <c r="CK841" s="132"/>
      <c r="CL841" s="132"/>
      <c r="CM841" s="132"/>
    </row>
    <row r="842" spans="1:91" s="65" customFormat="1" ht="50.1" customHeight="1">
      <c r="A842" s="4" t="s">
        <v>4458</v>
      </c>
      <c r="B842" s="4" t="s">
        <v>2720</v>
      </c>
      <c r="C842" s="8" t="s">
        <v>3056</v>
      </c>
      <c r="D842" s="7" t="s">
        <v>3052</v>
      </c>
      <c r="E842" s="8" t="s">
        <v>3057</v>
      </c>
      <c r="F842" s="56" t="s">
        <v>3078</v>
      </c>
      <c r="G842" s="4" t="s">
        <v>3174</v>
      </c>
      <c r="H842" s="4">
        <v>0</v>
      </c>
      <c r="I842" s="4" t="s">
        <v>2992</v>
      </c>
      <c r="J842" s="8" t="s">
        <v>2571</v>
      </c>
      <c r="K842" s="8" t="s">
        <v>3024</v>
      </c>
      <c r="L842" s="36" t="s">
        <v>2714</v>
      </c>
      <c r="M842" s="4" t="s">
        <v>2716</v>
      </c>
      <c r="N842" s="8" t="s">
        <v>3025</v>
      </c>
      <c r="O842" s="4" t="s">
        <v>1415</v>
      </c>
      <c r="P842" s="4">
        <v>796</v>
      </c>
      <c r="Q842" s="4" t="s">
        <v>2728</v>
      </c>
      <c r="R842" s="155">
        <v>16</v>
      </c>
      <c r="S842" s="35">
        <v>1800</v>
      </c>
      <c r="T842" s="35">
        <f t="shared" si="26"/>
        <v>28800</v>
      </c>
      <c r="U842" s="88">
        <f t="shared" si="27"/>
        <v>32256.000000000004</v>
      </c>
      <c r="V842" s="2"/>
      <c r="W842" s="4">
        <v>2017</v>
      </c>
      <c r="X842" s="8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  <c r="BZ842" s="67"/>
      <c r="CA842" s="67"/>
      <c r="CB842" s="67"/>
      <c r="CC842" s="67"/>
      <c r="CD842" s="67"/>
      <c r="CE842" s="67"/>
      <c r="CF842" s="67"/>
      <c r="CG842" s="67"/>
      <c r="CH842" s="67"/>
      <c r="CI842" s="67"/>
      <c r="CJ842" s="67"/>
      <c r="CK842" s="67"/>
      <c r="CL842" s="67"/>
      <c r="CM842" s="67"/>
    </row>
    <row r="843" spans="1:91" s="65" customFormat="1" ht="50.1" customHeight="1">
      <c r="A843" s="4" t="s">
        <v>4459</v>
      </c>
      <c r="B843" s="4" t="s">
        <v>2720</v>
      </c>
      <c r="C843" s="8" t="s">
        <v>3056</v>
      </c>
      <c r="D843" s="7" t="s">
        <v>3052</v>
      </c>
      <c r="E843" s="8" t="s">
        <v>3057</v>
      </c>
      <c r="F843" s="56" t="s">
        <v>3079</v>
      </c>
      <c r="G843" s="4" t="s">
        <v>3174</v>
      </c>
      <c r="H843" s="4">
        <v>0</v>
      </c>
      <c r="I843" s="4" t="s">
        <v>2992</v>
      </c>
      <c r="J843" s="8" t="s">
        <v>2571</v>
      </c>
      <c r="K843" s="8" t="s">
        <v>3024</v>
      </c>
      <c r="L843" s="36" t="s">
        <v>2714</v>
      </c>
      <c r="M843" s="4" t="s">
        <v>2716</v>
      </c>
      <c r="N843" s="8" t="s">
        <v>3025</v>
      </c>
      <c r="O843" s="4" t="s">
        <v>1415</v>
      </c>
      <c r="P843" s="4">
        <v>796</v>
      </c>
      <c r="Q843" s="4" t="s">
        <v>2728</v>
      </c>
      <c r="R843" s="155">
        <v>20</v>
      </c>
      <c r="S843" s="35">
        <v>550</v>
      </c>
      <c r="T843" s="35">
        <f t="shared" si="26"/>
        <v>11000</v>
      </c>
      <c r="U843" s="88">
        <f t="shared" si="27"/>
        <v>12320.000000000002</v>
      </c>
      <c r="V843" s="2"/>
      <c r="W843" s="4">
        <v>2017</v>
      </c>
      <c r="X843" s="8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</row>
    <row r="844" spans="1:91" s="65" customFormat="1" ht="50.1" customHeight="1">
      <c r="A844" s="4" t="s">
        <v>4460</v>
      </c>
      <c r="B844" s="33" t="s">
        <v>2720</v>
      </c>
      <c r="C844" s="97" t="s">
        <v>3056</v>
      </c>
      <c r="D844" s="99" t="s">
        <v>3052</v>
      </c>
      <c r="E844" s="5" t="s">
        <v>3057</v>
      </c>
      <c r="F844" s="23" t="s">
        <v>3080</v>
      </c>
      <c r="G844" s="4" t="s">
        <v>3174</v>
      </c>
      <c r="H844" s="10">
        <v>0</v>
      </c>
      <c r="I844" s="32" t="s">
        <v>2992</v>
      </c>
      <c r="J844" s="8" t="s">
        <v>2571</v>
      </c>
      <c r="K844" s="33" t="s">
        <v>3024</v>
      </c>
      <c r="L844" s="36" t="s">
        <v>2714</v>
      </c>
      <c r="M844" s="33" t="s">
        <v>2716</v>
      </c>
      <c r="N844" s="5" t="s">
        <v>3025</v>
      </c>
      <c r="O844" s="4" t="s">
        <v>1415</v>
      </c>
      <c r="P844" s="4">
        <v>796</v>
      </c>
      <c r="Q844" s="50" t="s">
        <v>2728</v>
      </c>
      <c r="R844" s="150">
        <v>20</v>
      </c>
      <c r="S844" s="37">
        <v>800</v>
      </c>
      <c r="T844" s="35">
        <f t="shared" si="26"/>
        <v>16000</v>
      </c>
      <c r="U844" s="88">
        <f t="shared" si="27"/>
        <v>17920</v>
      </c>
      <c r="V844" s="94"/>
      <c r="W844" s="75">
        <v>2017</v>
      </c>
      <c r="X844" s="8"/>
      <c r="Y844" s="132"/>
      <c r="Z844" s="132"/>
      <c r="AA844" s="132"/>
      <c r="AB844" s="132"/>
      <c r="AC844" s="132"/>
      <c r="AD844" s="132"/>
      <c r="AE844" s="132"/>
      <c r="AF844" s="132"/>
      <c r="AG844" s="132"/>
      <c r="AH844" s="132"/>
      <c r="AI844" s="132"/>
      <c r="AJ844" s="132"/>
      <c r="AK844" s="132"/>
      <c r="AL844" s="132"/>
      <c r="AM844" s="132"/>
      <c r="AN844" s="132"/>
      <c r="AO844" s="132"/>
      <c r="AP844" s="132"/>
      <c r="AQ844" s="132"/>
      <c r="AR844" s="132"/>
      <c r="AS844" s="132"/>
      <c r="AT844" s="132"/>
      <c r="AU844" s="132"/>
      <c r="AV844" s="132"/>
      <c r="AW844" s="132"/>
      <c r="AX844" s="132"/>
      <c r="AY844" s="132"/>
      <c r="AZ844" s="132"/>
      <c r="BA844" s="132"/>
      <c r="BB844" s="132"/>
      <c r="BC844" s="132"/>
      <c r="BD844" s="132"/>
      <c r="BE844" s="132"/>
      <c r="BF844" s="132"/>
      <c r="BG844" s="132"/>
      <c r="BH844" s="132"/>
      <c r="BI844" s="132"/>
      <c r="BJ844" s="132"/>
      <c r="BK844" s="132"/>
      <c r="BL844" s="132"/>
      <c r="BM844" s="132"/>
      <c r="BN844" s="132"/>
      <c r="BO844" s="132"/>
      <c r="BP844" s="132"/>
      <c r="BQ844" s="132"/>
      <c r="BR844" s="132"/>
      <c r="BS844" s="132"/>
      <c r="BT844" s="132"/>
      <c r="BU844" s="132"/>
      <c r="BV844" s="132"/>
      <c r="BW844" s="132"/>
      <c r="BX844" s="132"/>
      <c r="BY844" s="132"/>
      <c r="BZ844" s="132"/>
      <c r="CA844" s="132"/>
      <c r="CB844" s="132"/>
      <c r="CC844" s="132"/>
      <c r="CD844" s="132"/>
      <c r="CE844" s="132"/>
      <c r="CF844" s="132"/>
      <c r="CG844" s="132"/>
      <c r="CH844" s="132"/>
      <c r="CI844" s="132"/>
      <c r="CJ844" s="132"/>
      <c r="CK844" s="132"/>
      <c r="CL844" s="132"/>
      <c r="CM844" s="132"/>
    </row>
    <row r="845" spans="1:91" s="65" customFormat="1" ht="50.1" customHeight="1">
      <c r="A845" s="4" t="s">
        <v>4461</v>
      </c>
      <c r="B845" s="4" t="s">
        <v>2720</v>
      </c>
      <c r="C845" s="8" t="s">
        <v>3056</v>
      </c>
      <c r="D845" s="7" t="s">
        <v>3052</v>
      </c>
      <c r="E845" s="8" t="s">
        <v>3057</v>
      </c>
      <c r="F845" s="56" t="s">
        <v>3081</v>
      </c>
      <c r="G845" s="4" t="s">
        <v>3174</v>
      </c>
      <c r="H845" s="4">
        <v>0</v>
      </c>
      <c r="I845" s="4" t="s">
        <v>2992</v>
      </c>
      <c r="J845" s="8" t="s">
        <v>2571</v>
      </c>
      <c r="K845" s="8" t="s">
        <v>3024</v>
      </c>
      <c r="L845" s="36" t="s">
        <v>2714</v>
      </c>
      <c r="M845" s="4" t="s">
        <v>2716</v>
      </c>
      <c r="N845" s="8" t="s">
        <v>3025</v>
      </c>
      <c r="O845" s="4" t="s">
        <v>1415</v>
      </c>
      <c r="P845" s="4">
        <v>796</v>
      </c>
      <c r="Q845" s="4" t="s">
        <v>2728</v>
      </c>
      <c r="R845" s="155">
        <v>20</v>
      </c>
      <c r="S845" s="35">
        <v>800</v>
      </c>
      <c r="T845" s="35">
        <f t="shared" si="26"/>
        <v>16000</v>
      </c>
      <c r="U845" s="88">
        <f t="shared" si="27"/>
        <v>17920</v>
      </c>
      <c r="V845" s="2"/>
      <c r="W845" s="4">
        <v>2017</v>
      </c>
      <c r="X845" s="8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</row>
    <row r="846" spans="1:91" s="65" customFormat="1" ht="50.1" customHeight="1">
      <c r="A846" s="4" t="s">
        <v>4462</v>
      </c>
      <c r="B846" s="4" t="s">
        <v>2720</v>
      </c>
      <c r="C846" s="8" t="s">
        <v>3056</v>
      </c>
      <c r="D846" s="7" t="s">
        <v>3052</v>
      </c>
      <c r="E846" s="8" t="s">
        <v>3057</v>
      </c>
      <c r="F846" s="56" t="s">
        <v>3105</v>
      </c>
      <c r="G846" s="4" t="s">
        <v>3174</v>
      </c>
      <c r="H846" s="4">
        <v>0</v>
      </c>
      <c r="I846" s="4" t="s">
        <v>2992</v>
      </c>
      <c r="J846" s="8" t="s">
        <v>2571</v>
      </c>
      <c r="K846" s="8" t="s">
        <v>3024</v>
      </c>
      <c r="L846" s="36" t="s">
        <v>2714</v>
      </c>
      <c r="M846" s="4" t="s">
        <v>2716</v>
      </c>
      <c r="N846" s="8" t="s">
        <v>3025</v>
      </c>
      <c r="O846" s="4" t="s">
        <v>1415</v>
      </c>
      <c r="P846" s="4">
        <v>796</v>
      </c>
      <c r="Q846" s="4" t="s">
        <v>2728</v>
      </c>
      <c r="R846" s="155">
        <v>40</v>
      </c>
      <c r="S846" s="35">
        <v>1000</v>
      </c>
      <c r="T846" s="35">
        <f t="shared" si="26"/>
        <v>40000</v>
      </c>
      <c r="U846" s="88">
        <f t="shared" si="27"/>
        <v>44800.000000000007</v>
      </c>
      <c r="V846" s="2"/>
      <c r="W846" s="4">
        <v>2017</v>
      </c>
      <c r="X846" s="8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  <c r="CD846" s="67"/>
      <c r="CE846" s="67"/>
      <c r="CF846" s="67"/>
      <c r="CG846" s="67"/>
      <c r="CH846" s="67"/>
      <c r="CI846" s="67"/>
      <c r="CJ846" s="67"/>
      <c r="CK846" s="67"/>
      <c r="CL846" s="67"/>
      <c r="CM846" s="67"/>
    </row>
    <row r="847" spans="1:91" s="27" customFormat="1" ht="50.1" customHeight="1">
      <c r="A847" s="4" t="s">
        <v>4463</v>
      </c>
      <c r="B847" s="85" t="s">
        <v>2720</v>
      </c>
      <c r="C847" s="97" t="s">
        <v>3056</v>
      </c>
      <c r="D847" s="99" t="s">
        <v>3052</v>
      </c>
      <c r="E847" s="5" t="s">
        <v>3057</v>
      </c>
      <c r="F847" s="23" t="s">
        <v>3106</v>
      </c>
      <c r="G847" s="62" t="s">
        <v>3174</v>
      </c>
      <c r="H847" s="30">
        <v>0</v>
      </c>
      <c r="I847" s="102" t="s">
        <v>2992</v>
      </c>
      <c r="J847" s="8" t="s">
        <v>2571</v>
      </c>
      <c r="K847" s="33" t="s">
        <v>3024</v>
      </c>
      <c r="L847" s="36" t="s">
        <v>2714</v>
      </c>
      <c r="M847" s="85" t="s">
        <v>2716</v>
      </c>
      <c r="N847" s="5" t="s">
        <v>3025</v>
      </c>
      <c r="O847" s="4" t="s">
        <v>1415</v>
      </c>
      <c r="P847" s="4">
        <v>796</v>
      </c>
      <c r="Q847" s="50" t="s">
        <v>2728</v>
      </c>
      <c r="R847" s="150">
        <v>20</v>
      </c>
      <c r="S847" s="37">
        <v>1000</v>
      </c>
      <c r="T847" s="35">
        <f t="shared" ref="T847:T890" si="28">R847*S847</f>
        <v>20000</v>
      </c>
      <c r="U847" s="88">
        <f t="shared" si="27"/>
        <v>22400.000000000004</v>
      </c>
      <c r="V847" s="33"/>
      <c r="W847" s="75">
        <v>2017</v>
      </c>
      <c r="X847" s="8"/>
      <c r="Y847" s="132"/>
      <c r="Z847" s="132"/>
      <c r="AA847" s="132"/>
      <c r="AB847" s="132"/>
      <c r="AC847" s="132"/>
      <c r="AD847" s="132"/>
      <c r="AE847" s="132"/>
      <c r="AF847" s="132"/>
      <c r="AG847" s="132"/>
      <c r="AH847" s="132"/>
      <c r="AI847" s="132"/>
      <c r="AJ847" s="132"/>
      <c r="AK847" s="132"/>
      <c r="AL847" s="132"/>
      <c r="AM847" s="132"/>
      <c r="AN847" s="132"/>
      <c r="AO847" s="132"/>
      <c r="AP847" s="132"/>
      <c r="AQ847" s="132"/>
      <c r="AR847" s="132"/>
      <c r="AS847" s="132"/>
      <c r="AT847" s="132"/>
      <c r="AU847" s="132"/>
      <c r="AV847" s="132"/>
      <c r="AW847" s="132"/>
      <c r="AX847" s="132"/>
      <c r="AY847" s="132"/>
      <c r="AZ847" s="132"/>
      <c r="BA847" s="132"/>
      <c r="BB847" s="132"/>
      <c r="BC847" s="132"/>
      <c r="BD847" s="132"/>
      <c r="BE847" s="132"/>
      <c r="BF847" s="132"/>
      <c r="BG847" s="132"/>
      <c r="BH847" s="132"/>
      <c r="BI847" s="132"/>
      <c r="BJ847" s="132"/>
      <c r="BK847" s="132"/>
      <c r="BL847" s="132"/>
      <c r="BM847" s="132"/>
      <c r="BN847" s="132"/>
      <c r="BO847" s="132"/>
      <c r="BP847" s="132"/>
      <c r="BQ847" s="132"/>
      <c r="BR847" s="132"/>
      <c r="BS847" s="132"/>
      <c r="BT847" s="132"/>
      <c r="BU847" s="132"/>
      <c r="BV847" s="132"/>
      <c r="BW847" s="132"/>
      <c r="BX847" s="132"/>
      <c r="BY847" s="132"/>
      <c r="BZ847" s="132"/>
      <c r="CA847" s="132"/>
      <c r="CB847" s="132"/>
      <c r="CC847" s="132"/>
      <c r="CD847" s="132"/>
      <c r="CE847" s="132"/>
      <c r="CF847" s="132"/>
      <c r="CG847" s="132"/>
      <c r="CH847" s="132"/>
      <c r="CI847" s="132"/>
      <c r="CJ847" s="132"/>
      <c r="CK847" s="132"/>
      <c r="CL847" s="132"/>
      <c r="CM847" s="132"/>
    </row>
    <row r="848" spans="1:91" s="132" customFormat="1" ht="50.1" customHeight="1">
      <c r="A848" s="4" t="s">
        <v>4464</v>
      </c>
      <c r="B848" s="4" t="s">
        <v>2720</v>
      </c>
      <c r="C848" s="8" t="s">
        <v>3056</v>
      </c>
      <c r="D848" s="7" t="s">
        <v>3052</v>
      </c>
      <c r="E848" s="8" t="s">
        <v>3057</v>
      </c>
      <c r="F848" s="56" t="s">
        <v>3148</v>
      </c>
      <c r="G848" s="4" t="s">
        <v>3174</v>
      </c>
      <c r="H848" s="4">
        <v>0</v>
      </c>
      <c r="I848" s="4">
        <v>590000000</v>
      </c>
      <c r="J848" s="8" t="s">
        <v>2571</v>
      </c>
      <c r="K848" s="8" t="s">
        <v>2733</v>
      </c>
      <c r="L848" s="8" t="s">
        <v>2725</v>
      </c>
      <c r="M848" s="4" t="s">
        <v>2726</v>
      </c>
      <c r="N848" s="8" t="s">
        <v>3149</v>
      </c>
      <c r="O848" s="4" t="s">
        <v>1463</v>
      </c>
      <c r="P848" s="4">
        <v>796</v>
      </c>
      <c r="Q848" s="4" t="s">
        <v>2728</v>
      </c>
      <c r="R848" s="180">
        <v>4</v>
      </c>
      <c r="S848" s="35">
        <v>1150</v>
      </c>
      <c r="T848" s="35">
        <f t="shared" si="28"/>
        <v>4600</v>
      </c>
      <c r="U848" s="88">
        <f t="shared" si="27"/>
        <v>5152.0000000000009</v>
      </c>
      <c r="V848" s="4"/>
      <c r="W848" s="4">
        <v>2017</v>
      </c>
      <c r="X848" s="8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5"/>
      <c r="BF848" s="65"/>
      <c r="BG848" s="65"/>
      <c r="BH848" s="65"/>
      <c r="BI848" s="65"/>
      <c r="BJ848" s="65"/>
      <c r="BK848" s="65"/>
      <c r="BL848" s="65"/>
      <c r="BM848" s="65"/>
      <c r="BN848" s="65"/>
      <c r="BO848" s="65"/>
      <c r="BP848" s="65"/>
      <c r="BQ848" s="65"/>
      <c r="BR848" s="65"/>
      <c r="BS848" s="65"/>
      <c r="BT848" s="65"/>
      <c r="BU848" s="65"/>
      <c r="BV848" s="65"/>
      <c r="BW848" s="65"/>
      <c r="BX848" s="65"/>
      <c r="BY848" s="65"/>
      <c r="BZ848" s="65"/>
      <c r="CA848" s="65"/>
      <c r="CB848" s="65"/>
      <c r="CC848" s="65"/>
      <c r="CD848" s="65"/>
      <c r="CE848" s="65"/>
      <c r="CF848" s="65"/>
      <c r="CG848" s="65"/>
      <c r="CH848" s="65"/>
      <c r="CI848" s="65"/>
      <c r="CJ848" s="65"/>
      <c r="CK848" s="65"/>
      <c r="CL848" s="65"/>
      <c r="CM848" s="65"/>
    </row>
    <row r="849" spans="1:91" s="67" customFormat="1" ht="50.1" customHeight="1">
      <c r="A849" s="4" t="s">
        <v>4465</v>
      </c>
      <c r="B849" s="4" t="s">
        <v>2720</v>
      </c>
      <c r="C849" s="8" t="s">
        <v>3056</v>
      </c>
      <c r="D849" s="56" t="s">
        <v>3052</v>
      </c>
      <c r="E849" s="56" t="s">
        <v>3057</v>
      </c>
      <c r="F849" s="56" t="s">
        <v>62</v>
      </c>
      <c r="G849" s="4" t="s">
        <v>3174</v>
      </c>
      <c r="H849" s="4">
        <v>0</v>
      </c>
      <c r="I849" s="54">
        <v>590000000</v>
      </c>
      <c r="J849" s="8" t="s">
        <v>2714</v>
      </c>
      <c r="K849" s="4" t="s">
        <v>2274</v>
      </c>
      <c r="L849" s="4" t="s">
        <v>773</v>
      </c>
      <c r="M849" s="4" t="s">
        <v>3398</v>
      </c>
      <c r="N849" s="4" t="s">
        <v>2427</v>
      </c>
      <c r="O849" s="24" t="s">
        <v>3473</v>
      </c>
      <c r="P849" s="4">
        <v>796</v>
      </c>
      <c r="Q849" s="4" t="s">
        <v>2728</v>
      </c>
      <c r="R849" s="155">
        <v>14</v>
      </c>
      <c r="S849" s="155">
        <v>815</v>
      </c>
      <c r="T849" s="95">
        <f t="shared" si="28"/>
        <v>11410</v>
      </c>
      <c r="U849" s="89">
        <f t="shared" si="27"/>
        <v>12779.2</v>
      </c>
      <c r="V849" s="2"/>
      <c r="W849" s="4">
        <v>2017</v>
      </c>
      <c r="X849" s="72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</row>
    <row r="850" spans="1:91" s="67" customFormat="1" ht="50.1" customHeight="1">
      <c r="A850" s="4" t="s">
        <v>4466</v>
      </c>
      <c r="B850" s="4" t="s">
        <v>2720</v>
      </c>
      <c r="C850" s="8" t="s">
        <v>3056</v>
      </c>
      <c r="D850" s="56" t="s">
        <v>3052</v>
      </c>
      <c r="E850" s="56" t="s">
        <v>3057</v>
      </c>
      <c r="F850" s="56" t="s">
        <v>64</v>
      </c>
      <c r="G850" s="4" t="s">
        <v>3174</v>
      </c>
      <c r="H850" s="4">
        <v>0</v>
      </c>
      <c r="I850" s="54">
        <v>590000000</v>
      </c>
      <c r="J850" s="8" t="s">
        <v>2714</v>
      </c>
      <c r="K850" s="4" t="s">
        <v>2274</v>
      </c>
      <c r="L850" s="4" t="s">
        <v>773</v>
      </c>
      <c r="M850" s="4" t="s">
        <v>3398</v>
      </c>
      <c r="N850" s="4" t="s">
        <v>2427</v>
      </c>
      <c r="O850" s="24" t="s">
        <v>3473</v>
      </c>
      <c r="P850" s="4">
        <v>796</v>
      </c>
      <c r="Q850" s="4" t="s">
        <v>2728</v>
      </c>
      <c r="R850" s="155">
        <v>24</v>
      </c>
      <c r="S850" s="155">
        <v>1175</v>
      </c>
      <c r="T850" s="95">
        <f t="shared" si="28"/>
        <v>28200</v>
      </c>
      <c r="U850" s="89">
        <f t="shared" ref="U850:U913" si="29">T850*1.12</f>
        <v>31584.000000000004</v>
      </c>
      <c r="V850" s="2"/>
      <c r="W850" s="4">
        <v>2017</v>
      </c>
      <c r="X850" s="72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</row>
    <row r="851" spans="1:91" s="67" customFormat="1" ht="50.1" customHeight="1">
      <c r="A851" s="4" t="s">
        <v>4467</v>
      </c>
      <c r="B851" s="4" t="s">
        <v>2720</v>
      </c>
      <c r="C851" s="8" t="s">
        <v>3056</v>
      </c>
      <c r="D851" s="56" t="s">
        <v>3052</v>
      </c>
      <c r="E851" s="56" t="s">
        <v>3057</v>
      </c>
      <c r="F851" s="56" t="s">
        <v>65</v>
      </c>
      <c r="G851" s="4" t="s">
        <v>3174</v>
      </c>
      <c r="H851" s="4">
        <v>0</v>
      </c>
      <c r="I851" s="54">
        <v>590000000</v>
      </c>
      <c r="J851" s="8" t="s">
        <v>2714</v>
      </c>
      <c r="K851" s="4" t="s">
        <v>2274</v>
      </c>
      <c r="L851" s="4" t="s">
        <v>773</v>
      </c>
      <c r="M851" s="4" t="s">
        <v>3398</v>
      </c>
      <c r="N851" s="4" t="s">
        <v>2427</v>
      </c>
      <c r="O851" s="24" t="s">
        <v>3473</v>
      </c>
      <c r="P851" s="4">
        <v>796</v>
      </c>
      <c r="Q851" s="4" t="s">
        <v>2728</v>
      </c>
      <c r="R851" s="155">
        <v>16</v>
      </c>
      <c r="S851" s="155">
        <v>1450</v>
      </c>
      <c r="T851" s="95">
        <f t="shared" si="28"/>
        <v>23200</v>
      </c>
      <c r="U851" s="89">
        <f t="shared" si="29"/>
        <v>25984.000000000004</v>
      </c>
      <c r="V851" s="2"/>
      <c r="W851" s="4">
        <v>2017</v>
      </c>
      <c r="X851" s="72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</row>
    <row r="852" spans="1:91" s="67" customFormat="1" ht="50.1" customHeight="1">
      <c r="A852" s="4" t="s">
        <v>4468</v>
      </c>
      <c r="B852" s="4" t="s">
        <v>2720</v>
      </c>
      <c r="C852" s="8" t="s">
        <v>3056</v>
      </c>
      <c r="D852" s="56" t="s">
        <v>3052</v>
      </c>
      <c r="E852" s="56" t="s">
        <v>3057</v>
      </c>
      <c r="F852" s="56" t="s">
        <v>66</v>
      </c>
      <c r="G852" s="4" t="s">
        <v>3174</v>
      </c>
      <c r="H852" s="4">
        <v>0</v>
      </c>
      <c r="I852" s="54">
        <v>590000000</v>
      </c>
      <c r="J852" s="8" t="s">
        <v>2714</v>
      </c>
      <c r="K852" s="4" t="s">
        <v>2274</v>
      </c>
      <c r="L852" s="4" t="s">
        <v>773</v>
      </c>
      <c r="M852" s="4" t="s">
        <v>3398</v>
      </c>
      <c r="N852" s="4" t="s">
        <v>2427</v>
      </c>
      <c r="O852" s="24" t="s">
        <v>3473</v>
      </c>
      <c r="P852" s="4">
        <v>796</v>
      </c>
      <c r="Q852" s="4" t="s">
        <v>2728</v>
      </c>
      <c r="R852" s="155">
        <v>16</v>
      </c>
      <c r="S852" s="155">
        <v>750</v>
      </c>
      <c r="T852" s="95">
        <f t="shared" si="28"/>
        <v>12000</v>
      </c>
      <c r="U852" s="89">
        <f t="shared" si="29"/>
        <v>13440.000000000002</v>
      </c>
      <c r="V852" s="2"/>
      <c r="W852" s="4">
        <v>2017</v>
      </c>
      <c r="X852" s="72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</row>
    <row r="853" spans="1:91" s="67" customFormat="1" ht="50.1" customHeight="1">
      <c r="A853" s="4" t="s">
        <v>4469</v>
      </c>
      <c r="B853" s="33" t="s">
        <v>2720</v>
      </c>
      <c r="C853" s="97" t="s">
        <v>3061</v>
      </c>
      <c r="D853" s="99" t="s">
        <v>3052</v>
      </c>
      <c r="E853" s="5" t="s">
        <v>3062</v>
      </c>
      <c r="F853" s="23" t="s">
        <v>3063</v>
      </c>
      <c r="G853" s="4" t="s">
        <v>3174</v>
      </c>
      <c r="H853" s="10">
        <v>0</v>
      </c>
      <c r="I853" s="32" t="s">
        <v>2992</v>
      </c>
      <c r="J853" s="8" t="s">
        <v>2571</v>
      </c>
      <c r="K853" s="33" t="s">
        <v>3024</v>
      </c>
      <c r="L853" s="36" t="s">
        <v>2714</v>
      </c>
      <c r="M853" s="33" t="s">
        <v>2716</v>
      </c>
      <c r="N853" s="5" t="s">
        <v>3025</v>
      </c>
      <c r="O853" s="4" t="s">
        <v>1415</v>
      </c>
      <c r="P853" s="4">
        <v>796</v>
      </c>
      <c r="Q853" s="50" t="s">
        <v>2728</v>
      </c>
      <c r="R853" s="150">
        <v>3</v>
      </c>
      <c r="S853" s="37">
        <v>4000</v>
      </c>
      <c r="T853" s="35">
        <f t="shared" si="28"/>
        <v>12000</v>
      </c>
      <c r="U853" s="88">
        <f t="shared" si="29"/>
        <v>13440.000000000002</v>
      </c>
      <c r="V853" s="94"/>
      <c r="W853" s="75">
        <v>2017</v>
      </c>
      <c r="X853" s="8"/>
      <c r="Y853" s="132"/>
      <c r="Z853" s="132"/>
      <c r="AA853" s="132"/>
      <c r="AB853" s="132"/>
      <c r="AC853" s="132"/>
      <c r="AD853" s="132"/>
      <c r="AE853" s="132"/>
      <c r="AF853" s="132"/>
      <c r="AG853" s="132"/>
      <c r="AH853" s="132"/>
      <c r="AI853" s="132"/>
      <c r="AJ853" s="132"/>
      <c r="AK853" s="132"/>
      <c r="AL853" s="132"/>
      <c r="AM853" s="132"/>
      <c r="AN853" s="132"/>
      <c r="AO853" s="132"/>
      <c r="AP853" s="132"/>
      <c r="AQ853" s="132"/>
      <c r="AR853" s="132"/>
      <c r="AS853" s="132"/>
      <c r="AT853" s="132"/>
      <c r="AU853" s="132"/>
      <c r="AV853" s="132"/>
      <c r="AW853" s="132"/>
      <c r="AX853" s="132"/>
      <c r="AY853" s="132"/>
      <c r="AZ853" s="132"/>
      <c r="BA853" s="132"/>
      <c r="BB853" s="132"/>
      <c r="BC853" s="132"/>
      <c r="BD853" s="132"/>
      <c r="BE853" s="132"/>
      <c r="BF853" s="132"/>
      <c r="BG853" s="132"/>
      <c r="BH853" s="132"/>
      <c r="BI853" s="132"/>
      <c r="BJ853" s="132"/>
      <c r="BK853" s="132"/>
      <c r="BL853" s="132"/>
      <c r="BM853" s="132"/>
      <c r="BN853" s="132"/>
      <c r="BO853" s="132"/>
      <c r="BP853" s="132"/>
      <c r="BQ853" s="132"/>
      <c r="BR853" s="132"/>
      <c r="BS853" s="132"/>
      <c r="BT853" s="132"/>
      <c r="BU853" s="132"/>
      <c r="BV853" s="132"/>
      <c r="BW853" s="132"/>
      <c r="BX853" s="132"/>
      <c r="BY853" s="132"/>
      <c r="BZ853" s="132"/>
      <c r="CA853" s="132"/>
      <c r="CB853" s="132"/>
      <c r="CC853" s="132"/>
      <c r="CD853" s="132"/>
      <c r="CE853" s="132"/>
      <c r="CF853" s="132"/>
      <c r="CG853" s="132"/>
      <c r="CH853" s="132"/>
      <c r="CI853" s="132"/>
      <c r="CJ853" s="132"/>
      <c r="CK853" s="132"/>
      <c r="CL853" s="132"/>
      <c r="CM853" s="132"/>
    </row>
    <row r="854" spans="1:91" s="67" customFormat="1" ht="50.1" customHeight="1">
      <c r="A854" s="4" t="s">
        <v>4470</v>
      </c>
      <c r="B854" s="4" t="s">
        <v>2720</v>
      </c>
      <c r="C854" s="8" t="s">
        <v>3061</v>
      </c>
      <c r="D854" s="7" t="s">
        <v>3052</v>
      </c>
      <c r="E854" s="8" t="s">
        <v>3062</v>
      </c>
      <c r="F854" s="56" t="s">
        <v>3072</v>
      </c>
      <c r="G854" s="4" t="s">
        <v>3174</v>
      </c>
      <c r="H854" s="4">
        <v>0</v>
      </c>
      <c r="I854" s="4" t="s">
        <v>2992</v>
      </c>
      <c r="J854" s="8" t="s">
        <v>2571</v>
      </c>
      <c r="K854" s="8" t="s">
        <v>3024</v>
      </c>
      <c r="L854" s="36" t="s">
        <v>2714</v>
      </c>
      <c r="M854" s="4" t="s">
        <v>2716</v>
      </c>
      <c r="N854" s="8" t="s">
        <v>3025</v>
      </c>
      <c r="O854" s="4" t="s">
        <v>1415</v>
      </c>
      <c r="P854" s="4">
        <v>796</v>
      </c>
      <c r="Q854" s="4" t="s">
        <v>2728</v>
      </c>
      <c r="R854" s="155">
        <v>4</v>
      </c>
      <c r="S854" s="35">
        <v>2200</v>
      </c>
      <c r="T854" s="35">
        <f t="shared" si="28"/>
        <v>8800</v>
      </c>
      <c r="U854" s="88">
        <f t="shared" si="29"/>
        <v>9856.0000000000018</v>
      </c>
      <c r="V854" s="2"/>
      <c r="W854" s="4">
        <v>2017</v>
      </c>
      <c r="X854" s="8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</row>
    <row r="855" spans="1:91" s="67" customFormat="1" ht="50.1" customHeight="1">
      <c r="A855" s="4" t="s">
        <v>4471</v>
      </c>
      <c r="B855" s="33" t="s">
        <v>2720</v>
      </c>
      <c r="C855" s="97" t="s">
        <v>3061</v>
      </c>
      <c r="D855" s="99" t="s">
        <v>3052</v>
      </c>
      <c r="E855" s="5" t="s">
        <v>3062</v>
      </c>
      <c r="F855" s="23" t="s">
        <v>3073</v>
      </c>
      <c r="G855" s="4" t="s">
        <v>3174</v>
      </c>
      <c r="H855" s="10">
        <v>0</v>
      </c>
      <c r="I855" s="32" t="s">
        <v>2992</v>
      </c>
      <c r="J855" s="8" t="s">
        <v>2571</v>
      </c>
      <c r="K855" s="33" t="s">
        <v>3024</v>
      </c>
      <c r="L855" s="36" t="s">
        <v>2714</v>
      </c>
      <c r="M855" s="33" t="s">
        <v>2716</v>
      </c>
      <c r="N855" s="5" t="s">
        <v>3025</v>
      </c>
      <c r="O855" s="4" t="s">
        <v>1415</v>
      </c>
      <c r="P855" s="4">
        <v>796</v>
      </c>
      <c r="Q855" s="50" t="s">
        <v>2728</v>
      </c>
      <c r="R855" s="150">
        <v>10</v>
      </c>
      <c r="S855" s="37">
        <v>4600</v>
      </c>
      <c r="T855" s="35">
        <f t="shared" si="28"/>
        <v>46000</v>
      </c>
      <c r="U855" s="88">
        <f t="shared" si="29"/>
        <v>51520.000000000007</v>
      </c>
      <c r="V855" s="94"/>
      <c r="W855" s="75">
        <v>2017</v>
      </c>
      <c r="X855" s="8"/>
      <c r="Y855" s="132"/>
      <c r="Z855" s="132"/>
      <c r="AA855" s="132"/>
      <c r="AB855" s="132"/>
      <c r="AC855" s="132"/>
      <c r="AD855" s="132"/>
      <c r="AE855" s="132"/>
      <c r="AF855" s="132"/>
      <c r="AG855" s="132"/>
      <c r="AH855" s="132"/>
      <c r="AI855" s="132"/>
      <c r="AJ855" s="132"/>
      <c r="AK855" s="132"/>
      <c r="AL855" s="132"/>
      <c r="AM855" s="132"/>
      <c r="AN855" s="132"/>
      <c r="AO855" s="132"/>
      <c r="AP855" s="132"/>
      <c r="AQ855" s="132"/>
      <c r="AR855" s="132"/>
      <c r="AS855" s="132"/>
      <c r="AT855" s="132"/>
      <c r="AU855" s="132"/>
      <c r="AV855" s="132"/>
      <c r="AW855" s="132"/>
      <c r="AX855" s="132"/>
      <c r="AY855" s="132"/>
      <c r="AZ855" s="132"/>
      <c r="BA855" s="132"/>
      <c r="BB855" s="132"/>
      <c r="BC855" s="132"/>
      <c r="BD855" s="132"/>
      <c r="BE855" s="132"/>
      <c r="BF855" s="132"/>
      <c r="BG855" s="132"/>
      <c r="BH855" s="132"/>
      <c r="BI855" s="132"/>
      <c r="BJ855" s="132"/>
      <c r="BK855" s="132"/>
      <c r="BL855" s="132"/>
      <c r="BM855" s="132"/>
      <c r="BN855" s="132"/>
      <c r="BO855" s="132"/>
      <c r="BP855" s="132"/>
      <c r="BQ855" s="132"/>
      <c r="BR855" s="132"/>
      <c r="BS855" s="132"/>
      <c r="BT855" s="132"/>
      <c r="BU855" s="132"/>
      <c r="BV855" s="132"/>
      <c r="BW855" s="132"/>
      <c r="BX855" s="132"/>
      <c r="BY855" s="132"/>
      <c r="BZ855" s="132"/>
      <c r="CA855" s="132"/>
      <c r="CB855" s="132"/>
      <c r="CC855" s="132"/>
      <c r="CD855" s="132"/>
      <c r="CE855" s="132"/>
      <c r="CF855" s="132"/>
      <c r="CG855" s="132"/>
      <c r="CH855" s="132"/>
      <c r="CI855" s="132"/>
      <c r="CJ855" s="132"/>
      <c r="CK855" s="132"/>
      <c r="CL855" s="132"/>
      <c r="CM855" s="132"/>
    </row>
    <row r="856" spans="1:91" s="67" customFormat="1" ht="50.1" customHeight="1">
      <c r="A856" s="4" t="s">
        <v>4472</v>
      </c>
      <c r="B856" s="4" t="s">
        <v>2720</v>
      </c>
      <c r="C856" s="8" t="s">
        <v>67</v>
      </c>
      <c r="D856" s="56" t="s">
        <v>3052</v>
      </c>
      <c r="E856" s="56" t="s">
        <v>68</v>
      </c>
      <c r="F856" s="56" t="s">
        <v>69</v>
      </c>
      <c r="G856" s="4" t="s">
        <v>3174</v>
      </c>
      <c r="H856" s="4">
        <v>0</v>
      </c>
      <c r="I856" s="54">
        <v>590000000</v>
      </c>
      <c r="J856" s="8" t="s">
        <v>2714</v>
      </c>
      <c r="K856" s="4" t="s">
        <v>70</v>
      </c>
      <c r="L856" s="4" t="s">
        <v>773</v>
      </c>
      <c r="M856" s="4" t="s">
        <v>3398</v>
      </c>
      <c r="N856" s="4" t="s">
        <v>2427</v>
      </c>
      <c r="O856" s="24" t="s">
        <v>3473</v>
      </c>
      <c r="P856" s="4">
        <v>796</v>
      </c>
      <c r="Q856" s="4" t="s">
        <v>2728</v>
      </c>
      <c r="R856" s="155">
        <v>4</v>
      </c>
      <c r="S856" s="155">
        <v>725</v>
      </c>
      <c r="T856" s="95">
        <f t="shared" si="28"/>
        <v>2900</v>
      </c>
      <c r="U856" s="89">
        <f t="shared" si="29"/>
        <v>3248.0000000000005</v>
      </c>
      <c r="V856" s="2"/>
      <c r="W856" s="4">
        <v>2017</v>
      </c>
      <c r="X856" s="72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</row>
    <row r="857" spans="1:91" s="67" customFormat="1" ht="50.1" customHeight="1">
      <c r="A857" s="4" t="s">
        <v>4473</v>
      </c>
      <c r="B857" s="4" t="s">
        <v>2720</v>
      </c>
      <c r="C857" s="8" t="s">
        <v>67</v>
      </c>
      <c r="D857" s="56" t="s">
        <v>3052</v>
      </c>
      <c r="E857" s="56" t="s">
        <v>68</v>
      </c>
      <c r="F857" s="56" t="s">
        <v>71</v>
      </c>
      <c r="G857" s="4" t="s">
        <v>3174</v>
      </c>
      <c r="H857" s="4">
        <v>0</v>
      </c>
      <c r="I857" s="54">
        <v>590000000</v>
      </c>
      <c r="J857" s="8" t="s">
        <v>2714</v>
      </c>
      <c r="K857" s="4" t="s">
        <v>2274</v>
      </c>
      <c r="L857" s="4" t="s">
        <v>773</v>
      </c>
      <c r="M857" s="4" t="s">
        <v>3398</v>
      </c>
      <c r="N857" s="4" t="s">
        <v>2427</v>
      </c>
      <c r="O857" s="24" t="s">
        <v>3473</v>
      </c>
      <c r="P857" s="4">
        <v>796</v>
      </c>
      <c r="Q857" s="4" t="s">
        <v>2728</v>
      </c>
      <c r="R857" s="155">
        <v>30</v>
      </c>
      <c r="S857" s="155">
        <v>2500</v>
      </c>
      <c r="T857" s="95">
        <f t="shared" si="28"/>
        <v>75000</v>
      </c>
      <c r="U857" s="89">
        <f t="shared" si="29"/>
        <v>84000.000000000015</v>
      </c>
      <c r="V857" s="2"/>
      <c r="W857" s="4">
        <v>2017</v>
      </c>
      <c r="X857" s="72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</row>
    <row r="858" spans="1:91" s="67" customFormat="1" ht="50.1" customHeight="1">
      <c r="A858" s="4" t="s">
        <v>4474</v>
      </c>
      <c r="B858" s="4" t="s">
        <v>2720</v>
      </c>
      <c r="C858" s="8" t="s">
        <v>67</v>
      </c>
      <c r="D858" s="56" t="s">
        <v>3052</v>
      </c>
      <c r="E858" s="56" t="s">
        <v>68</v>
      </c>
      <c r="F858" s="56" t="s">
        <v>72</v>
      </c>
      <c r="G858" s="4" t="s">
        <v>3174</v>
      </c>
      <c r="H858" s="4">
        <v>0</v>
      </c>
      <c r="I858" s="54">
        <v>590000000</v>
      </c>
      <c r="J858" s="8" t="s">
        <v>2714</v>
      </c>
      <c r="K858" s="4" t="s">
        <v>2274</v>
      </c>
      <c r="L858" s="4" t="s">
        <v>773</v>
      </c>
      <c r="M858" s="4" t="s">
        <v>3398</v>
      </c>
      <c r="N858" s="4" t="s">
        <v>2427</v>
      </c>
      <c r="O858" s="24" t="s">
        <v>3473</v>
      </c>
      <c r="P858" s="4">
        <v>796</v>
      </c>
      <c r="Q858" s="4" t="s">
        <v>2728</v>
      </c>
      <c r="R858" s="155">
        <v>24</v>
      </c>
      <c r="S858" s="155">
        <v>3900</v>
      </c>
      <c r="T858" s="95">
        <f t="shared" si="28"/>
        <v>93600</v>
      </c>
      <c r="U858" s="89">
        <f t="shared" si="29"/>
        <v>104832.00000000001</v>
      </c>
      <c r="V858" s="2"/>
      <c r="W858" s="4">
        <v>2017</v>
      </c>
      <c r="X858" s="72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</row>
    <row r="859" spans="1:91" s="67" customFormat="1" ht="50.1" customHeight="1">
      <c r="A859" s="4" t="s">
        <v>4475</v>
      </c>
      <c r="B859" s="4" t="s">
        <v>2720</v>
      </c>
      <c r="C859" s="8" t="s">
        <v>3124</v>
      </c>
      <c r="D859" s="7" t="s">
        <v>3052</v>
      </c>
      <c r="E859" s="8" t="s">
        <v>3125</v>
      </c>
      <c r="F859" s="56" t="s">
        <v>3126</v>
      </c>
      <c r="G859" s="4" t="s">
        <v>3174</v>
      </c>
      <c r="H859" s="4">
        <v>0</v>
      </c>
      <c r="I859" s="4" t="s">
        <v>2992</v>
      </c>
      <c r="J859" s="8" t="s">
        <v>2571</v>
      </c>
      <c r="K859" s="8" t="s">
        <v>3024</v>
      </c>
      <c r="L859" s="36" t="s">
        <v>2714</v>
      </c>
      <c r="M859" s="4" t="s">
        <v>2716</v>
      </c>
      <c r="N859" s="8" t="s">
        <v>3025</v>
      </c>
      <c r="O859" s="4" t="s">
        <v>1415</v>
      </c>
      <c r="P859" s="4">
        <v>796</v>
      </c>
      <c r="Q859" s="4" t="s">
        <v>2728</v>
      </c>
      <c r="R859" s="155">
        <v>10</v>
      </c>
      <c r="S859" s="35">
        <v>200</v>
      </c>
      <c r="T859" s="35">
        <f t="shared" si="28"/>
        <v>2000</v>
      </c>
      <c r="U859" s="88">
        <f t="shared" si="29"/>
        <v>2240</v>
      </c>
      <c r="V859" s="2"/>
      <c r="W859" s="4">
        <v>2017</v>
      </c>
      <c r="X859" s="8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5"/>
      <c r="BF859" s="65"/>
      <c r="BG859" s="65"/>
      <c r="BH859" s="65"/>
      <c r="BI859" s="65"/>
      <c r="BJ859" s="65"/>
      <c r="BK859" s="65"/>
      <c r="BL859" s="65"/>
      <c r="BM859" s="65"/>
      <c r="BN859" s="65"/>
      <c r="BO859" s="65"/>
      <c r="BP859" s="65"/>
      <c r="BQ859" s="65"/>
      <c r="BR859" s="65"/>
      <c r="BS859" s="65"/>
      <c r="BT859" s="65"/>
      <c r="BU859" s="65"/>
      <c r="BV859" s="65"/>
      <c r="BW859" s="65"/>
      <c r="BX859" s="65"/>
      <c r="BY859" s="65"/>
      <c r="BZ859" s="65"/>
      <c r="CA859" s="65"/>
      <c r="CB859" s="65"/>
      <c r="CC859" s="65"/>
      <c r="CD859" s="65"/>
      <c r="CE859" s="65"/>
      <c r="CF859" s="65"/>
      <c r="CG859" s="65"/>
      <c r="CH859" s="65"/>
      <c r="CI859" s="65"/>
      <c r="CJ859" s="65"/>
      <c r="CK859" s="65"/>
      <c r="CL859" s="65"/>
      <c r="CM859" s="65"/>
    </row>
    <row r="860" spans="1:91" s="67" customFormat="1" ht="50.1" customHeight="1">
      <c r="A860" s="4" t="s">
        <v>4476</v>
      </c>
      <c r="B860" s="33" t="s">
        <v>2720</v>
      </c>
      <c r="C860" s="97" t="s">
        <v>3124</v>
      </c>
      <c r="D860" s="99" t="s">
        <v>3052</v>
      </c>
      <c r="E860" s="5" t="s">
        <v>3125</v>
      </c>
      <c r="F860" s="23" t="s">
        <v>3127</v>
      </c>
      <c r="G860" s="4" t="s">
        <v>3174</v>
      </c>
      <c r="H860" s="10">
        <v>0</v>
      </c>
      <c r="I860" s="32" t="s">
        <v>2992</v>
      </c>
      <c r="J860" s="8" t="s">
        <v>2571</v>
      </c>
      <c r="K860" s="33" t="s">
        <v>3024</v>
      </c>
      <c r="L860" s="36" t="s">
        <v>2714</v>
      </c>
      <c r="M860" s="33" t="s">
        <v>2716</v>
      </c>
      <c r="N860" s="5" t="s">
        <v>3025</v>
      </c>
      <c r="O860" s="4" t="s">
        <v>1415</v>
      </c>
      <c r="P860" s="4">
        <v>796</v>
      </c>
      <c r="Q860" s="50" t="s">
        <v>2728</v>
      </c>
      <c r="R860" s="150">
        <v>10</v>
      </c>
      <c r="S860" s="37">
        <v>200</v>
      </c>
      <c r="T860" s="35">
        <f t="shared" si="28"/>
        <v>2000</v>
      </c>
      <c r="U860" s="88">
        <f t="shared" si="29"/>
        <v>2240</v>
      </c>
      <c r="V860" s="94"/>
      <c r="W860" s="75">
        <v>2017</v>
      </c>
      <c r="X860" s="8"/>
      <c r="Y860" s="132"/>
      <c r="Z860" s="132"/>
      <c r="AA860" s="132"/>
      <c r="AB860" s="132"/>
      <c r="AC860" s="132"/>
      <c r="AD860" s="132"/>
      <c r="AE860" s="132"/>
      <c r="AF860" s="132"/>
      <c r="AG860" s="132"/>
      <c r="AH860" s="132"/>
      <c r="AI860" s="132"/>
      <c r="AJ860" s="132"/>
      <c r="AK860" s="132"/>
      <c r="AL860" s="132"/>
      <c r="AM860" s="132"/>
      <c r="AN860" s="132"/>
      <c r="AO860" s="132"/>
      <c r="AP860" s="132"/>
      <c r="AQ860" s="132"/>
      <c r="AR860" s="132"/>
      <c r="AS860" s="132"/>
      <c r="AT860" s="132"/>
      <c r="AU860" s="132"/>
      <c r="AV860" s="132"/>
      <c r="AW860" s="132"/>
      <c r="AX860" s="132"/>
      <c r="AY860" s="132"/>
      <c r="AZ860" s="132"/>
      <c r="BA860" s="132"/>
      <c r="BB860" s="132"/>
      <c r="BC860" s="132"/>
      <c r="BD860" s="132"/>
      <c r="BE860" s="132"/>
      <c r="BF860" s="132"/>
      <c r="BG860" s="132"/>
      <c r="BH860" s="132"/>
      <c r="BI860" s="132"/>
      <c r="BJ860" s="132"/>
      <c r="BK860" s="132"/>
      <c r="BL860" s="132"/>
      <c r="BM860" s="132"/>
      <c r="BN860" s="132"/>
      <c r="BO860" s="132"/>
      <c r="BP860" s="132"/>
      <c r="BQ860" s="132"/>
      <c r="BR860" s="132"/>
      <c r="BS860" s="132"/>
      <c r="BT860" s="132"/>
      <c r="BU860" s="132"/>
      <c r="BV860" s="132"/>
      <c r="BW860" s="132"/>
      <c r="BX860" s="132"/>
      <c r="BY860" s="132"/>
      <c r="BZ860" s="132"/>
      <c r="CA860" s="132"/>
      <c r="CB860" s="132"/>
      <c r="CC860" s="132"/>
      <c r="CD860" s="132"/>
      <c r="CE860" s="132"/>
      <c r="CF860" s="132"/>
      <c r="CG860" s="132"/>
      <c r="CH860" s="132"/>
      <c r="CI860" s="132"/>
      <c r="CJ860" s="132"/>
      <c r="CK860" s="132"/>
      <c r="CL860" s="132"/>
      <c r="CM860" s="132"/>
    </row>
    <row r="861" spans="1:91" s="67" customFormat="1" ht="50.1" customHeight="1">
      <c r="A861" s="4" t="s">
        <v>4477</v>
      </c>
      <c r="B861" s="33" t="s">
        <v>2720</v>
      </c>
      <c r="C861" s="97" t="s">
        <v>3124</v>
      </c>
      <c r="D861" s="99" t="s">
        <v>3052</v>
      </c>
      <c r="E861" s="5" t="s">
        <v>3125</v>
      </c>
      <c r="F861" s="23" t="s">
        <v>3144</v>
      </c>
      <c r="G861" s="4" t="s">
        <v>3174</v>
      </c>
      <c r="H861" s="10">
        <v>0</v>
      </c>
      <c r="I861" s="32" t="s">
        <v>2992</v>
      </c>
      <c r="J861" s="8" t="s">
        <v>2571</v>
      </c>
      <c r="K861" s="33" t="s">
        <v>3024</v>
      </c>
      <c r="L861" s="36" t="s">
        <v>2714</v>
      </c>
      <c r="M861" s="33" t="s">
        <v>2716</v>
      </c>
      <c r="N861" s="5" t="s">
        <v>3025</v>
      </c>
      <c r="O861" s="4" t="s">
        <v>1415</v>
      </c>
      <c r="P861" s="4">
        <v>796</v>
      </c>
      <c r="Q861" s="50" t="s">
        <v>2728</v>
      </c>
      <c r="R861" s="150">
        <v>10</v>
      </c>
      <c r="S861" s="37">
        <v>550</v>
      </c>
      <c r="T861" s="35">
        <f t="shared" si="28"/>
        <v>5500</v>
      </c>
      <c r="U861" s="88">
        <f t="shared" si="29"/>
        <v>6160.0000000000009</v>
      </c>
      <c r="V861" s="94"/>
      <c r="W861" s="75">
        <v>2017</v>
      </c>
      <c r="X861" s="8"/>
      <c r="Y861" s="132"/>
      <c r="Z861" s="132"/>
      <c r="AA861" s="132"/>
      <c r="AB861" s="132"/>
      <c r="AC861" s="132"/>
      <c r="AD861" s="132"/>
      <c r="AE861" s="132"/>
      <c r="AF861" s="132"/>
      <c r="AG861" s="132"/>
      <c r="AH861" s="132"/>
      <c r="AI861" s="132"/>
      <c r="AJ861" s="132"/>
      <c r="AK861" s="132"/>
      <c r="AL861" s="132"/>
      <c r="AM861" s="132"/>
      <c r="AN861" s="132"/>
      <c r="AO861" s="132"/>
      <c r="AP861" s="132"/>
      <c r="AQ861" s="132"/>
      <c r="AR861" s="132"/>
      <c r="AS861" s="132"/>
      <c r="AT861" s="132"/>
      <c r="AU861" s="132"/>
      <c r="AV861" s="132"/>
      <c r="AW861" s="132"/>
      <c r="AX861" s="132"/>
      <c r="AY861" s="132"/>
      <c r="AZ861" s="132"/>
      <c r="BA861" s="132"/>
      <c r="BB861" s="132"/>
      <c r="BC861" s="132"/>
      <c r="BD861" s="132"/>
      <c r="BE861" s="132"/>
      <c r="BF861" s="132"/>
      <c r="BG861" s="132"/>
      <c r="BH861" s="132"/>
      <c r="BI861" s="132"/>
      <c r="BJ861" s="132"/>
      <c r="BK861" s="132"/>
      <c r="BL861" s="132"/>
      <c r="BM861" s="132"/>
      <c r="BN861" s="132"/>
      <c r="BO861" s="132"/>
      <c r="BP861" s="132"/>
      <c r="BQ861" s="132"/>
      <c r="BR861" s="132"/>
      <c r="BS861" s="132"/>
      <c r="BT861" s="132"/>
      <c r="BU861" s="132"/>
      <c r="BV861" s="132"/>
      <c r="BW861" s="132"/>
      <c r="BX861" s="132"/>
      <c r="BY861" s="132"/>
      <c r="BZ861" s="132"/>
      <c r="CA861" s="132"/>
      <c r="CB861" s="132"/>
      <c r="CC861" s="132"/>
      <c r="CD861" s="132"/>
      <c r="CE861" s="132"/>
      <c r="CF861" s="132"/>
      <c r="CG861" s="132"/>
      <c r="CH861" s="132"/>
      <c r="CI861" s="132"/>
      <c r="CJ861" s="132"/>
      <c r="CK861" s="132"/>
      <c r="CL861" s="132"/>
      <c r="CM861" s="132"/>
    </row>
    <row r="862" spans="1:91" s="67" customFormat="1" ht="50.1" customHeight="1">
      <c r="A862" s="4" t="s">
        <v>4478</v>
      </c>
      <c r="B862" s="4" t="s">
        <v>2720</v>
      </c>
      <c r="C862" s="8" t="s">
        <v>3141</v>
      </c>
      <c r="D862" s="7" t="s">
        <v>3052</v>
      </c>
      <c r="E862" s="8" t="s">
        <v>3142</v>
      </c>
      <c r="F862" s="56" t="s">
        <v>3143</v>
      </c>
      <c r="G862" s="4" t="s">
        <v>3174</v>
      </c>
      <c r="H862" s="4">
        <v>0</v>
      </c>
      <c r="I862" s="4" t="s">
        <v>2992</v>
      </c>
      <c r="J862" s="8" t="s">
        <v>2571</v>
      </c>
      <c r="K862" s="8" t="s">
        <v>3024</v>
      </c>
      <c r="L862" s="36" t="s">
        <v>2714</v>
      </c>
      <c r="M862" s="4" t="s">
        <v>2716</v>
      </c>
      <c r="N862" s="8" t="s">
        <v>3025</v>
      </c>
      <c r="O862" s="4" t="s">
        <v>1415</v>
      </c>
      <c r="P862" s="4">
        <v>796</v>
      </c>
      <c r="Q862" s="4" t="s">
        <v>2728</v>
      </c>
      <c r="R862" s="155">
        <v>10</v>
      </c>
      <c r="S862" s="35">
        <v>600</v>
      </c>
      <c r="T862" s="35">
        <f t="shared" si="28"/>
        <v>6000</v>
      </c>
      <c r="U862" s="88">
        <f t="shared" si="29"/>
        <v>6720.0000000000009</v>
      </c>
      <c r="V862" s="2"/>
      <c r="W862" s="4">
        <v>2017</v>
      </c>
      <c r="X862" s="8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</row>
    <row r="863" spans="1:91" s="67" customFormat="1" ht="50.1" customHeight="1">
      <c r="A863" s="4" t="s">
        <v>4479</v>
      </c>
      <c r="B863" s="4" t="s">
        <v>2720</v>
      </c>
      <c r="C863" s="8" t="s">
        <v>3145</v>
      </c>
      <c r="D863" s="7" t="s">
        <v>3052</v>
      </c>
      <c r="E863" s="8" t="s">
        <v>3146</v>
      </c>
      <c r="F863" s="56" t="s">
        <v>3147</v>
      </c>
      <c r="G863" s="4" t="s">
        <v>3174</v>
      </c>
      <c r="H863" s="4">
        <v>0</v>
      </c>
      <c r="I863" s="4" t="s">
        <v>2992</v>
      </c>
      <c r="J863" s="8" t="s">
        <v>2571</v>
      </c>
      <c r="K863" s="8" t="s">
        <v>3024</v>
      </c>
      <c r="L863" s="36" t="s">
        <v>2714</v>
      </c>
      <c r="M863" s="4" t="s">
        <v>2716</v>
      </c>
      <c r="N863" s="8" t="s">
        <v>3025</v>
      </c>
      <c r="O863" s="4" t="s">
        <v>1415</v>
      </c>
      <c r="P863" s="4">
        <v>796</v>
      </c>
      <c r="Q863" s="4" t="s">
        <v>2728</v>
      </c>
      <c r="R863" s="155">
        <v>10</v>
      </c>
      <c r="S863" s="35">
        <v>3500</v>
      </c>
      <c r="T863" s="35">
        <f t="shared" si="28"/>
        <v>35000</v>
      </c>
      <c r="U863" s="88">
        <f t="shared" si="29"/>
        <v>39200.000000000007</v>
      </c>
      <c r="V863" s="2"/>
      <c r="W863" s="4">
        <v>2017</v>
      </c>
      <c r="X863" s="8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</row>
    <row r="864" spans="1:91" s="130" customFormat="1" ht="50.1" customHeight="1">
      <c r="A864" s="4" t="s">
        <v>4480</v>
      </c>
      <c r="B864" s="33" t="s">
        <v>2720</v>
      </c>
      <c r="C864" s="97" t="s">
        <v>3082</v>
      </c>
      <c r="D864" s="99" t="s">
        <v>3052</v>
      </c>
      <c r="E864" s="5" t="s">
        <v>3083</v>
      </c>
      <c r="F864" s="23" t="s">
        <v>3084</v>
      </c>
      <c r="G864" s="4" t="s">
        <v>3174</v>
      </c>
      <c r="H864" s="10">
        <v>0</v>
      </c>
      <c r="I864" s="32" t="s">
        <v>2992</v>
      </c>
      <c r="J864" s="8" t="s">
        <v>2571</v>
      </c>
      <c r="K864" s="33" t="s">
        <v>3024</v>
      </c>
      <c r="L864" s="36" t="s">
        <v>2714</v>
      </c>
      <c r="M864" s="33" t="s">
        <v>2716</v>
      </c>
      <c r="N864" s="5" t="s">
        <v>3025</v>
      </c>
      <c r="O864" s="4" t="s">
        <v>1415</v>
      </c>
      <c r="P864" s="4">
        <v>796</v>
      </c>
      <c r="Q864" s="50" t="s">
        <v>2728</v>
      </c>
      <c r="R864" s="150">
        <v>16</v>
      </c>
      <c r="S864" s="37">
        <v>400</v>
      </c>
      <c r="T864" s="35">
        <f t="shared" si="28"/>
        <v>6400</v>
      </c>
      <c r="U864" s="88">
        <f t="shared" si="29"/>
        <v>7168.0000000000009</v>
      </c>
      <c r="V864" s="33"/>
      <c r="W864" s="75">
        <v>2017</v>
      </c>
      <c r="X864" s="8"/>
      <c r="Y864" s="132"/>
      <c r="Z864" s="132"/>
      <c r="AA864" s="132"/>
      <c r="AB864" s="132"/>
      <c r="AC864" s="132"/>
      <c r="AD864" s="132"/>
      <c r="AE864" s="132"/>
      <c r="AF864" s="132"/>
      <c r="AG864" s="132"/>
      <c r="AH864" s="132"/>
      <c r="AI864" s="132"/>
      <c r="AJ864" s="132"/>
      <c r="AK864" s="132"/>
      <c r="AL864" s="132"/>
      <c r="AM864" s="132"/>
      <c r="AN864" s="132"/>
      <c r="AO864" s="132"/>
      <c r="AP864" s="132"/>
      <c r="AQ864" s="132"/>
      <c r="AR864" s="132"/>
      <c r="AS864" s="132"/>
      <c r="AT864" s="132"/>
      <c r="AU864" s="132"/>
      <c r="AV864" s="132"/>
      <c r="AW864" s="132"/>
      <c r="AX864" s="132"/>
      <c r="AY864" s="132"/>
      <c r="AZ864" s="132"/>
      <c r="BA864" s="132"/>
      <c r="BB864" s="132"/>
      <c r="BC864" s="132"/>
      <c r="BD864" s="132"/>
      <c r="BE864" s="132"/>
      <c r="BF864" s="132"/>
      <c r="BG864" s="132"/>
      <c r="BH864" s="132"/>
      <c r="BI864" s="132"/>
      <c r="BJ864" s="132"/>
      <c r="BK864" s="132"/>
      <c r="BL864" s="132"/>
      <c r="BM864" s="132"/>
      <c r="BN864" s="132"/>
      <c r="BO864" s="132"/>
      <c r="BP864" s="132"/>
      <c r="BQ864" s="132"/>
      <c r="BR864" s="132"/>
      <c r="BS864" s="132"/>
      <c r="BT864" s="132"/>
      <c r="BU864" s="132"/>
      <c r="BV864" s="132"/>
      <c r="BW864" s="132"/>
      <c r="BX864" s="132"/>
      <c r="BY864" s="132"/>
      <c r="BZ864" s="132"/>
      <c r="CA864" s="132"/>
      <c r="CB864" s="132"/>
      <c r="CC864" s="132"/>
      <c r="CD864" s="132"/>
      <c r="CE864" s="132"/>
      <c r="CF864" s="132"/>
      <c r="CG864" s="132"/>
      <c r="CH864" s="132"/>
      <c r="CI864" s="132"/>
      <c r="CJ864" s="132"/>
      <c r="CK864" s="132"/>
      <c r="CL864" s="132"/>
      <c r="CM864" s="132"/>
    </row>
    <row r="865" spans="1:91" s="67" customFormat="1" ht="50.1" customHeight="1">
      <c r="A865" s="4" t="s">
        <v>4481</v>
      </c>
      <c r="B865" s="4" t="s">
        <v>2720</v>
      </c>
      <c r="C865" s="8" t="s">
        <v>3082</v>
      </c>
      <c r="D865" s="7" t="s">
        <v>3052</v>
      </c>
      <c r="E865" s="8" t="s">
        <v>3083</v>
      </c>
      <c r="F865" s="56" t="s">
        <v>3085</v>
      </c>
      <c r="G865" s="4" t="s">
        <v>3174</v>
      </c>
      <c r="H865" s="4">
        <v>0</v>
      </c>
      <c r="I865" s="4" t="s">
        <v>2992</v>
      </c>
      <c r="J865" s="8" t="s">
        <v>2571</v>
      </c>
      <c r="K865" s="8" t="s">
        <v>3024</v>
      </c>
      <c r="L865" s="36" t="s">
        <v>2714</v>
      </c>
      <c r="M865" s="4" t="s">
        <v>2716</v>
      </c>
      <c r="N865" s="8" t="s">
        <v>3025</v>
      </c>
      <c r="O865" s="4" t="s">
        <v>1415</v>
      </c>
      <c r="P865" s="4">
        <v>796</v>
      </c>
      <c r="Q865" s="4" t="s">
        <v>2728</v>
      </c>
      <c r="R865" s="155">
        <v>12</v>
      </c>
      <c r="S865" s="35">
        <v>700</v>
      </c>
      <c r="T865" s="35">
        <f t="shared" si="28"/>
        <v>8400</v>
      </c>
      <c r="U865" s="88">
        <f t="shared" si="29"/>
        <v>9408</v>
      </c>
      <c r="V865" s="2"/>
      <c r="W865" s="4">
        <v>2017</v>
      </c>
      <c r="X865" s="8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</row>
    <row r="866" spans="1:91" s="67" customFormat="1" ht="50.1" customHeight="1">
      <c r="A866" s="4" t="s">
        <v>4482</v>
      </c>
      <c r="B866" s="4" t="s">
        <v>2720</v>
      </c>
      <c r="C866" s="8" t="s">
        <v>3093</v>
      </c>
      <c r="D866" s="7" t="s">
        <v>3052</v>
      </c>
      <c r="E866" s="8" t="s">
        <v>3094</v>
      </c>
      <c r="F866" s="56" t="s">
        <v>3095</v>
      </c>
      <c r="G866" s="4" t="s">
        <v>3174</v>
      </c>
      <c r="H866" s="4">
        <v>0</v>
      </c>
      <c r="I866" s="4" t="s">
        <v>2992</v>
      </c>
      <c r="J866" s="8" t="s">
        <v>2571</v>
      </c>
      <c r="K866" s="8" t="s">
        <v>3024</v>
      </c>
      <c r="L866" s="36" t="s">
        <v>2714</v>
      </c>
      <c r="M866" s="4" t="s">
        <v>2716</v>
      </c>
      <c r="N866" s="8" t="s">
        <v>3025</v>
      </c>
      <c r="O866" s="4" t="s">
        <v>1415</v>
      </c>
      <c r="P866" s="4">
        <v>796</v>
      </c>
      <c r="Q866" s="4" t="s">
        <v>2728</v>
      </c>
      <c r="R866" s="155">
        <v>24</v>
      </c>
      <c r="S866" s="35">
        <v>250</v>
      </c>
      <c r="T866" s="35">
        <f t="shared" si="28"/>
        <v>6000</v>
      </c>
      <c r="U866" s="88">
        <f t="shared" si="29"/>
        <v>6720.0000000000009</v>
      </c>
      <c r="V866" s="2"/>
      <c r="W866" s="4">
        <v>2017</v>
      </c>
      <c r="X866" s="8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5"/>
      <c r="BF866" s="65"/>
      <c r="BG866" s="65"/>
      <c r="BH866" s="65"/>
      <c r="BI866" s="65"/>
      <c r="BJ866" s="65"/>
      <c r="BK866" s="65"/>
      <c r="BL866" s="65"/>
      <c r="BM866" s="65"/>
      <c r="BN866" s="65"/>
      <c r="BO866" s="65"/>
      <c r="BP866" s="65"/>
      <c r="BQ866" s="65"/>
      <c r="BR866" s="65"/>
      <c r="BS866" s="65"/>
      <c r="BT866" s="65"/>
      <c r="BU866" s="65"/>
      <c r="BV866" s="65"/>
      <c r="BW866" s="65"/>
      <c r="BX866" s="65"/>
      <c r="BY866" s="65"/>
      <c r="BZ866" s="65"/>
      <c r="CA866" s="65"/>
      <c r="CB866" s="65"/>
      <c r="CC866" s="65"/>
      <c r="CD866" s="65"/>
      <c r="CE866" s="65"/>
      <c r="CF866" s="65"/>
      <c r="CG866" s="65"/>
      <c r="CH866" s="65"/>
      <c r="CI866" s="65"/>
      <c r="CJ866" s="65"/>
      <c r="CK866" s="65"/>
      <c r="CL866" s="65"/>
      <c r="CM866" s="65"/>
    </row>
    <row r="867" spans="1:91" s="67" customFormat="1" ht="50.1" customHeight="1">
      <c r="A867" s="4" t="s">
        <v>4483</v>
      </c>
      <c r="B867" s="4" t="s">
        <v>2720</v>
      </c>
      <c r="C867" s="8" t="s">
        <v>3093</v>
      </c>
      <c r="D867" s="7" t="s">
        <v>3052</v>
      </c>
      <c r="E867" s="8" t="s">
        <v>3094</v>
      </c>
      <c r="F867" s="56" t="s">
        <v>3110</v>
      </c>
      <c r="G867" s="4" t="s">
        <v>3174</v>
      </c>
      <c r="H867" s="4">
        <v>0</v>
      </c>
      <c r="I867" s="4" t="s">
        <v>2992</v>
      </c>
      <c r="J867" s="8" t="s">
        <v>2571</v>
      </c>
      <c r="K867" s="8" t="s">
        <v>3024</v>
      </c>
      <c r="L867" s="36" t="s">
        <v>2714</v>
      </c>
      <c r="M867" s="4" t="s">
        <v>2716</v>
      </c>
      <c r="N867" s="8" t="s">
        <v>3025</v>
      </c>
      <c r="O867" s="4" t="s">
        <v>1415</v>
      </c>
      <c r="P867" s="4">
        <v>796</v>
      </c>
      <c r="Q867" s="4" t="s">
        <v>2728</v>
      </c>
      <c r="R867" s="155">
        <v>10</v>
      </c>
      <c r="S867" s="35">
        <v>250</v>
      </c>
      <c r="T867" s="35">
        <f t="shared" si="28"/>
        <v>2500</v>
      </c>
      <c r="U867" s="88">
        <f t="shared" si="29"/>
        <v>2800.0000000000005</v>
      </c>
      <c r="V867" s="2"/>
      <c r="W867" s="4">
        <v>2017</v>
      </c>
      <c r="X867" s="8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5"/>
      <c r="BF867" s="65"/>
      <c r="BG867" s="65"/>
      <c r="BH867" s="65"/>
      <c r="BI867" s="65"/>
      <c r="BJ867" s="65"/>
      <c r="BK867" s="65"/>
      <c r="BL867" s="65"/>
      <c r="BM867" s="65"/>
      <c r="BN867" s="65"/>
      <c r="BO867" s="65"/>
      <c r="BP867" s="65"/>
      <c r="BQ867" s="65"/>
      <c r="BR867" s="65"/>
      <c r="BS867" s="65"/>
      <c r="BT867" s="65"/>
      <c r="BU867" s="65"/>
      <c r="BV867" s="65"/>
      <c r="BW867" s="65"/>
      <c r="BX867" s="65"/>
      <c r="BY867" s="65"/>
      <c r="BZ867" s="65"/>
      <c r="CA867" s="65"/>
      <c r="CB867" s="65"/>
      <c r="CC867" s="65"/>
      <c r="CD867" s="65"/>
      <c r="CE867" s="65"/>
      <c r="CF867" s="65"/>
      <c r="CG867" s="65"/>
      <c r="CH867" s="65"/>
      <c r="CI867" s="65"/>
      <c r="CJ867" s="65"/>
      <c r="CK867" s="65"/>
      <c r="CL867" s="65"/>
      <c r="CM867" s="65"/>
    </row>
    <row r="868" spans="1:91" s="67" customFormat="1" ht="50.1" customHeight="1">
      <c r="A868" s="4" t="s">
        <v>4484</v>
      </c>
      <c r="B868" s="33" t="s">
        <v>2720</v>
      </c>
      <c r="C868" s="97" t="s">
        <v>3096</v>
      </c>
      <c r="D868" s="99" t="s">
        <v>3052</v>
      </c>
      <c r="E868" s="5" t="s">
        <v>3097</v>
      </c>
      <c r="F868" s="23" t="s">
        <v>3098</v>
      </c>
      <c r="G868" s="4" t="s">
        <v>3174</v>
      </c>
      <c r="H868" s="10">
        <v>0</v>
      </c>
      <c r="I868" s="32" t="s">
        <v>2992</v>
      </c>
      <c r="J868" s="8" t="s">
        <v>2571</v>
      </c>
      <c r="K868" s="33" t="s">
        <v>3024</v>
      </c>
      <c r="L868" s="36" t="s">
        <v>2714</v>
      </c>
      <c r="M868" s="33" t="s">
        <v>2716</v>
      </c>
      <c r="N868" s="5" t="s">
        <v>3025</v>
      </c>
      <c r="O868" s="4" t="s">
        <v>1415</v>
      </c>
      <c r="P868" s="4">
        <v>796</v>
      </c>
      <c r="Q868" s="50" t="s">
        <v>2728</v>
      </c>
      <c r="R868" s="150">
        <v>50</v>
      </c>
      <c r="S868" s="37">
        <v>400</v>
      </c>
      <c r="T868" s="35">
        <f t="shared" si="28"/>
        <v>20000</v>
      </c>
      <c r="U868" s="88">
        <f t="shared" si="29"/>
        <v>22400.000000000004</v>
      </c>
      <c r="V868" s="94"/>
      <c r="W868" s="75">
        <v>2017</v>
      </c>
      <c r="X868" s="8"/>
      <c r="Y868" s="132"/>
      <c r="Z868" s="132"/>
      <c r="AA868" s="132"/>
      <c r="AB868" s="132"/>
      <c r="AC868" s="132"/>
      <c r="AD868" s="132"/>
      <c r="AE868" s="132"/>
      <c r="AF868" s="132"/>
      <c r="AG868" s="132"/>
      <c r="AH868" s="132"/>
      <c r="AI868" s="132"/>
      <c r="AJ868" s="132"/>
      <c r="AK868" s="132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3"/>
      <c r="BA868" s="133"/>
      <c r="BB868" s="133"/>
      <c r="BC868" s="133"/>
      <c r="BD868" s="133"/>
      <c r="BE868" s="133"/>
      <c r="BF868" s="133"/>
      <c r="BG868" s="133"/>
      <c r="BH868" s="133"/>
      <c r="BI868" s="133"/>
      <c r="BJ868" s="133"/>
      <c r="BK868" s="133"/>
      <c r="BL868" s="133"/>
      <c r="BM868" s="133"/>
      <c r="BN868" s="133"/>
      <c r="BO868" s="133"/>
      <c r="BP868" s="133"/>
      <c r="BQ868" s="133"/>
      <c r="BR868" s="133"/>
      <c r="BS868" s="133"/>
      <c r="BT868" s="133"/>
      <c r="BU868" s="133"/>
      <c r="BV868" s="133"/>
      <c r="BW868" s="133"/>
      <c r="BX868" s="133"/>
      <c r="BY868" s="133"/>
      <c r="BZ868" s="133"/>
      <c r="CA868" s="133"/>
      <c r="CB868" s="133"/>
      <c r="CC868" s="133"/>
      <c r="CD868" s="133"/>
      <c r="CE868" s="133"/>
      <c r="CF868" s="133"/>
      <c r="CG868" s="133"/>
      <c r="CH868" s="133"/>
      <c r="CI868" s="133"/>
      <c r="CJ868" s="133"/>
      <c r="CK868" s="133"/>
      <c r="CL868" s="133"/>
      <c r="CM868" s="133"/>
    </row>
    <row r="869" spans="1:91" s="67" customFormat="1" ht="50.1" customHeight="1">
      <c r="A869" s="4" t="s">
        <v>4485</v>
      </c>
      <c r="B869" s="4" t="s">
        <v>2720</v>
      </c>
      <c r="C869" s="8" t="s">
        <v>3096</v>
      </c>
      <c r="D869" s="7" t="s">
        <v>3052</v>
      </c>
      <c r="E869" s="8" t="s">
        <v>3097</v>
      </c>
      <c r="F869" s="56" t="s">
        <v>3099</v>
      </c>
      <c r="G869" s="4" t="s">
        <v>3174</v>
      </c>
      <c r="H869" s="4">
        <v>0</v>
      </c>
      <c r="I869" s="4" t="s">
        <v>2992</v>
      </c>
      <c r="J869" s="8" t="s">
        <v>2571</v>
      </c>
      <c r="K869" s="8" t="s">
        <v>3024</v>
      </c>
      <c r="L869" s="36" t="s">
        <v>2714</v>
      </c>
      <c r="M869" s="4" t="s">
        <v>2716</v>
      </c>
      <c r="N869" s="8" t="s">
        <v>3025</v>
      </c>
      <c r="O869" s="4" t="s">
        <v>1415</v>
      </c>
      <c r="P869" s="4">
        <v>796</v>
      </c>
      <c r="Q869" s="4" t="s">
        <v>2728</v>
      </c>
      <c r="R869" s="155">
        <v>30</v>
      </c>
      <c r="S869" s="35">
        <v>500</v>
      </c>
      <c r="T869" s="35">
        <f t="shared" si="28"/>
        <v>15000</v>
      </c>
      <c r="U869" s="88">
        <f t="shared" si="29"/>
        <v>16800</v>
      </c>
      <c r="V869" s="2"/>
      <c r="W869" s="4">
        <v>2017</v>
      </c>
      <c r="X869" s="8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  <c r="BG869" s="65"/>
      <c r="BH869" s="65"/>
      <c r="BI869" s="65"/>
      <c r="BJ869" s="65"/>
      <c r="BK869" s="65"/>
      <c r="BL869" s="65"/>
      <c r="BM869" s="65"/>
      <c r="BN869" s="65"/>
      <c r="BO869" s="65"/>
      <c r="BP869" s="65"/>
      <c r="BQ869" s="65"/>
      <c r="BR869" s="65"/>
      <c r="BS869" s="65"/>
      <c r="BT869" s="65"/>
      <c r="BU869" s="65"/>
      <c r="BV869" s="65"/>
      <c r="BW869" s="65"/>
      <c r="BX869" s="65"/>
      <c r="BY869" s="65"/>
      <c r="BZ869" s="65"/>
      <c r="CA869" s="65"/>
      <c r="CB869" s="65"/>
      <c r="CC869" s="65"/>
      <c r="CD869" s="65"/>
      <c r="CE869" s="65"/>
      <c r="CF869" s="65"/>
      <c r="CG869" s="65"/>
      <c r="CH869" s="65"/>
      <c r="CI869" s="65"/>
      <c r="CJ869" s="65"/>
      <c r="CK869" s="65"/>
      <c r="CL869" s="65"/>
      <c r="CM869" s="65"/>
    </row>
    <row r="870" spans="1:91" s="67" customFormat="1" ht="50.1" customHeight="1">
      <c r="A870" s="4" t="s">
        <v>4486</v>
      </c>
      <c r="B870" s="4" t="s">
        <v>2720</v>
      </c>
      <c r="C870" s="8" t="s">
        <v>3096</v>
      </c>
      <c r="D870" s="7" t="s">
        <v>3052</v>
      </c>
      <c r="E870" s="8" t="s">
        <v>3097</v>
      </c>
      <c r="F870" s="56" t="s">
        <v>3112</v>
      </c>
      <c r="G870" s="4" t="s">
        <v>3174</v>
      </c>
      <c r="H870" s="4">
        <v>0</v>
      </c>
      <c r="I870" s="4" t="s">
        <v>2992</v>
      </c>
      <c r="J870" s="8" t="s">
        <v>2571</v>
      </c>
      <c r="K870" s="8" t="s">
        <v>3024</v>
      </c>
      <c r="L870" s="36" t="s">
        <v>2714</v>
      </c>
      <c r="M870" s="4" t="s">
        <v>2716</v>
      </c>
      <c r="N870" s="8" t="s">
        <v>3025</v>
      </c>
      <c r="O870" s="4" t="s">
        <v>1415</v>
      </c>
      <c r="P870" s="4">
        <v>796</v>
      </c>
      <c r="Q870" s="4" t="s">
        <v>2728</v>
      </c>
      <c r="R870" s="155">
        <v>40</v>
      </c>
      <c r="S870" s="35">
        <v>350</v>
      </c>
      <c r="T870" s="35">
        <f t="shared" si="28"/>
        <v>14000</v>
      </c>
      <c r="U870" s="88">
        <f t="shared" si="29"/>
        <v>15680.000000000002</v>
      </c>
      <c r="V870" s="2"/>
      <c r="W870" s="4">
        <v>2017</v>
      </c>
      <c r="X870" s="8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</row>
    <row r="871" spans="1:91" s="67" customFormat="1" ht="50.1" customHeight="1">
      <c r="A871" s="4" t="s">
        <v>4487</v>
      </c>
      <c r="B871" s="33" t="s">
        <v>2720</v>
      </c>
      <c r="C871" s="97" t="s">
        <v>3096</v>
      </c>
      <c r="D871" s="99" t="s">
        <v>3052</v>
      </c>
      <c r="E871" s="5" t="s">
        <v>3097</v>
      </c>
      <c r="F871" s="23" t="s">
        <v>3113</v>
      </c>
      <c r="G871" s="4" t="s">
        <v>3174</v>
      </c>
      <c r="H871" s="10">
        <v>0</v>
      </c>
      <c r="I871" s="32" t="s">
        <v>2992</v>
      </c>
      <c r="J871" s="8" t="s">
        <v>2571</v>
      </c>
      <c r="K871" s="33" t="s">
        <v>3024</v>
      </c>
      <c r="L871" s="36" t="s">
        <v>2714</v>
      </c>
      <c r="M871" s="33" t="s">
        <v>2716</v>
      </c>
      <c r="N871" s="5" t="s">
        <v>3025</v>
      </c>
      <c r="O871" s="4" t="s">
        <v>1415</v>
      </c>
      <c r="P871" s="4">
        <v>796</v>
      </c>
      <c r="Q871" s="50" t="s">
        <v>2728</v>
      </c>
      <c r="R871" s="150">
        <v>12</v>
      </c>
      <c r="S871" s="37">
        <v>400</v>
      </c>
      <c r="T871" s="35">
        <f t="shared" si="28"/>
        <v>4800</v>
      </c>
      <c r="U871" s="88">
        <f t="shared" si="29"/>
        <v>5376.0000000000009</v>
      </c>
      <c r="V871" s="94"/>
      <c r="W871" s="75">
        <v>2017</v>
      </c>
      <c r="X871" s="8"/>
      <c r="Y871" s="132"/>
      <c r="Z871" s="132"/>
      <c r="AA871" s="132"/>
      <c r="AB871" s="132"/>
      <c r="AC871" s="132"/>
      <c r="AD871" s="132"/>
      <c r="AE871" s="132"/>
      <c r="AF871" s="132"/>
      <c r="AG871" s="132"/>
      <c r="AH871" s="132"/>
      <c r="AI871" s="132"/>
      <c r="AJ871" s="132"/>
      <c r="AK871" s="132"/>
      <c r="AL871" s="132"/>
      <c r="AM871" s="132"/>
      <c r="AN871" s="132"/>
      <c r="AO871" s="132"/>
      <c r="AP871" s="132"/>
      <c r="AQ871" s="132"/>
      <c r="AR871" s="132"/>
      <c r="AS871" s="132"/>
      <c r="AT871" s="132"/>
      <c r="AU871" s="132"/>
      <c r="AV871" s="132"/>
      <c r="AW871" s="132"/>
      <c r="AX871" s="132"/>
      <c r="AY871" s="132"/>
      <c r="AZ871" s="132"/>
      <c r="BA871" s="132"/>
      <c r="BB871" s="132"/>
      <c r="BC871" s="132"/>
      <c r="BD871" s="132"/>
      <c r="BE871" s="132"/>
      <c r="BF871" s="132"/>
      <c r="BG871" s="132"/>
      <c r="BH871" s="132"/>
      <c r="BI871" s="132"/>
      <c r="BJ871" s="132"/>
      <c r="BK871" s="132"/>
      <c r="BL871" s="132"/>
      <c r="BM871" s="132"/>
      <c r="BN871" s="132"/>
      <c r="BO871" s="132"/>
      <c r="BP871" s="132"/>
      <c r="BQ871" s="132"/>
      <c r="BR871" s="132"/>
      <c r="BS871" s="132"/>
      <c r="BT871" s="132"/>
      <c r="BU871" s="132"/>
      <c r="BV871" s="132"/>
      <c r="BW871" s="132"/>
      <c r="BX871" s="132"/>
      <c r="BY871" s="132"/>
      <c r="BZ871" s="132"/>
      <c r="CA871" s="132"/>
      <c r="CB871" s="132"/>
      <c r="CC871" s="132"/>
      <c r="CD871" s="132"/>
      <c r="CE871" s="132"/>
      <c r="CF871" s="132"/>
      <c r="CG871" s="132"/>
      <c r="CH871" s="132"/>
      <c r="CI871" s="132"/>
      <c r="CJ871" s="132"/>
      <c r="CK871" s="132"/>
      <c r="CL871" s="132"/>
      <c r="CM871" s="132"/>
    </row>
    <row r="872" spans="1:91" s="67" customFormat="1" ht="50.1" customHeight="1">
      <c r="A872" s="4" t="s">
        <v>4488</v>
      </c>
      <c r="B872" s="4" t="s">
        <v>2720</v>
      </c>
      <c r="C872" s="8" t="s">
        <v>109</v>
      </c>
      <c r="D872" s="56" t="s">
        <v>3052</v>
      </c>
      <c r="E872" s="56" t="s">
        <v>110</v>
      </c>
      <c r="F872" s="56" t="s">
        <v>111</v>
      </c>
      <c r="G872" s="4" t="s">
        <v>3174</v>
      </c>
      <c r="H872" s="4">
        <v>0</v>
      </c>
      <c r="I872" s="54">
        <v>590000000</v>
      </c>
      <c r="J872" s="8" t="s">
        <v>2714</v>
      </c>
      <c r="K872" s="4" t="s">
        <v>112</v>
      </c>
      <c r="L872" s="4" t="s">
        <v>773</v>
      </c>
      <c r="M872" s="4" t="s">
        <v>3398</v>
      </c>
      <c r="N872" s="4" t="s">
        <v>2427</v>
      </c>
      <c r="O872" s="24" t="s">
        <v>3473</v>
      </c>
      <c r="P872" s="4">
        <v>796</v>
      </c>
      <c r="Q872" s="4" t="s">
        <v>2728</v>
      </c>
      <c r="R872" s="155">
        <v>8</v>
      </c>
      <c r="S872" s="155">
        <v>625</v>
      </c>
      <c r="T872" s="95">
        <f t="shared" si="28"/>
        <v>5000</v>
      </c>
      <c r="U872" s="89">
        <f t="shared" si="29"/>
        <v>5600.0000000000009</v>
      </c>
      <c r="V872" s="2"/>
      <c r="W872" s="4">
        <v>2017</v>
      </c>
      <c r="X872" s="72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</row>
    <row r="873" spans="1:91" s="67" customFormat="1" ht="50.1" customHeight="1">
      <c r="A873" s="4" t="s">
        <v>4489</v>
      </c>
      <c r="B873" s="4" t="s">
        <v>2720</v>
      </c>
      <c r="C873" s="8" t="s">
        <v>3114</v>
      </c>
      <c r="D873" s="7" t="s">
        <v>3052</v>
      </c>
      <c r="E873" s="8" t="s">
        <v>3115</v>
      </c>
      <c r="F873" s="56" t="s">
        <v>3116</v>
      </c>
      <c r="G873" s="4" t="s">
        <v>3174</v>
      </c>
      <c r="H873" s="4">
        <v>0</v>
      </c>
      <c r="I873" s="4" t="s">
        <v>2992</v>
      </c>
      <c r="J873" s="8" t="s">
        <v>2571</v>
      </c>
      <c r="K873" s="8" t="s">
        <v>3024</v>
      </c>
      <c r="L873" s="36" t="s">
        <v>2714</v>
      </c>
      <c r="M873" s="4" t="s">
        <v>2716</v>
      </c>
      <c r="N873" s="8" t="s">
        <v>3025</v>
      </c>
      <c r="O873" s="4" t="s">
        <v>1415</v>
      </c>
      <c r="P873" s="4">
        <v>796</v>
      </c>
      <c r="Q873" s="4" t="s">
        <v>2728</v>
      </c>
      <c r="R873" s="155">
        <v>20</v>
      </c>
      <c r="S873" s="35">
        <v>400</v>
      </c>
      <c r="T873" s="35">
        <f t="shared" si="28"/>
        <v>8000</v>
      </c>
      <c r="U873" s="88">
        <f t="shared" si="29"/>
        <v>8960</v>
      </c>
      <c r="V873" s="2"/>
      <c r="W873" s="4">
        <v>2017</v>
      </c>
      <c r="X873" s="8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  <c r="BG873" s="65"/>
      <c r="BH873" s="65"/>
      <c r="BI873" s="65"/>
      <c r="BJ873" s="65"/>
      <c r="BK873" s="65"/>
      <c r="BL873" s="65"/>
      <c r="BM873" s="65"/>
      <c r="BN873" s="65"/>
      <c r="BO873" s="65"/>
      <c r="BP873" s="65"/>
      <c r="BQ873" s="65"/>
      <c r="BR873" s="65"/>
      <c r="BS873" s="65"/>
      <c r="BT873" s="65"/>
      <c r="BU873" s="65"/>
      <c r="BV873" s="65"/>
      <c r="BW873" s="65"/>
      <c r="BX873" s="65"/>
      <c r="BY873" s="65"/>
      <c r="BZ873" s="65"/>
      <c r="CA873" s="65"/>
      <c r="CB873" s="65"/>
      <c r="CC873" s="65"/>
      <c r="CD873" s="65"/>
      <c r="CE873" s="65"/>
      <c r="CF873" s="65"/>
      <c r="CG873" s="65"/>
      <c r="CH873" s="65"/>
      <c r="CI873" s="65"/>
      <c r="CJ873" s="65"/>
      <c r="CK873" s="65"/>
      <c r="CL873" s="65"/>
      <c r="CM873" s="65"/>
    </row>
    <row r="874" spans="1:91" s="67" customFormat="1" ht="50.1" customHeight="1">
      <c r="A874" s="4" t="s">
        <v>4490</v>
      </c>
      <c r="B874" s="33" t="s">
        <v>2720</v>
      </c>
      <c r="C874" s="97" t="s">
        <v>3114</v>
      </c>
      <c r="D874" s="99" t="s">
        <v>3052</v>
      </c>
      <c r="E874" s="5" t="s">
        <v>3115</v>
      </c>
      <c r="F874" s="23" t="s">
        <v>3121</v>
      </c>
      <c r="G874" s="4" t="s">
        <v>3174</v>
      </c>
      <c r="H874" s="10">
        <v>0</v>
      </c>
      <c r="I874" s="32" t="s">
        <v>2992</v>
      </c>
      <c r="J874" s="8" t="s">
        <v>2571</v>
      </c>
      <c r="K874" s="33" t="s">
        <v>3024</v>
      </c>
      <c r="L874" s="36" t="s">
        <v>2714</v>
      </c>
      <c r="M874" s="33" t="s">
        <v>2716</v>
      </c>
      <c r="N874" s="5" t="s">
        <v>3025</v>
      </c>
      <c r="O874" s="4" t="s">
        <v>1415</v>
      </c>
      <c r="P874" s="4">
        <v>796</v>
      </c>
      <c r="Q874" s="50" t="s">
        <v>2728</v>
      </c>
      <c r="R874" s="150">
        <v>10</v>
      </c>
      <c r="S874" s="37">
        <v>700</v>
      </c>
      <c r="T874" s="35">
        <f t="shared" si="28"/>
        <v>7000</v>
      </c>
      <c r="U874" s="88">
        <f t="shared" si="29"/>
        <v>7840.0000000000009</v>
      </c>
      <c r="V874" s="94"/>
      <c r="W874" s="75">
        <v>2017</v>
      </c>
      <c r="X874" s="8"/>
      <c r="Y874" s="132"/>
      <c r="Z874" s="132"/>
      <c r="AA874" s="132"/>
      <c r="AB874" s="132"/>
      <c r="AC874" s="132"/>
      <c r="AD874" s="132"/>
      <c r="AE874" s="132"/>
      <c r="AF874" s="132"/>
      <c r="AG874" s="132"/>
      <c r="AH874" s="132"/>
      <c r="AI874" s="132"/>
      <c r="AJ874" s="132"/>
      <c r="AK874" s="132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3"/>
      <c r="BA874" s="133"/>
      <c r="BB874" s="133"/>
      <c r="BC874" s="133"/>
      <c r="BD874" s="133"/>
      <c r="BE874" s="133"/>
      <c r="BF874" s="133"/>
      <c r="BG874" s="133"/>
      <c r="BH874" s="133"/>
      <c r="BI874" s="133"/>
      <c r="BJ874" s="133"/>
      <c r="BK874" s="133"/>
      <c r="BL874" s="133"/>
      <c r="BM874" s="133"/>
      <c r="BN874" s="133"/>
      <c r="BO874" s="133"/>
      <c r="BP874" s="133"/>
      <c r="BQ874" s="133"/>
      <c r="BR874" s="133"/>
      <c r="BS874" s="133"/>
      <c r="BT874" s="133"/>
      <c r="BU874" s="133"/>
      <c r="BV874" s="133"/>
      <c r="BW874" s="133"/>
      <c r="BX874" s="133"/>
      <c r="BY874" s="133"/>
      <c r="BZ874" s="133"/>
      <c r="CA874" s="133"/>
      <c r="CB874" s="133"/>
      <c r="CC874" s="133"/>
      <c r="CD874" s="133"/>
      <c r="CE874" s="133"/>
      <c r="CF874" s="133"/>
      <c r="CG874" s="133"/>
      <c r="CH874" s="133"/>
      <c r="CI874" s="133"/>
      <c r="CJ874" s="133"/>
      <c r="CK874" s="133"/>
      <c r="CL874" s="133"/>
      <c r="CM874" s="133"/>
    </row>
    <row r="875" spans="1:91" s="67" customFormat="1" ht="50.1" customHeight="1">
      <c r="A875" s="4" t="s">
        <v>4491</v>
      </c>
      <c r="B875" s="4" t="s">
        <v>2720</v>
      </c>
      <c r="C875" s="8" t="s">
        <v>3114</v>
      </c>
      <c r="D875" s="7" t="s">
        <v>3052</v>
      </c>
      <c r="E875" s="8" t="s">
        <v>3115</v>
      </c>
      <c r="F875" s="56" t="s">
        <v>3122</v>
      </c>
      <c r="G875" s="4" t="s">
        <v>3174</v>
      </c>
      <c r="H875" s="4">
        <v>0</v>
      </c>
      <c r="I875" s="4" t="s">
        <v>2992</v>
      </c>
      <c r="J875" s="8" t="s">
        <v>2571</v>
      </c>
      <c r="K875" s="8" t="s">
        <v>3024</v>
      </c>
      <c r="L875" s="36" t="s">
        <v>2714</v>
      </c>
      <c r="M875" s="4" t="s">
        <v>2716</v>
      </c>
      <c r="N875" s="8" t="s">
        <v>3025</v>
      </c>
      <c r="O875" s="4" t="s">
        <v>1415</v>
      </c>
      <c r="P875" s="4">
        <v>796</v>
      </c>
      <c r="Q875" s="4" t="s">
        <v>2728</v>
      </c>
      <c r="R875" s="155">
        <v>10</v>
      </c>
      <c r="S875" s="35">
        <v>200</v>
      </c>
      <c r="T875" s="35">
        <f t="shared" si="28"/>
        <v>2000</v>
      </c>
      <c r="U875" s="88">
        <f t="shared" si="29"/>
        <v>2240</v>
      </c>
      <c r="V875" s="2"/>
      <c r="W875" s="4">
        <v>2017</v>
      </c>
      <c r="X875" s="8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5"/>
      <c r="BF875" s="65"/>
      <c r="BG875" s="65"/>
      <c r="BH875" s="65"/>
      <c r="BI875" s="65"/>
      <c r="BJ875" s="65"/>
      <c r="BK875" s="65"/>
      <c r="BL875" s="65"/>
      <c r="BM875" s="65"/>
      <c r="BN875" s="65"/>
      <c r="BO875" s="65"/>
      <c r="BP875" s="65"/>
      <c r="BQ875" s="65"/>
      <c r="BR875" s="65"/>
      <c r="BS875" s="65"/>
      <c r="BT875" s="65"/>
      <c r="BU875" s="65"/>
      <c r="BV875" s="65"/>
      <c r="BW875" s="65"/>
      <c r="BX875" s="65"/>
      <c r="BY875" s="65"/>
      <c r="BZ875" s="65"/>
      <c r="CA875" s="65"/>
      <c r="CB875" s="65"/>
      <c r="CC875" s="65"/>
      <c r="CD875" s="65"/>
      <c r="CE875" s="65"/>
      <c r="CF875" s="65"/>
      <c r="CG875" s="65"/>
      <c r="CH875" s="65"/>
      <c r="CI875" s="65"/>
      <c r="CJ875" s="65"/>
      <c r="CK875" s="65"/>
      <c r="CL875" s="65"/>
      <c r="CM875" s="65"/>
    </row>
    <row r="876" spans="1:91" s="67" customFormat="1" ht="50.1" customHeight="1">
      <c r="A876" s="4" t="s">
        <v>4492</v>
      </c>
      <c r="B876" s="33" t="s">
        <v>2720</v>
      </c>
      <c r="C876" s="97" t="s">
        <v>3117</v>
      </c>
      <c r="D876" s="99" t="s">
        <v>3052</v>
      </c>
      <c r="E876" s="5" t="s">
        <v>3118</v>
      </c>
      <c r="F876" s="23" t="s">
        <v>3119</v>
      </c>
      <c r="G876" s="4" t="s">
        <v>3174</v>
      </c>
      <c r="H876" s="10">
        <v>0</v>
      </c>
      <c r="I876" s="32" t="s">
        <v>2992</v>
      </c>
      <c r="J876" s="8" t="s">
        <v>2571</v>
      </c>
      <c r="K876" s="33" t="s">
        <v>3024</v>
      </c>
      <c r="L876" s="36" t="s">
        <v>2714</v>
      </c>
      <c r="M876" s="33" t="s">
        <v>2716</v>
      </c>
      <c r="N876" s="5" t="s">
        <v>3025</v>
      </c>
      <c r="O876" s="4" t="s">
        <v>1415</v>
      </c>
      <c r="P876" s="4">
        <v>796</v>
      </c>
      <c r="Q876" s="50" t="s">
        <v>2728</v>
      </c>
      <c r="R876" s="150">
        <v>10</v>
      </c>
      <c r="S876" s="37">
        <v>800</v>
      </c>
      <c r="T876" s="35">
        <f t="shared" si="28"/>
        <v>8000</v>
      </c>
      <c r="U876" s="88">
        <f t="shared" si="29"/>
        <v>8960</v>
      </c>
      <c r="V876" s="94"/>
      <c r="W876" s="75">
        <v>2017</v>
      </c>
      <c r="X876" s="8"/>
      <c r="Y876" s="132"/>
      <c r="Z876" s="132"/>
      <c r="AA876" s="132"/>
      <c r="AB876" s="132"/>
      <c r="AC876" s="132"/>
      <c r="AD876" s="132"/>
      <c r="AE876" s="132"/>
      <c r="AF876" s="132"/>
      <c r="AG876" s="132"/>
      <c r="AH876" s="132"/>
      <c r="AI876" s="132"/>
      <c r="AJ876" s="132"/>
      <c r="AK876" s="132"/>
      <c r="AL876" s="132"/>
      <c r="AM876" s="132"/>
      <c r="AN876" s="132"/>
      <c r="AO876" s="132"/>
      <c r="AP876" s="132"/>
      <c r="AQ876" s="132"/>
      <c r="AR876" s="132"/>
      <c r="AS876" s="132"/>
      <c r="AT876" s="132"/>
      <c r="AU876" s="132"/>
      <c r="AV876" s="132"/>
      <c r="AW876" s="132"/>
      <c r="AX876" s="132"/>
      <c r="AY876" s="132"/>
      <c r="AZ876" s="132"/>
      <c r="BA876" s="132"/>
      <c r="BB876" s="132"/>
      <c r="BC876" s="132"/>
      <c r="BD876" s="132"/>
      <c r="BE876" s="132"/>
      <c r="BF876" s="132"/>
      <c r="BG876" s="132"/>
      <c r="BH876" s="132"/>
      <c r="BI876" s="132"/>
      <c r="BJ876" s="132"/>
      <c r="BK876" s="132"/>
      <c r="BL876" s="132"/>
      <c r="BM876" s="132"/>
      <c r="BN876" s="132"/>
      <c r="BO876" s="132"/>
      <c r="BP876" s="132"/>
      <c r="BQ876" s="132"/>
      <c r="BR876" s="132"/>
      <c r="BS876" s="132"/>
      <c r="BT876" s="132"/>
      <c r="BU876" s="132"/>
      <c r="BV876" s="132"/>
      <c r="BW876" s="132"/>
      <c r="BX876" s="132"/>
      <c r="BY876" s="132"/>
      <c r="BZ876" s="132"/>
      <c r="CA876" s="132"/>
      <c r="CB876" s="132"/>
      <c r="CC876" s="132"/>
      <c r="CD876" s="132"/>
      <c r="CE876" s="132"/>
      <c r="CF876" s="132"/>
      <c r="CG876" s="132"/>
      <c r="CH876" s="132"/>
      <c r="CI876" s="132"/>
      <c r="CJ876" s="132"/>
      <c r="CK876" s="132"/>
      <c r="CL876" s="132"/>
      <c r="CM876" s="132"/>
    </row>
    <row r="877" spans="1:91" s="67" customFormat="1" ht="50.1" customHeight="1">
      <c r="A877" s="4" t="s">
        <v>4493</v>
      </c>
      <c r="B877" s="4" t="s">
        <v>2720</v>
      </c>
      <c r="C877" s="8" t="s">
        <v>3117</v>
      </c>
      <c r="D877" s="7" t="s">
        <v>3052</v>
      </c>
      <c r="E877" s="8" t="s">
        <v>3118</v>
      </c>
      <c r="F877" s="56" t="s">
        <v>3120</v>
      </c>
      <c r="G877" s="4" t="s">
        <v>3174</v>
      </c>
      <c r="H877" s="4">
        <v>0</v>
      </c>
      <c r="I877" s="4" t="s">
        <v>2992</v>
      </c>
      <c r="J877" s="8" t="s">
        <v>2571</v>
      </c>
      <c r="K877" s="8" t="s">
        <v>3024</v>
      </c>
      <c r="L877" s="36" t="s">
        <v>2714</v>
      </c>
      <c r="M877" s="4" t="s">
        <v>2716</v>
      </c>
      <c r="N877" s="8" t="s">
        <v>3025</v>
      </c>
      <c r="O877" s="4" t="s">
        <v>1415</v>
      </c>
      <c r="P877" s="4">
        <v>796</v>
      </c>
      <c r="Q877" s="4" t="s">
        <v>2728</v>
      </c>
      <c r="R877" s="155">
        <v>10</v>
      </c>
      <c r="S877" s="35">
        <v>1300</v>
      </c>
      <c r="T877" s="35">
        <f t="shared" si="28"/>
        <v>13000</v>
      </c>
      <c r="U877" s="88">
        <f t="shared" si="29"/>
        <v>14560.000000000002</v>
      </c>
      <c r="V877" s="2"/>
      <c r="W877" s="4">
        <v>2017</v>
      </c>
      <c r="X877" s="8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5"/>
      <c r="BF877" s="65"/>
      <c r="BG877" s="65"/>
      <c r="BH877" s="65"/>
      <c r="BI877" s="65"/>
      <c r="BJ877" s="65"/>
      <c r="BK877" s="65"/>
      <c r="BL877" s="65"/>
      <c r="BM877" s="65"/>
      <c r="BN877" s="65"/>
      <c r="BO877" s="65"/>
      <c r="BP877" s="65"/>
      <c r="BQ877" s="65"/>
      <c r="BR877" s="65"/>
      <c r="BS877" s="65"/>
      <c r="BT877" s="65"/>
      <c r="BU877" s="65"/>
      <c r="BV877" s="65"/>
      <c r="BW877" s="65"/>
      <c r="BX877" s="65"/>
      <c r="BY877" s="65"/>
      <c r="BZ877" s="65"/>
      <c r="CA877" s="65"/>
      <c r="CB877" s="65"/>
      <c r="CC877" s="65"/>
      <c r="CD877" s="65"/>
      <c r="CE877" s="65"/>
      <c r="CF877" s="65"/>
      <c r="CG877" s="65"/>
      <c r="CH877" s="65"/>
      <c r="CI877" s="65"/>
      <c r="CJ877" s="65"/>
      <c r="CK877" s="65"/>
      <c r="CL877" s="65"/>
      <c r="CM877" s="65"/>
    </row>
    <row r="878" spans="1:91" s="67" customFormat="1" ht="50.1" customHeight="1">
      <c r="A878" s="4" t="s">
        <v>4494</v>
      </c>
      <c r="B878" s="33" t="s">
        <v>2720</v>
      </c>
      <c r="C878" s="97" t="s">
        <v>3117</v>
      </c>
      <c r="D878" s="99" t="s">
        <v>3052</v>
      </c>
      <c r="E878" s="5" t="s">
        <v>3118</v>
      </c>
      <c r="F878" s="23" t="s">
        <v>3123</v>
      </c>
      <c r="G878" s="4" t="s">
        <v>3174</v>
      </c>
      <c r="H878" s="10">
        <v>0</v>
      </c>
      <c r="I878" s="32" t="s">
        <v>2992</v>
      </c>
      <c r="J878" s="8" t="s">
        <v>2571</v>
      </c>
      <c r="K878" s="33" t="s">
        <v>3024</v>
      </c>
      <c r="L878" s="36" t="s">
        <v>2714</v>
      </c>
      <c r="M878" s="33" t="s">
        <v>2716</v>
      </c>
      <c r="N878" s="5" t="s">
        <v>3025</v>
      </c>
      <c r="O878" s="4" t="s">
        <v>1415</v>
      </c>
      <c r="P878" s="4">
        <v>796</v>
      </c>
      <c r="Q878" s="50" t="s">
        <v>2728</v>
      </c>
      <c r="R878" s="150">
        <v>10</v>
      </c>
      <c r="S878" s="37">
        <v>1000</v>
      </c>
      <c r="T878" s="35">
        <f t="shared" si="28"/>
        <v>10000</v>
      </c>
      <c r="U878" s="88">
        <f t="shared" si="29"/>
        <v>11200.000000000002</v>
      </c>
      <c r="V878" s="94"/>
      <c r="W878" s="75">
        <v>2017</v>
      </c>
      <c r="X878" s="8"/>
      <c r="Y878" s="132"/>
      <c r="Z878" s="132"/>
      <c r="AA878" s="132"/>
      <c r="AB878" s="132"/>
      <c r="AC878" s="132"/>
      <c r="AD878" s="132"/>
      <c r="AE878" s="132"/>
      <c r="AF878" s="132"/>
      <c r="AG878" s="132"/>
      <c r="AH878" s="132"/>
      <c r="AI878" s="132"/>
      <c r="AJ878" s="132"/>
      <c r="AK878" s="132"/>
      <c r="AL878" s="132"/>
      <c r="AM878" s="132"/>
      <c r="AN878" s="132"/>
      <c r="AO878" s="132"/>
      <c r="AP878" s="132"/>
      <c r="AQ878" s="132"/>
      <c r="AR878" s="132"/>
      <c r="AS878" s="132"/>
      <c r="AT878" s="132"/>
      <c r="AU878" s="132"/>
      <c r="AV878" s="132"/>
      <c r="AW878" s="132"/>
      <c r="AX878" s="132"/>
      <c r="AY878" s="132"/>
      <c r="AZ878" s="132"/>
      <c r="BA878" s="132"/>
      <c r="BB878" s="132"/>
      <c r="BC878" s="132"/>
      <c r="BD878" s="132"/>
      <c r="BE878" s="132"/>
      <c r="BF878" s="132"/>
      <c r="BG878" s="132"/>
      <c r="BH878" s="132"/>
      <c r="BI878" s="132"/>
      <c r="BJ878" s="132"/>
      <c r="BK878" s="132"/>
      <c r="BL878" s="132"/>
      <c r="BM878" s="132"/>
      <c r="BN878" s="132"/>
      <c r="BO878" s="132"/>
      <c r="BP878" s="132"/>
      <c r="BQ878" s="132"/>
      <c r="BR878" s="132"/>
      <c r="BS878" s="132"/>
      <c r="BT878" s="132"/>
      <c r="BU878" s="132"/>
      <c r="BV878" s="132"/>
      <c r="BW878" s="132"/>
      <c r="BX878" s="132"/>
      <c r="BY878" s="132"/>
      <c r="BZ878" s="132"/>
      <c r="CA878" s="132"/>
      <c r="CB878" s="132"/>
      <c r="CC878" s="132"/>
      <c r="CD878" s="132"/>
      <c r="CE878" s="132"/>
      <c r="CF878" s="132"/>
      <c r="CG878" s="132"/>
      <c r="CH878" s="132"/>
      <c r="CI878" s="132"/>
      <c r="CJ878" s="132"/>
      <c r="CK878" s="132"/>
      <c r="CL878" s="132"/>
      <c r="CM878" s="132"/>
    </row>
    <row r="879" spans="1:91" s="67" customFormat="1" ht="50.1" customHeight="1">
      <c r="A879" s="4" t="s">
        <v>4495</v>
      </c>
      <c r="B879" s="33" t="s">
        <v>2720</v>
      </c>
      <c r="C879" s="97" t="s">
        <v>3128</v>
      </c>
      <c r="D879" s="99" t="s">
        <v>3052</v>
      </c>
      <c r="E879" s="5" t="s">
        <v>3129</v>
      </c>
      <c r="F879" s="23" t="s">
        <v>3130</v>
      </c>
      <c r="G879" s="4" t="s">
        <v>3174</v>
      </c>
      <c r="H879" s="10">
        <v>0</v>
      </c>
      <c r="I879" s="32" t="s">
        <v>2992</v>
      </c>
      <c r="J879" s="8" t="s">
        <v>2571</v>
      </c>
      <c r="K879" s="33" t="s">
        <v>3024</v>
      </c>
      <c r="L879" s="36" t="s">
        <v>2714</v>
      </c>
      <c r="M879" s="33" t="s">
        <v>2716</v>
      </c>
      <c r="N879" s="5" t="s">
        <v>3025</v>
      </c>
      <c r="O879" s="4" t="s">
        <v>1415</v>
      </c>
      <c r="P879" s="4">
        <v>796</v>
      </c>
      <c r="Q879" s="50" t="s">
        <v>2728</v>
      </c>
      <c r="R879" s="150">
        <v>10</v>
      </c>
      <c r="S879" s="37">
        <v>250</v>
      </c>
      <c r="T879" s="35">
        <f t="shared" si="28"/>
        <v>2500</v>
      </c>
      <c r="U879" s="88">
        <f t="shared" si="29"/>
        <v>2800.0000000000005</v>
      </c>
      <c r="V879" s="94"/>
      <c r="W879" s="75">
        <v>2017</v>
      </c>
      <c r="X879" s="8"/>
      <c r="Y879" s="132"/>
      <c r="Z879" s="132"/>
      <c r="AA879" s="132"/>
      <c r="AB879" s="132"/>
      <c r="AC879" s="132"/>
      <c r="AD879" s="132"/>
      <c r="AE879" s="132"/>
      <c r="AF879" s="132"/>
      <c r="AG879" s="132"/>
      <c r="AH879" s="132"/>
      <c r="AI879" s="132"/>
      <c r="AJ879" s="132"/>
      <c r="AK879" s="132"/>
      <c r="AL879" s="132"/>
      <c r="AM879" s="132"/>
      <c r="AN879" s="132"/>
      <c r="AO879" s="132"/>
      <c r="AP879" s="132"/>
      <c r="AQ879" s="132"/>
      <c r="AR879" s="132"/>
      <c r="AS879" s="132"/>
      <c r="AT879" s="132"/>
      <c r="AU879" s="132"/>
      <c r="AV879" s="132"/>
      <c r="AW879" s="132"/>
      <c r="AX879" s="132"/>
      <c r="AY879" s="132"/>
      <c r="AZ879" s="132"/>
      <c r="BA879" s="132"/>
      <c r="BB879" s="132"/>
      <c r="BC879" s="132"/>
      <c r="BD879" s="132"/>
      <c r="BE879" s="132"/>
      <c r="BF879" s="132"/>
      <c r="BG879" s="132"/>
      <c r="BH879" s="132"/>
      <c r="BI879" s="132"/>
      <c r="BJ879" s="132"/>
      <c r="BK879" s="132"/>
      <c r="BL879" s="132"/>
      <c r="BM879" s="132"/>
      <c r="BN879" s="132"/>
      <c r="BO879" s="132"/>
      <c r="BP879" s="132"/>
      <c r="BQ879" s="132"/>
      <c r="BR879" s="132"/>
      <c r="BS879" s="132"/>
      <c r="BT879" s="132"/>
      <c r="BU879" s="132"/>
      <c r="BV879" s="132"/>
      <c r="BW879" s="132"/>
      <c r="BX879" s="132"/>
      <c r="BY879" s="132"/>
      <c r="BZ879" s="132"/>
      <c r="CA879" s="132"/>
      <c r="CB879" s="132"/>
      <c r="CC879" s="132"/>
      <c r="CD879" s="132"/>
      <c r="CE879" s="132"/>
      <c r="CF879" s="132"/>
      <c r="CG879" s="132"/>
      <c r="CH879" s="132"/>
      <c r="CI879" s="132"/>
      <c r="CJ879" s="132"/>
      <c r="CK879" s="132"/>
      <c r="CL879" s="132"/>
      <c r="CM879" s="132"/>
    </row>
    <row r="880" spans="1:91" s="67" customFormat="1" ht="50.1" customHeight="1">
      <c r="A880" s="4" t="s">
        <v>4496</v>
      </c>
      <c r="B880" s="4" t="s">
        <v>2720</v>
      </c>
      <c r="C880" s="8" t="s">
        <v>3131</v>
      </c>
      <c r="D880" s="7" t="s">
        <v>3052</v>
      </c>
      <c r="E880" s="8" t="s">
        <v>3132</v>
      </c>
      <c r="F880" s="56" t="s">
        <v>3133</v>
      </c>
      <c r="G880" s="4" t="s">
        <v>3174</v>
      </c>
      <c r="H880" s="4">
        <v>0</v>
      </c>
      <c r="I880" s="4" t="s">
        <v>2992</v>
      </c>
      <c r="J880" s="8" t="s">
        <v>2571</v>
      </c>
      <c r="K880" s="8" t="s">
        <v>3024</v>
      </c>
      <c r="L880" s="36" t="s">
        <v>2714</v>
      </c>
      <c r="M880" s="4" t="s">
        <v>2716</v>
      </c>
      <c r="N880" s="8" t="s">
        <v>3025</v>
      </c>
      <c r="O880" s="4" t="s">
        <v>1415</v>
      </c>
      <c r="P880" s="4">
        <v>796</v>
      </c>
      <c r="Q880" s="4" t="s">
        <v>2728</v>
      </c>
      <c r="R880" s="155">
        <v>10</v>
      </c>
      <c r="S880" s="35">
        <v>250</v>
      </c>
      <c r="T880" s="35">
        <f t="shared" si="28"/>
        <v>2500</v>
      </c>
      <c r="U880" s="88">
        <f t="shared" si="29"/>
        <v>2800.0000000000005</v>
      </c>
      <c r="V880" s="2"/>
      <c r="W880" s="4">
        <v>2017</v>
      </c>
      <c r="X880" s="8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</row>
    <row r="881" spans="1:91" s="67" customFormat="1" ht="50.1" customHeight="1">
      <c r="A881" s="4" t="s">
        <v>4497</v>
      </c>
      <c r="B881" s="33" t="s">
        <v>2720</v>
      </c>
      <c r="C881" s="97" t="s">
        <v>3100</v>
      </c>
      <c r="D881" s="99" t="s">
        <v>3052</v>
      </c>
      <c r="E881" s="5" t="s">
        <v>3101</v>
      </c>
      <c r="F881" s="23" t="s">
        <v>3102</v>
      </c>
      <c r="G881" s="4" t="s">
        <v>3174</v>
      </c>
      <c r="H881" s="10">
        <v>0</v>
      </c>
      <c r="I881" s="32" t="s">
        <v>2992</v>
      </c>
      <c r="J881" s="8" t="s">
        <v>2571</v>
      </c>
      <c r="K881" s="33" t="s">
        <v>3024</v>
      </c>
      <c r="L881" s="36" t="s">
        <v>2714</v>
      </c>
      <c r="M881" s="33" t="s">
        <v>2716</v>
      </c>
      <c r="N881" s="5" t="s">
        <v>3025</v>
      </c>
      <c r="O881" s="4" t="s">
        <v>1415</v>
      </c>
      <c r="P881" s="4">
        <v>796</v>
      </c>
      <c r="Q881" s="50" t="s">
        <v>2728</v>
      </c>
      <c r="R881" s="150">
        <v>24</v>
      </c>
      <c r="S881" s="37">
        <v>1300</v>
      </c>
      <c r="T881" s="35">
        <f t="shared" si="28"/>
        <v>31200</v>
      </c>
      <c r="U881" s="88">
        <f t="shared" si="29"/>
        <v>34944</v>
      </c>
      <c r="V881" s="94"/>
      <c r="W881" s="75">
        <v>2017</v>
      </c>
      <c r="X881" s="8"/>
      <c r="Y881" s="132"/>
      <c r="Z881" s="132"/>
      <c r="AA881" s="132"/>
      <c r="AB881" s="132"/>
      <c r="AC881" s="132"/>
      <c r="AD881" s="132"/>
      <c r="AE881" s="132"/>
      <c r="AF881" s="132"/>
      <c r="AG881" s="132"/>
      <c r="AH881" s="132"/>
      <c r="AI881" s="132"/>
      <c r="AJ881" s="132"/>
      <c r="AK881" s="132"/>
      <c r="AL881" s="132"/>
      <c r="AM881" s="132"/>
      <c r="AN881" s="132"/>
      <c r="AO881" s="132"/>
      <c r="AP881" s="132"/>
      <c r="AQ881" s="132"/>
      <c r="AR881" s="132"/>
      <c r="AS881" s="132"/>
      <c r="AT881" s="132"/>
      <c r="AU881" s="132"/>
      <c r="AV881" s="132"/>
      <c r="AW881" s="132"/>
      <c r="AX881" s="132"/>
      <c r="AY881" s="132"/>
      <c r="AZ881" s="132"/>
      <c r="BA881" s="132"/>
      <c r="BB881" s="132"/>
      <c r="BC881" s="132"/>
      <c r="BD881" s="132"/>
      <c r="BE881" s="132"/>
      <c r="BF881" s="132"/>
      <c r="BG881" s="132"/>
      <c r="BH881" s="132"/>
      <c r="BI881" s="132"/>
      <c r="BJ881" s="132"/>
      <c r="BK881" s="132"/>
      <c r="BL881" s="132"/>
      <c r="BM881" s="132"/>
      <c r="BN881" s="132"/>
      <c r="BO881" s="132"/>
      <c r="BP881" s="132"/>
      <c r="BQ881" s="132"/>
      <c r="BR881" s="132"/>
      <c r="BS881" s="132"/>
      <c r="BT881" s="132"/>
      <c r="BU881" s="132"/>
      <c r="BV881" s="132"/>
      <c r="BW881" s="132"/>
      <c r="BX881" s="132"/>
      <c r="BY881" s="132"/>
      <c r="BZ881" s="132"/>
      <c r="CA881" s="132"/>
      <c r="CB881" s="132"/>
      <c r="CC881" s="132"/>
      <c r="CD881" s="132"/>
      <c r="CE881" s="132"/>
      <c r="CF881" s="132"/>
      <c r="CG881" s="132"/>
      <c r="CH881" s="132"/>
      <c r="CI881" s="132"/>
      <c r="CJ881" s="132"/>
      <c r="CK881" s="132"/>
      <c r="CL881" s="132"/>
      <c r="CM881" s="132"/>
    </row>
    <row r="882" spans="1:91" s="67" customFormat="1" ht="50.1" customHeight="1">
      <c r="A882" s="4" t="s">
        <v>4498</v>
      </c>
      <c r="B882" s="33" t="s">
        <v>2720</v>
      </c>
      <c r="C882" s="97" t="s">
        <v>3107</v>
      </c>
      <c r="D882" s="99" t="s">
        <v>3052</v>
      </c>
      <c r="E882" s="5" t="s">
        <v>3108</v>
      </c>
      <c r="F882" s="23" t="s">
        <v>3109</v>
      </c>
      <c r="G882" s="4" t="s">
        <v>3174</v>
      </c>
      <c r="H882" s="10">
        <v>0</v>
      </c>
      <c r="I882" s="32" t="s">
        <v>2992</v>
      </c>
      <c r="J882" s="8" t="s">
        <v>2571</v>
      </c>
      <c r="K882" s="33" t="s">
        <v>3024</v>
      </c>
      <c r="L882" s="36" t="s">
        <v>2714</v>
      </c>
      <c r="M882" s="33" t="s">
        <v>2716</v>
      </c>
      <c r="N882" s="5" t="s">
        <v>3025</v>
      </c>
      <c r="O882" s="4" t="s">
        <v>1415</v>
      </c>
      <c r="P882" s="4">
        <v>796</v>
      </c>
      <c r="Q882" s="50" t="s">
        <v>2728</v>
      </c>
      <c r="R882" s="150">
        <v>12</v>
      </c>
      <c r="S882" s="37">
        <v>4400</v>
      </c>
      <c r="T882" s="35">
        <f t="shared" si="28"/>
        <v>52800</v>
      </c>
      <c r="U882" s="88">
        <f t="shared" si="29"/>
        <v>59136.000000000007</v>
      </c>
      <c r="V882" s="94"/>
      <c r="W882" s="75">
        <v>2017</v>
      </c>
      <c r="X882" s="8"/>
      <c r="Y882" s="132"/>
      <c r="Z882" s="132"/>
      <c r="AA882" s="132"/>
      <c r="AB882" s="132"/>
      <c r="AC882" s="132"/>
      <c r="AD882" s="132"/>
      <c r="AE882" s="132"/>
      <c r="AF882" s="132"/>
      <c r="AG882" s="132"/>
      <c r="AH882" s="132"/>
      <c r="AI882" s="132"/>
      <c r="AJ882" s="132"/>
      <c r="AK882" s="132"/>
      <c r="AL882" s="132"/>
      <c r="AM882" s="132"/>
      <c r="AN882" s="132"/>
      <c r="AO882" s="132"/>
      <c r="AP882" s="132"/>
      <c r="AQ882" s="132"/>
      <c r="AR882" s="132"/>
      <c r="AS882" s="132"/>
      <c r="AT882" s="132"/>
      <c r="AU882" s="132"/>
      <c r="AV882" s="132"/>
      <c r="AW882" s="132"/>
      <c r="AX882" s="132"/>
      <c r="AY882" s="132"/>
      <c r="AZ882" s="132"/>
      <c r="BA882" s="132"/>
      <c r="BB882" s="132"/>
      <c r="BC882" s="132"/>
      <c r="BD882" s="132"/>
      <c r="BE882" s="132"/>
      <c r="BF882" s="132"/>
      <c r="BG882" s="132"/>
      <c r="BH882" s="132"/>
      <c r="BI882" s="132"/>
      <c r="BJ882" s="132"/>
      <c r="BK882" s="132"/>
      <c r="BL882" s="132"/>
      <c r="BM882" s="132"/>
      <c r="BN882" s="132"/>
      <c r="BO882" s="132"/>
      <c r="BP882" s="132"/>
      <c r="BQ882" s="132"/>
      <c r="BR882" s="132"/>
      <c r="BS882" s="132"/>
      <c r="BT882" s="132"/>
      <c r="BU882" s="132"/>
      <c r="BV882" s="132"/>
      <c r="BW882" s="132"/>
      <c r="BX882" s="132"/>
      <c r="BY882" s="132"/>
      <c r="BZ882" s="132"/>
      <c r="CA882" s="132"/>
      <c r="CB882" s="132"/>
      <c r="CC882" s="132"/>
      <c r="CD882" s="132"/>
      <c r="CE882" s="132"/>
      <c r="CF882" s="132"/>
      <c r="CG882" s="132"/>
      <c r="CH882" s="132"/>
      <c r="CI882" s="132"/>
      <c r="CJ882" s="132"/>
      <c r="CK882" s="132"/>
      <c r="CL882" s="132"/>
      <c r="CM882" s="132"/>
    </row>
    <row r="883" spans="1:91" s="67" customFormat="1" ht="50.1" customHeight="1">
      <c r="A883" s="4" t="s">
        <v>4499</v>
      </c>
      <c r="B883" s="33" t="s">
        <v>2720</v>
      </c>
      <c r="C883" s="97" t="s">
        <v>3107</v>
      </c>
      <c r="D883" s="99" t="s">
        <v>3052</v>
      </c>
      <c r="E883" s="5" t="s">
        <v>3108</v>
      </c>
      <c r="F883" s="23" t="s">
        <v>3111</v>
      </c>
      <c r="G883" s="4" t="s">
        <v>3174</v>
      </c>
      <c r="H883" s="10">
        <v>0</v>
      </c>
      <c r="I883" s="32" t="s">
        <v>2992</v>
      </c>
      <c r="J883" s="8" t="s">
        <v>2571</v>
      </c>
      <c r="K883" s="33" t="s">
        <v>3024</v>
      </c>
      <c r="L883" s="36" t="s">
        <v>2714</v>
      </c>
      <c r="M883" s="33" t="s">
        <v>2716</v>
      </c>
      <c r="N883" s="5" t="s">
        <v>3025</v>
      </c>
      <c r="O883" s="4" t="s">
        <v>1415</v>
      </c>
      <c r="P883" s="4">
        <v>796</v>
      </c>
      <c r="Q883" s="50" t="s">
        <v>2728</v>
      </c>
      <c r="R883" s="150">
        <v>10</v>
      </c>
      <c r="S883" s="37">
        <v>7500</v>
      </c>
      <c r="T883" s="35">
        <f t="shared" si="28"/>
        <v>75000</v>
      </c>
      <c r="U883" s="88">
        <f t="shared" si="29"/>
        <v>84000.000000000015</v>
      </c>
      <c r="V883" s="94"/>
      <c r="W883" s="75">
        <v>2017</v>
      </c>
      <c r="X883" s="8"/>
      <c r="Y883" s="132"/>
      <c r="Z883" s="132"/>
      <c r="AA883" s="132"/>
      <c r="AB883" s="132"/>
      <c r="AC883" s="132"/>
      <c r="AD883" s="132"/>
      <c r="AE883" s="132"/>
      <c r="AF883" s="132"/>
      <c r="AG883" s="132"/>
      <c r="AH883" s="132"/>
      <c r="AI883" s="132"/>
      <c r="AJ883" s="132"/>
      <c r="AK883" s="132"/>
      <c r="AL883" s="132"/>
      <c r="AM883" s="132"/>
      <c r="AN883" s="132"/>
      <c r="AO883" s="132"/>
      <c r="AP883" s="132"/>
      <c r="AQ883" s="132"/>
      <c r="AR883" s="132"/>
      <c r="AS883" s="132"/>
      <c r="AT883" s="132"/>
      <c r="AU883" s="132"/>
      <c r="AV883" s="132"/>
      <c r="AW883" s="132"/>
      <c r="AX883" s="132"/>
      <c r="AY883" s="132"/>
      <c r="AZ883" s="132"/>
      <c r="BA883" s="132"/>
      <c r="BB883" s="132"/>
      <c r="BC883" s="132"/>
      <c r="BD883" s="132"/>
      <c r="BE883" s="132"/>
      <c r="BF883" s="132"/>
      <c r="BG883" s="132"/>
      <c r="BH883" s="132"/>
      <c r="BI883" s="132"/>
      <c r="BJ883" s="132"/>
      <c r="BK883" s="132"/>
      <c r="BL883" s="132"/>
      <c r="BM883" s="132"/>
      <c r="BN883" s="132"/>
      <c r="BO883" s="132"/>
      <c r="BP883" s="132"/>
      <c r="BQ883" s="132"/>
      <c r="BR883" s="132"/>
      <c r="BS883" s="132"/>
      <c r="BT883" s="132"/>
      <c r="BU883" s="132"/>
      <c r="BV883" s="132"/>
      <c r="BW883" s="132"/>
      <c r="BX883" s="132"/>
      <c r="BY883" s="132"/>
      <c r="BZ883" s="132"/>
      <c r="CA883" s="132"/>
      <c r="CB883" s="132"/>
      <c r="CC883" s="132"/>
      <c r="CD883" s="132"/>
      <c r="CE883" s="132"/>
      <c r="CF883" s="132"/>
      <c r="CG883" s="132"/>
      <c r="CH883" s="132"/>
      <c r="CI883" s="132"/>
      <c r="CJ883" s="132"/>
      <c r="CK883" s="132"/>
      <c r="CL883" s="132"/>
      <c r="CM883" s="132"/>
    </row>
    <row r="884" spans="1:91" s="67" customFormat="1" ht="50.1" customHeight="1">
      <c r="A884" s="4" t="s">
        <v>4500</v>
      </c>
      <c r="B884" s="33" t="s">
        <v>2720</v>
      </c>
      <c r="C884" s="97" t="s">
        <v>3090</v>
      </c>
      <c r="D884" s="99" t="s">
        <v>3052</v>
      </c>
      <c r="E884" s="5" t="s">
        <v>3091</v>
      </c>
      <c r="F884" s="23" t="s">
        <v>3092</v>
      </c>
      <c r="G884" s="4" t="s">
        <v>3174</v>
      </c>
      <c r="H884" s="10">
        <v>0</v>
      </c>
      <c r="I884" s="32" t="s">
        <v>2992</v>
      </c>
      <c r="J884" s="8" t="s">
        <v>2571</v>
      </c>
      <c r="K884" s="33" t="s">
        <v>3024</v>
      </c>
      <c r="L884" s="36" t="s">
        <v>2714</v>
      </c>
      <c r="M884" s="33" t="s">
        <v>2716</v>
      </c>
      <c r="N884" s="5" t="s">
        <v>3025</v>
      </c>
      <c r="O884" s="4" t="s">
        <v>1415</v>
      </c>
      <c r="P884" s="4">
        <v>796</v>
      </c>
      <c r="Q884" s="50" t="s">
        <v>2728</v>
      </c>
      <c r="R884" s="150">
        <v>20</v>
      </c>
      <c r="S884" s="37">
        <v>700</v>
      </c>
      <c r="T884" s="35">
        <f t="shared" si="28"/>
        <v>14000</v>
      </c>
      <c r="U884" s="88">
        <f t="shared" si="29"/>
        <v>15680.000000000002</v>
      </c>
      <c r="V884" s="94"/>
      <c r="W884" s="75">
        <v>2017</v>
      </c>
      <c r="X884" s="8"/>
      <c r="Y884" s="132"/>
      <c r="Z884" s="132"/>
      <c r="AA884" s="132"/>
      <c r="AB884" s="132"/>
      <c r="AC884" s="132"/>
      <c r="AD884" s="132"/>
      <c r="AE884" s="132"/>
      <c r="AF884" s="132"/>
      <c r="AG884" s="132"/>
      <c r="AH884" s="132"/>
      <c r="AI884" s="132"/>
      <c r="AJ884" s="132"/>
      <c r="AK884" s="132"/>
      <c r="AL884" s="132"/>
      <c r="AM884" s="132"/>
      <c r="AN884" s="132"/>
      <c r="AO884" s="132"/>
      <c r="AP884" s="132"/>
      <c r="AQ884" s="132"/>
      <c r="AR884" s="132"/>
      <c r="AS884" s="132"/>
      <c r="AT884" s="132"/>
      <c r="AU884" s="132"/>
      <c r="AV884" s="132"/>
      <c r="AW884" s="132"/>
      <c r="AX884" s="132"/>
      <c r="AY884" s="132"/>
      <c r="AZ884" s="132"/>
      <c r="BA884" s="132"/>
      <c r="BB884" s="132"/>
      <c r="BC884" s="132"/>
      <c r="BD884" s="132"/>
      <c r="BE884" s="132"/>
      <c r="BF884" s="132"/>
      <c r="BG884" s="132"/>
      <c r="BH884" s="132"/>
      <c r="BI884" s="132"/>
      <c r="BJ884" s="132"/>
      <c r="BK884" s="132"/>
      <c r="BL884" s="132"/>
      <c r="BM884" s="132"/>
      <c r="BN884" s="132"/>
      <c r="BO884" s="132"/>
      <c r="BP884" s="132"/>
      <c r="BQ884" s="132"/>
      <c r="BR884" s="132"/>
      <c r="BS884" s="132"/>
      <c r="BT884" s="132"/>
      <c r="BU884" s="132"/>
      <c r="BV884" s="132"/>
      <c r="BW884" s="132"/>
      <c r="BX884" s="132"/>
      <c r="BY884" s="132"/>
      <c r="BZ884" s="132"/>
      <c r="CA884" s="132"/>
      <c r="CB884" s="132"/>
      <c r="CC884" s="132"/>
      <c r="CD884" s="132"/>
      <c r="CE884" s="132"/>
      <c r="CF884" s="132"/>
      <c r="CG884" s="132"/>
      <c r="CH884" s="132"/>
      <c r="CI884" s="132"/>
      <c r="CJ884" s="132"/>
      <c r="CK884" s="132"/>
      <c r="CL884" s="132"/>
      <c r="CM884" s="132"/>
    </row>
    <row r="885" spans="1:91" s="67" customFormat="1" ht="50.1" customHeight="1">
      <c r="A885" s="4" t="s">
        <v>4501</v>
      </c>
      <c r="B885" s="33" t="s">
        <v>2720</v>
      </c>
      <c r="C885" s="97" t="s">
        <v>3086</v>
      </c>
      <c r="D885" s="99" t="s">
        <v>3052</v>
      </c>
      <c r="E885" s="5" t="s">
        <v>3087</v>
      </c>
      <c r="F885" s="23" t="s">
        <v>3088</v>
      </c>
      <c r="G885" s="4" t="s">
        <v>3174</v>
      </c>
      <c r="H885" s="10">
        <v>0</v>
      </c>
      <c r="I885" s="32" t="s">
        <v>2992</v>
      </c>
      <c r="J885" s="8" t="s">
        <v>2571</v>
      </c>
      <c r="K885" s="33" t="s">
        <v>3024</v>
      </c>
      <c r="L885" s="36" t="s">
        <v>2714</v>
      </c>
      <c r="M885" s="33" t="s">
        <v>2716</v>
      </c>
      <c r="N885" s="5" t="s">
        <v>3025</v>
      </c>
      <c r="O885" s="4" t="s">
        <v>1415</v>
      </c>
      <c r="P885" s="4">
        <v>796</v>
      </c>
      <c r="Q885" s="50" t="s">
        <v>2728</v>
      </c>
      <c r="R885" s="150">
        <v>10</v>
      </c>
      <c r="S885" s="37">
        <v>400</v>
      </c>
      <c r="T885" s="35">
        <f t="shared" si="28"/>
        <v>4000</v>
      </c>
      <c r="U885" s="88">
        <f t="shared" si="29"/>
        <v>4480</v>
      </c>
      <c r="V885" s="94"/>
      <c r="W885" s="75">
        <v>2017</v>
      </c>
      <c r="X885" s="8"/>
      <c r="Y885" s="132"/>
      <c r="Z885" s="132"/>
      <c r="AA885" s="132"/>
      <c r="AB885" s="132"/>
      <c r="AC885" s="132"/>
      <c r="AD885" s="132"/>
      <c r="AE885" s="132"/>
      <c r="AF885" s="132"/>
      <c r="AG885" s="132"/>
      <c r="AH885" s="132"/>
      <c r="AI885" s="132"/>
      <c r="AJ885" s="132"/>
      <c r="AK885" s="132"/>
      <c r="AL885" s="132"/>
      <c r="AM885" s="132"/>
      <c r="AN885" s="132"/>
      <c r="AO885" s="132"/>
      <c r="AP885" s="132"/>
      <c r="AQ885" s="132"/>
      <c r="AR885" s="132"/>
      <c r="AS885" s="132"/>
      <c r="AT885" s="132"/>
      <c r="AU885" s="132"/>
      <c r="AV885" s="132"/>
      <c r="AW885" s="132"/>
      <c r="AX885" s="132"/>
      <c r="AY885" s="132"/>
      <c r="AZ885" s="132"/>
      <c r="BA885" s="132"/>
      <c r="BB885" s="132"/>
      <c r="BC885" s="132"/>
      <c r="BD885" s="132"/>
      <c r="BE885" s="132"/>
      <c r="BF885" s="132"/>
      <c r="BG885" s="132"/>
      <c r="BH885" s="132"/>
      <c r="BI885" s="132"/>
      <c r="BJ885" s="132"/>
      <c r="BK885" s="132"/>
      <c r="BL885" s="132"/>
      <c r="BM885" s="132"/>
      <c r="BN885" s="132"/>
      <c r="BO885" s="132"/>
      <c r="BP885" s="132"/>
      <c r="BQ885" s="132"/>
      <c r="BR885" s="132"/>
      <c r="BS885" s="132"/>
      <c r="BT885" s="132"/>
      <c r="BU885" s="132"/>
      <c r="BV885" s="132"/>
      <c r="BW885" s="132"/>
      <c r="BX885" s="132"/>
      <c r="BY885" s="132"/>
      <c r="BZ885" s="132"/>
      <c r="CA885" s="132"/>
      <c r="CB885" s="132"/>
      <c r="CC885" s="132"/>
      <c r="CD885" s="132"/>
      <c r="CE885" s="132"/>
      <c r="CF885" s="132"/>
      <c r="CG885" s="132"/>
      <c r="CH885" s="132"/>
      <c r="CI885" s="132"/>
      <c r="CJ885" s="132"/>
      <c r="CK885" s="132"/>
      <c r="CL885" s="132"/>
      <c r="CM885" s="132"/>
    </row>
    <row r="886" spans="1:91" s="67" customFormat="1" ht="50.1" customHeight="1">
      <c r="A886" s="4" t="s">
        <v>4502</v>
      </c>
      <c r="B886" s="4" t="s">
        <v>2720</v>
      </c>
      <c r="C886" s="8" t="s">
        <v>3086</v>
      </c>
      <c r="D886" s="7" t="s">
        <v>3052</v>
      </c>
      <c r="E886" s="8" t="s">
        <v>3087</v>
      </c>
      <c r="F886" s="56" t="s">
        <v>3089</v>
      </c>
      <c r="G886" s="4" t="s">
        <v>3174</v>
      </c>
      <c r="H886" s="4">
        <v>0</v>
      </c>
      <c r="I886" s="4" t="s">
        <v>2992</v>
      </c>
      <c r="J886" s="8" t="s">
        <v>2571</v>
      </c>
      <c r="K886" s="8" t="s">
        <v>3024</v>
      </c>
      <c r="L886" s="36" t="s">
        <v>2714</v>
      </c>
      <c r="M886" s="4" t="s">
        <v>2716</v>
      </c>
      <c r="N886" s="8" t="s">
        <v>3025</v>
      </c>
      <c r="O886" s="4" t="s">
        <v>1415</v>
      </c>
      <c r="P886" s="4">
        <v>796</v>
      </c>
      <c r="Q886" s="4" t="s">
        <v>2728</v>
      </c>
      <c r="R886" s="155">
        <v>10</v>
      </c>
      <c r="S886" s="35">
        <v>600</v>
      </c>
      <c r="T886" s="35">
        <f t="shared" si="28"/>
        <v>6000</v>
      </c>
      <c r="U886" s="88">
        <f t="shared" si="29"/>
        <v>6720.0000000000009</v>
      </c>
      <c r="V886" s="2"/>
      <c r="W886" s="4">
        <v>2017</v>
      </c>
      <c r="X886" s="8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5"/>
      <c r="BF886" s="65"/>
      <c r="BG886" s="65"/>
      <c r="BH886" s="65"/>
      <c r="BI886" s="65"/>
      <c r="BJ886" s="65"/>
      <c r="BK886" s="65"/>
      <c r="BL886" s="65"/>
      <c r="BM886" s="65"/>
      <c r="BN886" s="65"/>
      <c r="BO886" s="65"/>
      <c r="BP886" s="65"/>
      <c r="BQ886" s="65"/>
      <c r="BR886" s="65"/>
      <c r="BS886" s="65"/>
      <c r="BT886" s="65"/>
      <c r="BU886" s="65"/>
      <c r="BV886" s="65"/>
      <c r="BW886" s="65"/>
      <c r="BX886" s="65"/>
      <c r="BY886" s="65"/>
      <c r="BZ886" s="65"/>
      <c r="CA886" s="65"/>
      <c r="CB886" s="65"/>
      <c r="CC886" s="65"/>
      <c r="CD886" s="65"/>
      <c r="CE886" s="65"/>
      <c r="CF886" s="65"/>
      <c r="CG886" s="65"/>
      <c r="CH886" s="65"/>
      <c r="CI886" s="65"/>
      <c r="CJ886" s="65"/>
      <c r="CK886" s="65"/>
      <c r="CL886" s="65"/>
      <c r="CM886" s="65"/>
    </row>
    <row r="887" spans="1:91" s="67" customFormat="1" ht="50.1" customHeight="1">
      <c r="A887" s="4" t="s">
        <v>4503</v>
      </c>
      <c r="B887" s="4" t="s">
        <v>2720</v>
      </c>
      <c r="C887" s="8" t="s">
        <v>3086</v>
      </c>
      <c r="D887" s="7" t="s">
        <v>3052</v>
      </c>
      <c r="E887" s="8" t="s">
        <v>3087</v>
      </c>
      <c r="F887" s="56" t="s">
        <v>3137</v>
      </c>
      <c r="G887" s="4" t="s">
        <v>3174</v>
      </c>
      <c r="H887" s="4">
        <v>0</v>
      </c>
      <c r="I887" s="4" t="s">
        <v>2992</v>
      </c>
      <c r="J887" s="8" t="s">
        <v>2571</v>
      </c>
      <c r="K887" s="8" t="s">
        <v>3024</v>
      </c>
      <c r="L887" s="36" t="s">
        <v>2714</v>
      </c>
      <c r="M887" s="4" t="s">
        <v>2716</v>
      </c>
      <c r="N887" s="8" t="s">
        <v>3025</v>
      </c>
      <c r="O887" s="4" t="s">
        <v>1415</v>
      </c>
      <c r="P887" s="4">
        <v>796</v>
      </c>
      <c r="Q887" s="4" t="s">
        <v>2728</v>
      </c>
      <c r="R887" s="155">
        <v>10</v>
      </c>
      <c r="S887" s="35">
        <v>500</v>
      </c>
      <c r="T887" s="35">
        <f t="shared" si="28"/>
        <v>5000</v>
      </c>
      <c r="U887" s="88">
        <f t="shared" si="29"/>
        <v>5600.0000000000009</v>
      </c>
      <c r="V887" s="2"/>
      <c r="W887" s="4">
        <v>2017</v>
      </c>
      <c r="X887" s="8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</row>
    <row r="888" spans="1:91" s="67" customFormat="1" ht="50.1" customHeight="1">
      <c r="A888" s="4" t="s">
        <v>4504</v>
      </c>
      <c r="B888" s="4" t="s">
        <v>2720</v>
      </c>
      <c r="C888" s="8" t="s">
        <v>120</v>
      </c>
      <c r="D888" s="56" t="s">
        <v>3052</v>
      </c>
      <c r="E888" s="56" t="s">
        <v>121</v>
      </c>
      <c r="F888" s="56" t="s">
        <v>122</v>
      </c>
      <c r="G888" s="4" t="s">
        <v>3174</v>
      </c>
      <c r="H888" s="4">
        <v>0</v>
      </c>
      <c r="I888" s="54">
        <v>590000000</v>
      </c>
      <c r="J888" s="8" t="s">
        <v>2714</v>
      </c>
      <c r="K888" s="4" t="s">
        <v>2274</v>
      </c>
      <c r="L888" s="4" t="s">
        <v>773</v>
      </c>
      <c r="M888" s="4" t="s">
        <v>3398</v>
      </c>
      <c r="N888" s="4" t="s">
        <v>2427</v>
      </c>
      <c r="O888" s="24" t="s">
        <v>3473</v>
      </c>
      <c r="P888" s="4">
        <v>796</v>
      </c>
      <c r="Q888" s="4" t="s">
        <v>2728</v>
      </c>
      <c r="R888" s="155">
        <v>12</v>
      </c>
      <c r="S888" s="155">
        <v>25600</v>
      </c>
      <c r="T888" s="95">
        <f t="shared" si="28"/>
        <v>307200</v>
      </c>
      <c r="U888" s="89">
        <f t="shared" si="29"/>
        <v>344064.00000000006</v>
      </c>
      <c r="V888" s="2"/>
      <c r="W888" s="4">
        <v>2017</v>
      </c>
      <c r="X888" s="72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</row>
    <row r="889" spans="1:91" s="67" customFormat="1" ht="50.1" customHeight="1">
      <c r="A889" s="4" t="s">
        <v>4505</v>
      </c>
      <c r="B889" s="33" t="s">
        <v>2720</v>
      </c>
      <c r="C889" s="97" t="s">
        <v>3134</v>
      </c>
      <c r="D889" s="99" t="s">
        <v>3052</v>
      </c>
      <c r="E889" s="5" t="s">
        <v>3135</v>
      </c>
      <c r="F889" s="23" t="s">
        <v>3136</v>
      </c>
      <c r="G889" s="4" t="s">
        <v>3174</v>
      </c>
      <c r="H889" s="10">
        <v>0</v>
      </c>
      <c r="I889" s="32" t="s">
        <v>2992</v>
      </c>
      <c r="J889" s="8" t="s">
        <v>2571</v>
      </c>
      <c r="K889" s="33" t="s">
        <v>3024</v>
      </c>
      <c r="L889" s="36" t="s">
        <v>2714</v>
      </c>
      <c r="M889" s="33" t="s">
        <v>2716</v>
      </c>
      <c r="N889" s="5" t="s">
        <v>3025</v>
      </c>
      <c r="O889" s="4" t="s">
        <v>1415</v>
      </c>
      <c r="P889" s="4">
        <v>796</v>
      </c>
      <c r="Q889" s="50" t="s">
        <v>2728</v>
      </c>
      <c r="R889" s="150">
        <v>12</v>
      </c>
      <c r="S889" s="37">
        <v>600</v>
      </c>
      <c r="T889" s="35">
        <f t="shared" si="28"/>
        <v>7200</v>
      </c>
      <c r="U889" s="88">
        <f t="shared" si="29"/>
        <v>8064.0000000000009</v>
      </c>
      <c r="V889" s="94"/>
      <c r="W889" s="75">
        <v>2017</v>
      </c>
      <c r="X889" s="8"/>
      <c r="Y889" s="132"/>
      <c r="Z889" s="132"/>
      <c r="AA889" s="132"/>
      <c r="AB889" s="132"/>
      <c r="AC889" s="132"/>
      <c r="AD889" s="132"/>
      <c r="AE889" s="132"/>
      <c r="AF889" s="132"/>
      <c r="AG889" s="132"/>
      <c r="AH889" s="132"/>
      <c r="AI889" s="132"/>
      <c r="AJ889" s="132"/>
      <c r="AK889" s="132"/>
      <c r="AL889" s="132"/>
      <c r="AM889" s="132"/>
      <c r="AN889" s="132"/>
      <c r="AO889" s="132"/>
      <c r="AP889" s="132"/>
      <c r="AQ889" s="132"/>
      <c r="AR889" s="132"/>
      <c r="AS889" s="132"/>
      <c r="AT889" s="132"/>
      <c r="AU889" s="132"/>
      <c r="AV889" s="132"/>
      <c r="AW889" s="132"/>
      <c r="AX889" s="132"/>
      <c r="AY889" s="132"/>
      <c r="AZ889" s="132"/>
      <c r="BA889" s="132"/>
      <c r="BB889" s="132"/>
      <c r="BC889" s="132"/>
      <c r="BD889" s="132"/>
      <c r="BE889" s="132"/>
      <c r="BF889" s="132"/>
      <c r="BG889" s="132"/>
      <c r="BH889" s="132"/>
      <c r="BI889" s="132"/>
      <c r="BJ889" s="132"/>
      <c r="BK889" s="132"/>
      <c r="BL889" s="132"/>
      <c r="BM889" s="132"/>
      <c r="BN889" s="132"/>
      <c r="BO889" s="132"/>
      <c r="BP889" s="132"/>
      <c r="BQ889" s="132"/>
      <c r="BR889" s="132"/>
      <c r="BS889" s="132"/>
      <c r="BT889" s="132"/>
      <c r="BU889" s="132"/>
      <c r="BV889" s="132"/>
      <c r="BW889" s="132"/>
      <c r="BX889" s="132"/>
      <c r="BY889" s="132"/>
      <c r="BZ889" s="132"/>
      <c r="CA889" s="132"/>
      <c r="CB889" s="132"/>
      <c r="CC889" s="132"/>
      <c r="CD889" s="132"/>
      <c r="CE889" s="132"/>
      <c r="CF889" s="132"/>
      <c r="CG889" s="132"/>
      <c r="CH889" s="132"/>
      <c r="CI889" s="132"/>
      <c r="CJ889" s="132"/>
      <c r="CK889" s="132"/>
      <c r="CL889" s="132"/>
      <c r="CM889" s="132"/>
    </row>
    <row r="890" spans="1:91" s="67" customFormat="1" ht="50.1" customHeight="1">
      <c r="A890" s="4" t="s">
        <v>4506</v>
      </c>
      <c r="B890" s="5" t="s">
        <v>2720</v>
      </c>
      <c r="C890" s="5" t="s">
        <v>3542</v>
      </c>
      <c r="D890" s="5" t="s">
        <v>3543</v>
      </c>
      <c r="E890" s="5" t="s">
        <v>3544</v>
      </c>
      <c r="F890" s="5" t="s">
        <v>3545</v>
      </c>
      <c r="G890" s="8" t="s">
        <v>2712</v>
      </c>
      <c r="H890" s="5">
        <v>30</v>
      </c>
      <c r="I890" s="10">
        <v>590000000</v>
      </c>
      <c r="J890" s="8" t="s">
        <v>2714</v>
      </c>
      <c r="K890" s="8" t="s">
        <v>2001</v>
      </c>
      <c r="L890" s="8" t="s">
        <v>2725</v>
      </c>
      <c r="M890" s="8" t="s">
        <v>2716</v>
      </c>
      <c r="N890" s="5" t="s">
        <v>3546</v>
      </c>
      <c r="O890" s="8" t="s">
        <v>3533</v>
      </c>
      <c r="P890" s="8">
        <v>796</v>
      </c>
      <c r="Q890" s="5" t="s">
        <v>2728</v>
      </c>
      <c r="R890" s="171">
        <v>16</v>
      </c>
      <c r="S890" s="37">
        <v>322500</v>
      </c>
      <c r="T890" s="37">
        <f t="shared" si="28"/>
        <v>5160000</v>
      </c>
      <c r="U890" s="151">
        <f t="shared" si="29"/>
        <v>5779200.0000000009</v>
      </c>
      <c r="V890" s="81"/>
      <c r="W890" s="8">
        <v>2017</v>
      </c>
      <c r="X890" s="74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134"/>
      <c r="AM890" s="134"/>
      <c r="AN890" s="134"/>
      <c r="AO890" s="134"/>
      <c r="AP890" s="134"/>
      <c r="AQ890" s="134"/>
      <c r="AR890" s="134"/>
      <c r="AS890" s="134"/>
      <c r="AT890" s="134"/>
      <c r="AU890" s="134"/>
      <c r="AV890" s="134"/>
      <c r="AW890" s="134"/>
      <c r="AX890" s="134"/>
      <c r="AY890" s="134"/>
      <c r="AZ890" s="134"/>
      <c r="BA890" s="134"/>
      <c r="BB890" s="134"/>
      <c r="BC890" s="134"/>
      <c r="BD890" s="134"/>
      <c r="BE890" s="134"/>
      <c r="BF890" s="134"/>
      <c r="BG890" s="134"/>
      <c r="BH890" s="134"/>
      <c r="BI890" s="134"/>
      <c r="BJ890" s="134"/>
      <c r="BK890" s="134"/>
      <c r="BL890" s="134"/>
      <c r="BM890" s="134"/>
      <c r="BN890" s="134"/>
      <c r="BO890" s="134"/>
      <c r="BP890" s="134"/>
      <c r="BQ890" s="134"/>
      <c r="BR890" s="134"/>
      <c r="BS890" s="134"/>
      <c r="BT890" s="134"/>
      <c r="BU890" s="134"/>
      <c r="BV890" s="134"/>
      <c r="BW890" s="134"/>
      <c r="BX890" s="134"/>
      <c r="BY890" s="134"/>
      <c r="BZ890" s="134"/>
      <c r="CA890" s="134"/>
      <c r="CB890" s="134"/>
      <c r="CC890" s="134"/>
      <c r="CD890" s="134"/>
      <c r="CE890" s="134"/>
      <c r="CF890" s="134"/>
      <c r="CG890" s="134"/>
      <c r="CH890" s="134"/>
      <c r="CI890" s="134"/>
      <c r="CJ890" s="134"/>
      <c r="CK890" s="134"/>
      <c r="CL890" s="134"/>
      <c r="CM890" s="134"/>
    </row>
    <row r="891" spans="1:91" s="67" customFormat="1" ht="50.1" customHeight="1">
      <c r="A891" s="4" t="s">
        <v>4507</v>
      </c>
      <c r="B891" s="5" t="s">
        <v>2720</v>
      </c>
      <c r="C891" s="5" t="s">
        <v>3542</v>
      </c>
      <c r="D891" s="5" t="s">
        <v>3543</v>
      </c>
      <c r="E891" s="5" t="s">
        <v>3544</v>
      </c>
      <c r="F891" s="5" t="s">
        <v>3547</v>
      </c>
      <c r="G891" s="8" t="s">
        <v>2712</v>
      </c>
      <c r="H891" s="5">
        <v>30</v>
      </c>
      <c r="I891" s="10">
        <v>590000000</v>
      </c>
      <c r="J891" s="8" t="s">
        <v>2714</v>
      </c>
      <c r="K891" s="8" t="s">
        <v>2001</v>
      </c>
      <c r="L891" s="8" t="s">
        <v>2725</v>
      </c>
      <c r="M891" s="8" t="s">
        <v>2716</v>
      </c>
      <c r="N891" s="5" t="s">
        <v>2782</v>
      </c>
      <c r="O891" s="8" t="s">
        <v>3533</v>
      </c>
      <c r="P891" s="8">
        <v>796</v>
      </c>
      <c r="Q891" s="5" t="s">
        <v>2728</v>
      </c>
      <c r="R891" s="171">
        <v>8</v>
      </c>
      <c r="S891" s="37">
        <f>T891/R891</f>
        <v>1441000</v>
      </c>
      <c r="T891" s="37">
        <f>1477000*4+1405000*4</f>
        <v>11528000</v>
      </c>
      <c r="U891" s="151">
        <f t="shared" si="29"/>
        <v>12911360.000000002</v>
      </c>
      <c r="V891" s="81"/>
      <c r="W891" s="8">
        <v>2017</v>
      </c>
      <c r="X891" s="74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134"/>
      <c r="AM891" s="134"/>
      <c r="AN891" s="134"/>
      <c r="AO891" s="134"/>
      <c r="AP891" s="134"/>
      <c r="AQ891" s="134"/>
      <c r="AR891" s="134"/>
      <c r="AS891" s="134"/>
      <c r="AT891" s="134"/>
      <c r="AU891" s="134"/>
      <c r="AV891" s="134"/>
      <c r="AW891" s="134"/>
      <c r="AX891" s="134"/>
      <c r="AY891" s="134"/>
      <c r="AZ891" s="134"/>
      <c r="BA891" s="134"/>
      <c r="BB891" s="134"/>
      <c r="BC891" s="134"/>
      <c r="BD891" s="134"/>
      <c r="BE891" s="134"/>
      <c r="BF891" s="134"/>
      <c r="BG891" s="134"/>
      <c r="BH891" s="134"/>
      <c r="BI891" s="134"/>
      <c r="BJ891" s="134"/>
      <c r="BK891" s="134"/>
      <c r="BL891" s="134"/>
      <c r="BM891" s="134"/>
      <c r="BN891" s="134"/>
      <c r="BO891" s="134"/>
      <c r="BP891" s="134"/>
      <c r="BQ891" s="134"/>
      <c r="BR891" s="134"/>
      <c r="BS891" s="134"/>
      <c r="BT891" s="134"/>
      <c r="BU891" s="134"/>
      <c r="BV891" s="134"/>
      <c r="BW891" s="134"/>
      <c r="BX891" s="134"/>
      <c r="BY891" s="134"/>
      <c r="BZ891" s="134"/>
      <c r="CA891" s="134"/>
      <c r="CB891" s="134"/>
      <c r="CC891" s="134"/>
      <c r="CD891" s="134"/>
      <c r="CE891" s="134"/>
      <c r="CF891" s="134"/>
      <c r="CG891" s="134"/>
      <c r="CH891" s="134"/>
      <c r="CI891" s="134"/>
      <c r="CJ891" s="134"/>
      <c r="CK891" s="134"/>
      <c r="CL891" s="134"/>
      <c r="CM891" s="134"/>
    </row>
    <row r="892" spans="1:91" s="67" customFormat="1" ht="50.1" customHeight="1">
      <c r="A892" s="4" t="s">
        <v>4508</v>
      </c>
      <c r="B892" s="5" t="s">
        <v>2720</v>
      </c>
      <c r="C892" s="5" t="s">
        <v>537</v>
      </c>
      <c r="D892" s="5" t="s">
        <v>538</v>
      </c>
      <c r="E892" s="5" t="s">
        <v>539</v>
      </c>
      <c r="F892" s="5" t="s">
        <v>540</v>
      </c>
      <c r="G892" s="5" t="s">
        <v>2712</v>
      </c>
      <c r="H892" s="5">
        <v>0</v>
      </c>
      <c r="I892" s="5">
        <v>590000000</v>
      </c>
      <c r="J892" s="5" t="s">
        <v>2714</v>
      </c>
      <c r="K892" s="5" t="s">
        <v>2462</v>
      </c>
      <c r="L892" s="5" t="s">
        <v>773</v>
      </c>
      <c r="M892" s="5" t="s">
        <v>2726</v>
      </c>
      <c r="N892" s="5" t="s">
        <v>2265</v>
      </c>
      <c r="O892" s="5" t="s">
        <v>471</v>
      </c>
      <c r="P892" s="5">
        <v>166</v>
      </c>
      <c r="Q892" s="5" t="s">
        <v>2762</v>
      </c>
      <c r="R892" s="150">
        <v>170</v>
      </c>
      <c r="S892" s="150">
        <v>900</v>
      </c>
      <c r="T892" s="35">
        <f t="shared" ref="T892:T930" si="30">R892*S892</f>
        <v>153000</v>
      </c>
      <c r="U892" s="88">
        <f t="shared" si="29"/>
        <v>171360.00000000003</v>
      </c>
      <c r="V892" s="81"/>
      <c r="W892" s="5">
        <v>2017</v>
      </c>
      <c r="X892" s="5"/>
      <c r="Y892" s="130"/>
      <c r="Z892" s="130"/>
      <c r="AA892" s="130"/>
      <c r="AB892" s="130"/>
      <c r="AC892" s="130"/>
      <c r="AD892" s="130"/>
      <c r="AE892" s="130"/>
      <c r="AF892" s="130"/>
      <c r="AG892" s="130"/>
      <c r="AH892" s="130"/>
      <c r="AI892" s="130"/>
      <c r="AJ892" s="130"/>
      <c r="AK892" s="130"/>
      <c r="AL892" s="130"/>
      <c r="AM892" s="130"/>
      <c r="AN892" s="130"/>
      <c r="AO892" s="130"/>
      <c r="AP892" s="130"/>
      <c r="AQ892" s="130"/>
      <c r="AR892" s="130"/>
      <c r="AS892" s="130"/>
      <c r="AT892" s="130"/>
      <c r="AU892" s="130"/>
      <c r="AV892" s="130"/>
      <c r="AW892" s="130"/>
      <c r="AX892" s="130"/>
      <c r="AY892" s="130"/>
      <c r="AZ892" s="130"/>
      <c r="BA892" s="130"/>
      <c r="BB892" s="130"/>
      <c r="BC892" s="130"/>
      <c r="BD892" s="130"/>
      <c r="BE892" s="130"/>
      <c r="BF892" s="130"/>
      <c r="BG892" s="130"/>
      <c r="BH892" s="130"/>
      <c r="BI892" s="130"/>
      <c r="BJ892" s="130"/>
      <c r="BK892" s="130"/>
      <c r="BL892" s="130"/>
      <c r="BM892" s="130"/>
      <c r="BN892" s="130"/>
      <c r="BO892" s="130"/>
      <c r="BP892" s="130"/>
      <c r="BQ892" s="130"/>
      <c r="BR892" s="130"/>
      <c r="BS892" s="130"/>
      <c r="BT892" s="130"/>
      <c r="BU892" s="130"/>
      <c r="BV892" s="130"/>
      <c r="BW892" s="130"/>
      <c r="BX892" s="130"/>
      <c r="BY892" s="130"/>
      <c r="BZ892" s="130"/>
      <c r="CA892" s="130"/>
      <c r="CB892" s="130"/>
      <c r="CC892" s="130"/>
      <c r="CD892" s="130"/>
      <c r="CE892" s="130"/>
      <c r="CF892" s="130"/>
      <c r="CG892" s="130"/>
      <c r="CH892" s="130"/>
      <c r="CI892" s="130"/>
      <c r="CJ892" s="130"/>
      <c r="CK892" s="130"/>
      <c r="CL892" s="130"/>
      <c r="CM892" s="130"/>
    </row>
    <row r="893" spans="1:91" s="132" customFormat="1" ht="50.1" customHeight="1">
      <c r="A893" s="4" t="s">
        <v>4509</v>
      </c>
      <c r="B893" s="8" t="s">
        <v>2720</v>
      </c>
      <c r="C893" s="8" t="s">
        <v>761</v>
      </c>
      <c r="D893" s="7" t="s">
        <v>1692</v>
      </c>
      <c r="E893" s="7" t="s">
        <v>762</v>
      </c>
      <c r="F893" s="7" t="s">
        <v>763</v>
      </c>
      <c r="G893" s="8" t="s">
        <v>2712</v>
      </c>
      <c r="H893" s="8">
        <v>0</v>
      </c>
      <c r="I893" s="54">
        <v>590000000</v>
      </c>
      <c r="J893" s="8" t="s">
        <v>2714</v>
      </c>
      <c r="K893" s="8" t="s">
        <v>759</v>
      </c>
      <c r="L893" s="8" t="s">
        <v>2725</v>
      </c>
      <c r="M893" s="4" t="s">
        <v>3398</v>
      </c>
      <c r="N893" s="8" t="s">
        <v>760</v>
      </c>
      <c r="O893" s="4" t="s">
        <v>1415</v>
      </c>
      <c r="P893" s="8">
        <v>168</v>
      </c>
      <c r="Q893" s="34" t="s">
        <v>3154</v>
      </c>
      <c r="R893" s="154">
        <v>13</v>
      </c>
      <c r="S893" s="154">
        <v>713000</v>
      </c>
      <c r="T893" s="95">
        <f t="shared" si="30"/>
        <v>9269000</v>
      </c>
      <c r="U893" s="89">
        <f t="shared" si="29"/>
        <v>10381280.000000002</v>
      </c>
      <c r="V893" s="8"/>
      <c r="W893" s="24">
        <v>2017</v>
      </c>
      <c r="X893" s="8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  <c r="CD893" s="67"/>
      <c r="CE893" s="67"/>
      <c r="CF893" s="67"/>
      <c r="CG893" s="67"/>
      <c r="CH893" s="67"/>
      <c r="CI893" s="67"/>
      <c r="CJ893" s="67"/>
      <c r="CK893" s="67"/>
      <c r="CL893" s="67"/>
      <c r="CM893" s="67"/>
    </row>
    <row r="894" spans="1:91" s="132" customFormat="1" ht="50.1" customHeight="1">
      <c r="A894" s="4" t="s">
        <v>4510</v>
      </c>
      <c r="B894" s="4" t="s">
        <v>2720</v>
      </c>
      <c r="C894" s="8" t="s">
        <v>1691</v>
      </c>
      <c r="D894" s="7" t="s">
        <v>1692</v>
      </c>
      <c r="E894" s="8" t="s">
        <v>1693</v>
      </c>
      <c r="F894" s="56" t="s">
        <v>2706</v>
      </c>
      <c r="G894" s="4" t="s">
        <v>2712</v>
      </c>
      <c r="H894" s="4">
        <v>0</v>
      </c>
      <c r="I894" s="4" t="s">
        <v>2992</v>
      </c>
      <c r="J894" s="8" t="s">
        <v>2571</v>
      </c>
      <c r="K894" s="24" t="s">
        <v>3479</v>
      </c>
      <c r="L894" s="8" t="s">
        <v>2725</v>
      </c>
      <c r="M894" s="4" t="s">
        <v>2716</v>
      </c>
      <c r="N894" s="8" t="s">
        <v>1467</v>
      </c>
      <c r="O894" s="8" t="s">
        <v>404</v>
      </c>
      <c r="P894" s="34">
        <v>168</v>
      </c>
      <c r="Q894" s="4" t="s">
        <v>3154</v>
      </c>
      <c r="R894" s="155">
        <v>5</v>
      </c>
      <c r="S894" s="35">
        <v>230000</v>
      </c>
      <c r="T894" s="35">
        <f t="shared" si="30"/>
        <v>1150000</v>
      </c>
      <c r="U894" s="88">
        <f t="shared" si="29"/>
        <v>1288000.0000000002</v>
      </c>
      <c r="V894" s="4"/>
      <c r="W894" s="24">
        <v>2017</v>
      </c>
      <c r="X894" s="36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  <c r="BZ894" s="67"/>
      <c r="CA894" s="67"/>
      <c r="CB894" s="67"/>
      <c r="CC894" s="67"/>
      <c r="CD894" s="67"/>
      <c r="CE894" s="67"/>
      <c r="CF894" s="67"/>
      <c r="CG894" s="67"/>
      <c r="CH894" s="67"/>
      <c r="CI894" s="67"/>
      <c r="CJ894" s="67"/>
      <c r="CK894" s="67"/>
      <c r="CL894" s="67"/>
      <c r="CM894" s="67"/>
    </row>
    <row r="895" spans="1:91" s="132" customFormat="1" ht="50.1" customHeight="1">
      <c r="A895" s="4" t="s">
        <v>4511</v>
      </c>
      <c r="B895" s="8" t="s">
        <v>2720</v>
      </c>
      <c r="C895" s="8" t="s">
        <v>756</v>
      </c>
      <c r="D895" s="7" t="s">
        <v>1692</v>
      </c>
      <c r="E895" s="7" t="s">
        <v>757</v>
      </c>
      <c r="F895" s="7" t="s">
        <v>758</v>
      </c>
      <c r="G895" s="8" t="s">
        <v>2712</v>
      </c>
      <c r="H895" s="8">
        <v>0</v>
      </c>
      <c r="I895" s="54">
        <v>590000000</v>
      </c>
      <c r="J895" s="8" t="s">
        <v>2714</v>
      </c>
      <c r="K895" s="8" t="s">
        <v>759</v>
      </c>
      <c r="L895" s="8" t="s">
        <v>2725</v>
      </c>
      <c r="M895" s="4" t="s">
        <v>3398</v>
      </c>
      <c r="N895" s="8" t="s">
        <v>760</v>
      </c>
      <c r="O895" s="4" t="s">
        <v>1415</v>
      </c>
      <c r="P895" s="8">
        <v>168</v>
      </c>
      <c r="Q895" s="34" t="s">
        <v>3154</v>
      </c>
      <c r="R895" s="154">
        <v>47</v>
      </c>
      <c r="S895" s="154">
        <v>671500</v>
      </c>
      <c r="T895" s="95">
        <f t="shared" si="30"/>
        <v>31560500</v>
      </c>
      <c r="U895" s="89">
        <f t="shared" si="29"/>
        <v>35347760</v>
      </c>
      <c r="V895" s="8"/>
      <c r="W895" s="24">
        <v>2017</v>
      </c>
      <c r="X895" s="8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  <c r="BZ895" s="67"/>
      <c r="CA895" s="67"/>
      <c r="CB895" s="67"/>
      <c r="CC895" s="67"/>
      <c r="CD895" s="67"/>
      <c r="CE895" s="67"/>
      <c r="CF895" s="67"/>
      <c r="CG895" s="67"/>
      <c r="CH895" s="67"/>
      <c r="CI895" s="67"/>
      <c r="CJ895" s="67"/>
      <c r="CK895" s="67"/>
      <c r="CL895" s="67"/>
      <c r="CM895" s="67"/>
    </row>
    <row r="896" spans="1:91" s="132" customFormat="1" ht="50.1" customHeight="1">
      <c r="A896" s="4" t="s">
        <v>4512</v>
      </c>
      <c r="B896" s="4" t="s">
        <v>2720</v>
      </c>
      <c r="C896" s="8" t="s">
        <v>1327</v>
      </c>
      <c r="D896" s="7" t="s">
        <v>1328</v>
      </c>
      <c r="E896" s="8" t="s">
        <v>1329</v>
      </c>
      <c r="F896" s="56">
        <v>300</v>
      </c>
      <c r="G896" s="4" t="s">
        <v>2712</v>
      </c>
      <c r="H896" s="4" t="s">
        <v>2647</v>
      </c>
      <c r="I896" s="4" t="s">
        <v>2992</v>
      </c>
      <c r="J896" s="8" t="s">
        <v>2571</v>
      </c>
      <c r="K896" s="8" t="s">
        <v>2568</v>
      </c>
      <c r="L896" s="36" t="s">
        <v>2714</v>
      </c>
      <c r="M896" s="4" t="s">
        <v>2716</v>
      </c>
      <c r="N896" s="8" t="s">
        <v>1330</v>
      </c>
      <c r="O896" s="4" t="s">
        <v>1415</v>
      </c>
      <c r="P896" s="4">
        <v>796</v>
      </c>
      <c r="Q896" s="4" t="s">
        <v>2728</v>
      </c>
      <c r="R896" s="155">
        <v>200</v>
      </c>
      <c r="S896" s="35">
        <v>57.5</v>
      </c>
      <c r="T896" s="35">
        <f t="shared" si="30"/>
        <v>11500</v>
      </c>
      <c r="U896" s="88">
        <f t="shared" si="29"/>
        <v>12880.000000000002</v>
      </c>
      <c r="V896" s="4"/>
      <c r="W896" s="4">
        <v>2017</v>
      </c>
      <c r="X896" s="8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67"/>
      <c r="CE896" s="67"/>
      <c r="CF896" s="67"/>
      <c r="CG896" s="67"/>
      <c r="CH896" s="67"/>
      <c r="CI896" s="67"/>
      <c r="CJ896" s="67"/>
      <c r="CK896" s="67"/>
      <c r="CL896" s="67"/>
      <c r="CM896" s="67"/>
    </row>
    <row r="897" spans="1:91" s="132" customFormat="1" ht="50.1" customHeight="1">
      <c r="A897" s="4" t="s">
        <v>4513</v>
      </c>
      <c r="B897" s="4" t="s">
        <v>2720</v>
      </c>
      <c r="C897" s="8" t="s">
        <v>130</v>
      </c>
      <c r="D897" s="56" t="s">
        <v>131</v>
      </c>
      <c r="E897" s="56" t="s">
        <v>132</v>
      </c>
      <c r="F897" s="56" t="s">
        <v>133</v>
      </c>
      <c r="G897" s="4" t="s">
        <v>2712</v>
      </c>
      <c r="H897" s="4">
        <v>0</v>
      </c>
      <c r="I897" s="54">
        <v>590000000</v>
      </c>
      <c r="J897" s="8" t="s">
        <v>2714</v>
      </c>
      <c r="K897" s="4" t="s">
        <v>112</v>
      </c>
      <c r="L897" s="4" t="s">
        <v>773</v>
      </c>
      <c r="M897" s="4" t="s">
        <v>3398</v>
      </c>
      <c r="N897" s="4" t="s">
        <v>2427</v>
      </c>
      <c r="O897" s="24" t="s">
        <v>3473</v>
      </c>
      <c r="P897" s="4">
        <v>796</v>
      </c>
      <c r="Q897" s="4" t="s">
        <v>2728</v>
      </c>
      <c r="R897" s="155">
        <v>8</v>
      </c>
      <c r="S897" s="155">
        <v>18000</v>
      </c>
      <c r="T897" s="95">
        <f t="shared" si="30"/>
        <v>144000</v>
      </c>
      <c r="U897" s="89">
        <f t="shared" si="29"/>
        <v>161280.00000000003</v>
      </c>
      <c r="V897" s="4"/>
      <c r="W897" s="4">
        <v>2017</v>
      </c>
      <c r="X897" s="72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  <c r="BZ897" s="67"/>
      <c r="CA897" s="67"/>
      <c r="CB897" s="67"/>
      <c r="CC897" s="67"/>
      <c r="CD897" s="67"/>
      <c r="CE897" s="67"/>
      <c r="CF897" s="67"/>
      <c r="CG897" s="67"/>
      <c r="CH897" s="67"/>
      <c r="CI897" s="67"/>
      <c r="CJ897" s="67"/>
      <c r="CK897" s="67"/>
      <c r="CL897" s="67"/>
      <c r="CM897" s="67"/>
    </row>
    <row r="898" spans="1:91" s="132" customFormat="1" ht="50.1" customHeight="1">
      <c r="A898" s="4" t="s">
        <v>4514</v>
      </c>
      <c r="B898" s="33" t="s">
        <v>2720</v>
      </c>
      <c r="C898" s="5" t="s">
        <v>3150</v>
      </c>
      <c r="D898" s="31" t="s">
        <v>3151</v>
      </c>
      <c r="E898" s="24" t="s">
        <v>3152</v>
      </c>
      <c r="F898" s="31"/>
      <c r="G898" s="24" t="s">
        <v>2758</v>
      </c>
      <c r="H898" s="10">
        <v>0</v>
      </c>
      <c r="I898" s="32">
        <v>590000000</v>
      </c>
      <c r="J898" s="8" t="s">
        <v>2571</v>
      </c>
      <c r="K898" s="33" t="s">
        <v>3153</v>
      </c>
      <c r="L898" s="8" t="s">
        <v>2725</v>
      </c>
      <c r="M898" s="66" t="s">
        <v>2716</v>
      </c>
      <c r="N898" s="5" t="s">
        <v>2754</v>
      </c>
      <c r="O898" s="4" t="s">
        <v>1415</v>
      </c>
      <c r="P898" s="34">
        <v>168</v>
      </c>
      <c r="Q898" s="34" t="s">
        <v>3154</v>
      </c>
      <c r="R898" s="179">
        <v>20</v>
      </c>
      <c r="S898" s="35">
        <v>24800</v>
      </c>
      <c r="T898" s="35">
        <f t="shared" si="30"/>
        <v>496000</v>
      </c>
      <c r="U898" s="88">
        <f t="shared" si="29"/>
        <v>555520</v>
      </c>
      <c r="V898" s="75"/>
      <c r="W898" s="75">
        <v>2017</v>
      </c>
      <c r="X898" s="8"/>
    </row>
    <row r="899" spans="1:91" s="132" customFormat="1" ht="50.1" customHeight="1">
      <c r="A899" s="4" t="s">
        <v>4515</v>
      </c>
      <c r="B899" s="4" t="s">
        <v>2720</v>
      </c>
      <c r="C899" s="8" t="s">
        <v>134</v>
      </c>
      <c r="D899" s="56" t="s">
        <v>135</v>
      </c>
      <c r="E899" s="56" t="s">
        <v>136</v>
      </c>
      <c r="F899" s="56" t="s">
        <v>137</v>
      </c>
      <c r="G899" s="4" t="s">
        <v>2712</v>
      </c>
      <c r="H899" s="4">
        <v>0</v>
      </c>
      <c r="I899" s="54">
        <v>590000000</v>
      </c>
      <c r="J899" s="8" t="s">
        <v>2714</v>
      </c>
      <c r="K899" s="4" t="s">
        <v>112</v>
      </c>
      <c r="L899" s="4" t="s">
        <v>773</v>
      </c>
      <c r="M899" s="4" t="s">
        <v>3398</v>
      </c>
      <c r="N899" s="4" t="s">
        <v>2427</v>
      </c>
      <c r="O899" s="24" t="s">
        <v>3473</v>
      </c>
      <c r="P899" s="4">
        <v>796</v>
      </c>
      <c r="Q899" s="4" t="s">
        <v>2728</v>
      </c>
      <c r="R899" s="155">
        <v>8</v>
      </c>
      <c r="S899" s="155">
        <v>29000</v>
      </c>
      <c r="T899" s="95">
        <f t="shared" si="30"/>
        <v>232000</v>
      </c>
      <c r="U899" s="89">
        <f t="shared" si="29"/>
        <v>259840.00000000003</v>
      </c>
      <c r="V899" s="4"/>
      <c r="W899" s="4">
        <v>2017</v>
      </c>
      <c r="X899" s="72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  <c r="BZ899" s="67"/>
      <c r="CA899" s="67"/>
      <c r="CB899" s="67"/>
      <c r="CC899" s="67"/>
      <c r="CD899" s="67"/>
      <c r="CE899" s="67"/>
      <c r="CF899" s="67"/>
      <c r="CG899" s="67"/>
      <c r="CH899" s="67"/>
      <c r="CI899" s="67"/>
      <c r="CJ899" s="67"/>
      <c r="CK899" s="67"/>
      <c r="CL899" s="67"/>
      <c r="CM899" s="67"/>
    </row>
    <row r="900" spans="1:91" s="132" customFormat="1" ht="50.1" customHeight="1">
      <c r="A900" s="4" t="s">
        <v>4516</v>
      </c>
      <c r="B900" s="4" t="s">
        <v>2720</v>
      </c>
      <c r="C900" s="8" t="s">
        <v>134</v>
      </c>
      <c r="D900" s="56" t="s">
        <v>135</v>
      </c>
      <c r="E900" s="56" t="s">
        <v>136</v>
      </c>
      <c r="F900" s="56" t="s">
        <v>138</v>
      </c>
      <c r="G900" s="4" t="s">
        <v>2712</v>
      </c>
      <c r="H900" s="4">
        <v>0</v>
      </c>
      <c r="I900" s="54">
        <v>590000000</v>
      </c>
      <c r="J900" s="8" t="s">
        <v>2714</v>
      </c>
      <c r="K900" s="4" t="s">
        <v>139</v>
      </c>
      <c r="L900" s="4" t="s">
        <v>773</v>
      </c>
      <c r="M900" s="4" t="s">
        <v>3398</v>
      </c>
      <c r="N900" s="4" t="s">
        <v>2427</v>
      </c>
      <c r="O900" s="24" t="s">
        <v>3473</v>
      </c>
      <c r="P900" s="4">
        <v>796</v>
      </c>
      <c r="Q900" s="4" t="s">
        <v>2728</v>
      </c>
      <c r="R900" s="155">
        <v>4</v>
      </c>
      <c r="S900" s="155">
        <v>14000</v>
      </c>
      <c r="T900" s="95">
        <f t="shared" si="30"/>
        <v>56000</v>
      </c>
      <c r="U900" s="89">
        <f t="shared" si="29"/>
        <v>62720.000000000007</v>
      </c>
      <c r="V900" s="4"/>
      <c r="W900" s="4">
        <v>2017</v>
      </c>
      <c r="X900" s="72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  <c r="BZ900" s="67"/>
      <c r="CA900" s="67"/>
      <c r="CB900" s="67"/>
      <c r="CC900" s="67"/>
      <c r="CD900" s="67"/>
      <c r="CE900" s="67"/>
      <c r="CF900" s="67"/>
      <c r="CG900" s="67"/>
      <c r="CH900" s="67"/>
      <c r="CI900" s="67"/>
      <c r="CJ900" s="67"/>
      <c r="CK900" s="67"/>
      <c r="CL900" s="67"/>
      <c r="CM900" s="67"/>
    </row>
    <row r="901" spans="1:91" s="132" customFormat="1" ht="50.1" customHeight="1">
      <c r="A901" s="4" t="s">
        <v>4517</v>
      </c>
      <c r="B901" s="4" t="s">
        <v>2720</v>
      </c>
      <c r="C901" s="8" t="s">
        <v>2056</v>
      </c>
      <c r="D901" s="7" t="s">
        <v>2057</v>
      </c>
      <c r="E901" s="8" t="s">
        <v>2058</v>
      </c>
      <c r="F901" s="56" t="s">
        <v>2059</v>
      </c>
      <c r="G901" s="4" t="s">
        <v>2712</v>
      </c>
      <c r="H901" s="4">
        <v>0</v>
      </c>
      <c r="I901" s="4">
        <v>590000000</v>
      </c>
      <c r="J901" s="8" t="s">
        <v>2571</v>
      </c>
      <c r="K901" s="8" t="s">
        <v>3472</v>
      </c>
      <c r="L901" s="8" t="s">
        <v>2725</v>
      </c>
      <c r="M901" s="4" t="s">
        <v>2716</v>
      </c>
      <c r="N901" s="8" t="s">
        <v>1832</v>
      </c>
      <c r="O901" s="4" t="s">
        <v>3473</v>
      </c>
      <c r="P901" s="4">
        <v>796</v>
      </c>
      <c r="Q901" s="4" t="s">
        <v>2728</v>
      </c>
      <c r="R901" s="155">
        <v>132</v>
      </c>
      <c r="S901" s="35">
        <v>2300</v>
      </c>
      <c r="T901" s="35">
        <f t="shared" si="30"/>
        <v>303600</v>
      </c>
      <c r="U901" s="88">
        <f t="shared" si="29"/>
        <v>340032.00000000006</v>
      </c>
      <c r="V901" s="4"/>
      <c r="W901" s="4">
        <v>2017</v>
      </c>
      <c r="X901" s="258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  <c r="BZ901" s="67"/>
      <c r="CA901" s="67"/>
      <c r="CB901" s="67"/>
      <c r="CC901" s="67"/>
      <c r="CD901" s="67"/>
      <c r="CE901" s="67"/>
      <c r="CF901" s="67"/>
      <c r="CG901" s="67"/>
      <c r="CH901" s="67"/>
      <c r="CI901" s="67"/>
      <c r="CJ901" s="67"/>
      <c r="CK901" s="67"/>
      <c r="CL901" s="67"/>
      <c r="CM901" s="67"/>
    </row>
    <row r="902" spans="1:91" s="132" customFormat="1" ht="50.1" customHeight="1">
      <c r="A902" s="4" t="s">
        <v>4518</v>
      </c>
      <c r="B902" s="4" t="s">
        <v>2720</v>
      </c>
      <c r="C902" s="8" t="s">
        <v>145</v>
      </c>
      <c r="D902" s="56" t="s">
        <v>141</v>
      </c>
      <c r="E902" s="56" t="s">
        <v>146</v>
      </c>
      <c r="F902" s="56" t="s">
        <v>147</v>
      </c>
      <c r="G902" s="4" t="s">
        <v>2712</v>
      </c>
      <c r="H902" s="4">
        <v>0</v>
      </c>
      <c r="I902" s="54">
        <v>590000000</v>
      </c>
      <c r="J902" s="8" t="s">
        <v>2714</v>
      </c>
      <c r="K902" s="4" t="s">
        <v>112</v>
      </c>
      <c r="L902" s="4" t="s">
        <v>773</v>
      </c>
      <c r="M902" s="4" t="s">
        <v>3398</v>
      </c>
      <c r="N902" s="4" t="s">
        <v>2427</v>
      </c>
      <c r="O902" s="24" t="s">
        <v>3473</v>
      </c>
      <c r="P902" s="4">
        <v>796</v>
      </c>
      <c r="Q902" s="4" t="s">
        <v>2728</v>
      </c>
      <c r="R902" s="155">
        <v>8</v>
      </c>
      <c r="S902" s="155">
        <v>600</v>
      </c>
      <c r="T902" s="95">
        <f t="shared" si="30"/>
        <v>4800</v>
      </c>
      <c r="U902" s="89">
        <f t="shared" si="29"/>
        <v>5376.0000000000009</v>
      </c>
      <c r="V902" s="4"/>
      <c r="W902" s="4">
        <v>2017</v>
      </c>
      <c r="X902" s="72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  <c r="BZ902" s="67"/>
      <c r="CA902" s="67"/>
      <c r="CB902" s="67"/>
      <c r="CC902" s="67"/>
      <c r="CD902" s="67"/>
      <c r="CE902" s="67"/>
      <c r="CF902" s="67"/>
      <c r="CG902" s="67"/>
      <c r="CH902" s="67"/>
      <c r="CI902" s="67"/>
      <c r="CJ902" s="67"/>
      <c r="CK902" s="67"/>
      <c r="CL902" s="67"/>
      <c r="CM902" s="67"/>
    </row>
    <row r="903" spans="1:91" s="132" customFormat="1" ht="50.1" customHeight="1">
      <c r="A903" s="4" t="s">
        <v>4519</v>
      </c>
      <c r="B903" s="4" t="s">
        <v>2720</v>
      </c>
      <c r="C903" s="8" t="s">
        <v>145</v>
      </c>
      <c r="D903" s="56" t="s">
        <v>141</v>
      </c>
      <c r="E903" s="56" t="s">
        <v>146</v>
      </c>
      <c r="F903" s="56" t="s">
        <v>148</v>
      </c>
      <c r="G903" s="4" t="s">
        <v>2712</v>
      </c>
      <c r="H903" s="4">
        <v>0</v>
      </c>
      <c r="I903" s="54">
        <v>590000000</v>
      </c>
      <c r="J903" s="8" t="s">
        <v>2714</v>
      </c>
      <c r="K903" s="4" t="s">
        <v>2274</v>
      </c>
      <c r="L903" s="4" t="s">
        <v>773</v>
      </c>
      <c r="M903" s="4" t="s">
        <v>3398</v>
      </c>
      <c r="N903" s="4" t="s">
        <v>2427</v>
      </c>
      <c r="O903" s="24" t="s">
        <v>3473</v>
      </c>
      <c r="P903" s="4">
        <v>796</v>
      </c>
      <c r="Q903" s="4" t="s">
        <v>2728</v>
      </c>
      <c r="R903" s="155">
        <v>19</v>
      </c>
      <c r="S903" s="155">
        <v>600</v>
      </c>
      <c r="T903" s="95">
        <f t="shared" si="30"/>
        <v>11400</v>
      </c>
      <c r="U903" s="89">
        <f t="shared" si="29"/>
        <v>12768.000000000002</v>
      </c>
      <c r="V903" s="4"/>
      <c r="W903" s="4">
        <v>2017</v>
      </c>
      <c r="X903" s="72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  <c r="BZ903" s="67"/>
      <c r="CA903" s="67"/>
      <c r="CB903" s="67"/>
      <c r="CC903" s="67"/>
      <c r="CD903" s="67"/>
      <c r="CE903" s="67"/>
      <c r="CF903" s="67"/>
      <c r="CG903" s="67"/>
      <c r="CH903" s="67"/>
      <c r="CI903" s="67"/>
      <c r="CJ903" s="67"/>
      <c r="CK903" s="67"/>
      <c r="CL903" s="67"/>
      <c r="CM903" s="67"/>
    </row>
    <row r="904" spans="1:91" s="132" customFormat="1" ht="50.1" customHeight="1">
      <c r="A904" s="4" t="s">
        <v>4520</v>
      </c>
      <c r="B904" s="4" t="s">
        <v>2720</v>
      </c>
      <c r="C904" s="8" t="s">
        <v>149</v>
      </c>
      <c r="D904" s="56" t="s">
        <v>141</v>
      </c>
      <c r="E904" s="56" t="s">
        <v>150</v>
      </c>
      <c r="F904" s="56" t="s">
        <v>151</v>
      </c>
      <c r="G904" s="4" t="s">
        <v>2712</v>
      </c>
      <c r="H904" s="4">
        <v>0</v>
      </c>
      <c r="I904" s="54">
        <v>590000000</v>
      </c>
      <c r="J904" s="8" t="s">
        <v>2714</v>
      </c>
      <c r="K904" s="4" t="s">
        <v>112</v>
      </c>
      <c r="L904" s="4" t="s">
        <v>773</v>
      </c>
      <c r="M904" s="4" t="s">
        <v>3398</v>
      </c>
      <c r="N904" s="4" t="s">
        <v>2427</v>
      </c>
      <c r="O904" s="24" t="s">
        <v>3473</v>
      </c>
      <c r="P904" s="4">
        <v>796</v>
      </c>
      <c r="Q904" s="4" t="s">
        <v>2728</v>
      </c>
      <c r="R904" s="155">
        <v>8</v>
      </c>
      <c r="S904" s="155">
        <v>600</v>
      </c>
      <c r="T904" s="95">
        <f t="shared" si="30"/>
        <v>4800</v>
      </c>
      <c r="U904" s="89">
        <f t="shared" si="29"/>
        <v>5376.0000000000009</v>
      </c>
      <c r="V904" s="4"/>
      <c r="W904" s="4">
        <v>2017</v>
      </c>
      <c r="X904" s="72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  <c r="BZ904" s="67"/>
      <c r="CA904" s="67"/>
      <c r="CB904" s="67"/>
      <c r="CC904" s="67"/>
      <c r="CD904" s="67"/>
      <c r="CE904" s="67"/>
      <c r="CF904" s="67"/>
      <c r="CG904" s="67"/>
      <c r="CH904" s="67"/>
      <c r="CI904" s="67"/>
      <c r="CJ904" s="67"/>
      <c r="CK904" s="67"/>
      <c r="CL904" s="67"/>
      <c r="CM904" s="67"/>
    </row>
    <row r="905" spans="1:91" s="132" customFormat="1" ht="50.1" customHeight="1">
      <c r="A905" s="4" t="s">
        <v>4521</v>
      </c>
      <c r="B905" s="4" t="s">
        <v>2720</v>
      </c>
      <c r="C905" s="8" t="s">
        <v>140</v>
      </c>
      <c r="D905" s="56" t="s">
        <v>141</v>
      </c>
      <c r="E905" s="56" t="s">
        <v>2214</v>
      </c>
      <c r="F905" s="56" t="s">
        <v>142</v>
      </c>
      <c r="G905" s="4" t="s">
        <v>2712</v>
      </c>
      <c r="H905" s="4">
        <v>0</v>
      </c>
      <c r="I905" s="54">
        <v>590000000</v>
      </c>
      <c r="J905" s="8" t="s">
        <v>2714</v>
      </c>
      <c r="K905" s="4" t="s">
        <v>1188</v>
      </c>
      <c r="L905" s="4" t="s">
        <v>773</v>
      </c>
      <c r="M905" s="4" t="s">
        <v>3398</v>
      </c>
      <c r="N905" s="4" t="s">
        <v>2427</v>
      </c>
      <c r="O905" s="24" t="s">
        <v>3473</v>
      </c>
      <c r="P905" s="4">
        <v>796</v>
      </c>
      <c r="Q905" s="4" t="s">
        <v>2728</v>
      </c>
      <c r="R905" s="155">
        <v>20</v>
      </c>
      <c r="S905" s="155">
        <v>815</v>
      </c>
      <c r="T905" s="95">
        <f t="shared" si="30"/>
        <v>16300</v>
      </c>
      <c r="U905" s="89">
        <f t="shared" si="29"/>
        <v>18256</v>
      </c>
      <c r="V905" s="4"/>
      <c r="W905" s="4">
        <v>2017</v>
      </c>
      <c r="X905" s="72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  <c r="CA905" s="67"/>
      <c r="CB905" s="67"/>
      <c r="CC905" s="67"/>
      <c r="CD905" s="67"/>
      <c r="CE905" s="67"/>
      <c r="CF905" s="67"/>
      <c r="CG905" s="67"/>
      <c r="CH905" s="67"/>
      <c r="CI905" s="67"/>
      <c r="CJ905" s="67"/>
      <c r="CK905" s="67"/>
      <c r="CL905" s="67"/>
      <c r="CM905" s="67"/>
    </row>
    <row r="906" spans="1:91" s="132" customFormat="1" ht="50.1" customHeight="1">
      <c r="A906" s="4" t="s">
        <v>4522</v>
      </c>
      <c r="B906" s="4" t="s">
        <v>2720</v>
      </c>
      <c r="C906" s="8" t="s">
        <v>140</v>
      </c>
      <c r="D906" s="56" t="s">
        <v>141</v>
      </c>
      <c r="E906" s="56" t="s">
        <v>2214</v>
      </c>
      <c r="F906" s="56" t="s">
        <v>143</v>
      </c>
      <c r="G906" s="4" t="s">
        <v>2712</v>
      </c>
      <c r="H906" s="4">
        <v>0</v>
      </c>
      <c r="I906" s="54">
        <v>590000000</v>
      </c>
      <c r="J906" s="8" t="s">
        <v>2714</v>
      </c>
      <c r="K906" s="4" t="s">
        <v>1188</v>
      </c>
      <c r="L906" s="4" t="s">
        <v>773</v>
      </c>
      <c r="M906" s="4" t="s">
        <v>3398</v>
      </c>
      <c r="N906" s="4" t="s">
        <v>2427</v>
      </c>
      <c r="O906" s="24" t="s">
        <v>3473</v>
      </c>
      <c r="P906" s="4">
        <v>796</v>
      </c>
      <c r="Q906" s="4" t="s">
        <v>2728</v>
      </c>
      <c r="R906" s="155">
        <v>10</v>
      </c>
      <c r="S906" s="155">
        <v>815</v>
      </c>
      <c r="T906" s="95">
        <f t="shared" si="30"/>
        <v>8150</v>
      </c>
      <c r="U906" s="89">
        <f t="shared" si="29"/>
        <v>9128</v>
      </c>
      <c r="V906" s="4"/>
      <c r="W906" s="4">
        <v>2017</v>
      </c>
      <c r="X906" s="72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  <c r="CA906" s="67"/>
      <c r="CB906" s="67"/>
      <c r="CC906" s="67"/>
      <c r="CD906" s="67"/>
      <c r="CE906" s="67"/>
      <c r="CF906" s="67"/>
      <c r="CG906" s="67"/>
      <c r="CH906" s="67"/>
      <c r="CI906" s="67"/>
      <c r="CJ906" s="67"/>
      <c r="CK906" s="67"/>
      <c r="CL906" s="67"/>
      <c r="CM906" s="67"/>
    </row>
    <row r="907" spans="1:91" s="132" customFormat="1" ht="50.1" customHeight="1">
      <c r="A907" s="4" t="s">
        <v>4523</v>
      </c>
      <c r="B907" s="4" t="s">
        <v>2720</v>
      </c>
      <c r="C907" s="8" t="s">
        <v>140</v>
      </c>
      <c r="D907" s="56" t="s">
        <v>141</v>
      </c>
      <c r="E907" s="56" t="s">
        <v>2214</v>
      </c>
      <c r="F907" s="56" t="s">
        <v>144</v>
      </c>
      <c r="G907" s="4" t="s">
        <v>2712</v>
      </c>
      <c r="H907" s="4">
        <v>0</v>
      </c>
      <c r="I907" s="54">
        <v>590000000</v>
      </c>
      <c r="J907" s="8" t="s">
        <v>2714</v>
      </c>
      <c r="K907" s="4" t="s">
        <v>2457</v>
      </c>
      <c r="L907" s="4" t="s">
        <v>773</v>
      </c>
      <c r="M907" s="4" t="s">
        <v>3398</v>
      </c>
      <c r="N907" s="4" t="s">
        <v>2427</v>
      </c>
      <c r="O907" s="24" t="s">
        <v>3473</v>
      </c>
      <c r="P907" s="4">
        <v>796</v>
      </c>
      <c r="Q907" s="4" t="s">
        <v>2728</v>
      </c>
      <c r="R907" s="155">
        <v>8</v>
      </c>
      <c r="S907" s="155">
        <v>10500</v>
      </c>
      <c r="T907" s="95">
        <f t="shared" si="30"/>
        <v>84000</v>
      </c>
      <c r="U907" s="89">
        <f t="shared" si="29"/>
        <v>94080.000000000015</v>
      </c>
      <c r="V907" s="4"/>
      <c r="W907" s="4">
        <v>2017</v>
      </c>
      <c r="X907" s="72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  <c r="BZ907" s="67"/>
      <c r="CA907" s="67"/>
      <c r="CB907" s="67"/>
      <c r="CC907" s="67"/>
      <c r="CD907" s="67"/>
      <c r="CE907" s="67"/>
      <c r="CF907" s="67"/>
      <c r="CG907" s="67"/>
      <c r="CH907" s="67"/>
      <c r="CI907" s="67"/>
      <c r="CJ907" s="67"/>
      <c r="CK907" s="67"/>
      <c r="CL907" s="67"/>
      <c r="CM907" s="67"/>
    </row>
    <row r="908" spans="1:91" s="132" customFormat="1" ht="50.1" customHeight="1">
      <c r="A908" s="4" t="s">
        <v>4524</v>
      </c>
      <c r="B908" s="4" t="s">
        <v>2720</v>
      </c>
      <c r="C908" s="8" t="s">
        <v>152</v>
      </c>
      <c r="D908" s="56" t="s">
        <v>153</v>
      </c>
      <c r="E908" s="56" t="s">
        <v>154</v>
      </c>
      <c r="F908" s="56" t="s">
        <v>155</v>
      </c>
      <c r="G908" s="4" t="s">
        <v>2712</v>
      </c>
      <c r="H908" s="4">
        <v>0</v>
      </c>
      <c r="I908" s="54">
        <v>590000000</v>
      </c>
      <c r="J908" s="8" t="s">
        <v>2714</v>
      </c>
      <c r="K908" s="4" t="s">
        <v>927</v>
      </c>
      <c r="L908" s="4" t="s">
        <v>773</v>
      </c>
      <c r="M908" s="4" t="s">
        <v>3398</v>
      </c>
      <c r="N908" s="4" t="s">
        <v>2427</v>
      </c>
      <c r="O908" s="24" t="s">
        <v>3473</v>
      </c>
      <c r="P908" s="4">
        <v>796</v>
      </c>
      <c r="Q908" s="4" t="s">
        <v>2728</v>
      </c>
      <c r="R908" s="155">
        <v>3</v>
      </c>
      <c r="S908" s="155">
        <v>23600</v>
      </c>
      <c r="T908" s="95">
        <f t="shared" si="30"/>
        <v>70800</v>
      </c>
      <c r="U908" s="89">
        <f t="shared" si="29"/>
        <v>79296.000000000015</v>
      </c>
      <c r="V908" s="4"/>
      <c r="W908" s="4">
        <v>2017</v>
      </c>
      <c r="X908" s="72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  <c r="BZ908" s="67"/>
      <c r="CA908" s="67"/>
      <c r="CB908" s="67"/>
      <c r="CC908" s="67"/>
      <c r="CD908" s="67"/>
      <c r="CE908" s="67"/>
      <c r="CF908" s="67"/>
      <c r="CG908" s="67"/>
      <c r="CH908" s="67"/>
      <c r="CI908" s="67"/>
      <c r="CJ908" s="67"/>
      <c r="CK908" s="67"/>
      <c r="CL908" s="67"/>
      <c r="CM908" s="67"/>
    </row>
    <row r="909" spans="1:91" s="132" customFormat="1" ht="50.1" customHeight="1">
      <c r="A909" s="4" t="s">
        <v>4525</v>
      </c>
      <c r="B909" s="4" t="s">
        <v>2720</v>
      </c>
      <c r="C909" s="8" t="s">
        <v>152</v>
      </c>
      <c r="D909" s="56" t="s">
        <v>153</v>
      </c>
      <c r="E909" s="56" t="s">
        <v>154</v>
      </c>
      <c r="F909" s="56" t="s">
        <v>156</v>
      </c>
      <c r="G909" s="4" t="s">
        <v>2712</v>
      </c>
      <c r="H909" s="4">
        <v>0</v>
      </c>
      <c r="I909" s="54">
        <v>590000000</v>
      </c>
      <c r="J909" s="8" t="s">
        <v>2714</v>
      </c>
      <c r="K909" s="4" t="s">
        <v>927</v>
      </c>
      <c r="L909" s="4" t="s">
        <v>773</v>
      </c>
      <c r="M909" s="4" t="s">
        <v>3398</v>
      </c>
      <c r="N909" s="4" t="s">
        <v>2427</v>
      </c>
      <c r="O909" s="24" t="s">
        <v>3473</v>
      </c>
      <c r="P909" s="4">
        <v>796</v>
      </c>
      <c r="Q909" s="4" t="s">
        <v>2728</v>
      </c>
      <c r="R909" s="155">
        <v>3</v>
      </c>
      <c r="S909" s="155">
        <v>73000</v>
      </c>
      <c r="T909" s="95">
        <f t="shared" si="30"/>
        <v>219000</v>
      </c>
      <c r="U909" s="89">
        <f t="shared" si="29"/>
        <v>245280.00000000003</v>
      </c>
      <c r="V909" s="4"/>
      <c r="W909" s="4">
        <v>2017</v>
      </c>
      <c r="X909" s="72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  <c r="BZ909" s="67"/>
      <c r="CA909" s="67"/>
      <c r="CB909" s="67"/>
      <c r="CC909" s="67"/>
      <c r="CD909" s="67"/>
      <c r="CE909" s="67"/>
      <c r="CF909" s="67"/>
      <c r="CG909" s="67"/>
      <c r="CH909" s="67"/>
      <c r="CI909" s="67"/>
      <c r="CJ909" s="67"/>
      <c r="CK909" s="67"/>
      <c r="CL909" s="67"/>
      <c r="CM909" s="67"/>
    </row>
    <row r="910" spans="1:91" s="132" customFormat="1" ht="50.1" customHeight="1">
      <c r="A910" s="4" t="s">
        <v>4526</v>
      </c>
      <c r="B910" s="4" t="s">
        <v>2720</v>
      </c>
      <c r="C910" s="8" t="s">
        <v>1083</v>
      </c>
      <c r="D910" s="56" t="s">
        <v>1084</v>
      </c>
      <c r="E910" s="56" t="s">
        <v>1085</v>
      </c>
      <c r="F910" s="56" t="s">
        <v>1086</v>
      </c>
      <c r="G910" s="4" t="s">
        <v>3174</v>
      </c>
      <c r="H910" s="4">
        <v>0</v>
      </c>
      <c r="I910" s="54">
        <v>590000000</v>
      </c>
      <c r="J910" s="8" t="s">
        <v>2714</v>
      </c>
      <c r="K910" s="4" t="s">
        <v>981</v>
      </c>
      <c r="L910" s="4" t="s">
        <v>773</v>
      </c>
      <c r="M910" s="4" t="s">
        <v>3398</v>
      </c>
      <c r="N910" s="4" t="s">
        <v>933</v>
      </c>
      <c r="O910" s="24" t="s">
        <v>3473</v>
      </c>
      <c r="P910" s="4">
        <v>796</v>
      </c>
      <c r="Q910" s="4" t="s">
        <v>2728</v>
      </c>
      <c r="R910" s="155">
        <v>10</v>
      </c>
      <c r="S910" s="155">
        <v>440000</v>
      </c>
      <c r="T910" s="95">
        <f t="shared" si="30"/>
        <v>4400000</v>
      </c>
      <c r="U910" s="89">
        <f t="shared" si="29"/>
        <v>4928000.0000000009</v>
      </c>
      <c r="V910" s="4"/>
      <c r="W910" s="4">
        <v>2017</v>
      </c>
      <c r="X910" s="72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  <c r="BZ910" s="67"/>
      <c r="CA910" s="67"/>
      <c r="CB910" s="67"/>
      <c r="CC910" s="67"/>
      <c r="CD910" s="67"/>
      <c r="CE910" s="67"/>
      <c r="CF910" s="67"/>
      <c r="CG910" s="67"/>
      <c r="CH910" s="67"/>
      <c r="CI910" s="67"/>
      <c r="CJ910" s="67"/>
      <c r="CK910" s="67"/>
      <c r="CL910" s="67"/>
      <c r="CM910" s="67"/>
    </row>
    <row r="911" spans="1:91" s="132" customFormat="1" ht="50.1" customHeight="1">
      <c r="A911" s="4" t="s">
        <v>4527</v>
      </c>
      <c r="B911" s="4" t="s">
        <v>2720</v>
      </c>
      <c r="C911" s="8" t="s">
        <v>1184</v>
      </c>
      <c r="D911" s="56" t="s">
        <v>1185</v>
      </c>
      <c r="E911" s="56" t="s">
        <v>1186</v>
      </c>
      <c r="F911" s="56" t="s">
        <v>1187</v>
      </c>
      <c r="G911" s="4" t="s">
        <v>2712</v>
      </c>
      <c r="H911" s="4">
        <v>0</v>
      </c>
      <c r="I911" s="54">
        <v>590000000</v>
      </c>
      <c r="J911" s="8" t="s">
        <v>2714</v>
      </c>
      <c r="K911" s="4" t="s">
        <v>1188</v>
      </c>
      <c r="L911" s="4" t="s">
        <v>773</v>
      </c>
      <c r="M911" s="4" t="s">
        <v>3398</v>
      </c>
      <c r="N911" s="4" t="s">
        <v>2427</v>
      </c>
      <c r="O911" s="24" t="s">
        <v>3473</v>
      </c>
      <c r="P911" s="4">
        <v>796</v>
      </c>
      <c r="Q911" s="4" t="s">
        <v>2728</v>
      </c>
      <c r="R911" s="155">
        <v>32</v>
      </c>
      <c r="S911" s="155">
        <v>150</v>
      </c>
      <c r="T911" s="95">
        <f t="shared" si="30"/>
        <v>4800</v>
      </c>
      <c r="U911" s="89">
        <f t="shared" si="29"/>
        <v>5376.0000000000009</v>
      </c>
      <c r="V911" s="4"/>
      <c r="W911" s="4">
        <v>2017</v>
      </c>
      <c r="X911" s="72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  <c r="CA911" s="67"/>
      <c r="CB911" s="67"/>
      <c r="CC911" s="67"/>
      <c r="CD911" s="67"/>
      <c r="CE911" s="67"/>
      <c r="CF911" s="67"/>
      <c r="CG911" s="67"/>
      <c r="CH911" s="67"/>
      <c r="CI911" s="67"/>
      <c r="CJ911" s="67"/>
      <c r="CK911" s="67"/>
      <c r="CL911" s="67"/>
      <c r="CM911" s="67"/>
    </row>
    <row r="912" spans="1:91" s="132" customFormat="1" ht="50.1" customHeight="1">
      <c r="A912" s="4" t="s">
        <v>4528</v>
      </c>
      <c r="B912" s="4" t="s">
        <v>2720</v>
      </c>
      <c r="C912" s="8" t="s">
        <v>1184</v>
      </c>
      <c r="D912" s="56" t="s">
        <v>1185</v>
      </c>
      <c r="E912" s="56" t="s">
        <v>1186</v>
      </c>
      <c r="F912" s="56" t="s">
        <v>1189</v>
      </c>
      <c r="G912" s="4" t="s">
        <v>2712</v>
      </c>
      <c r="H912" s="4">
        <v>0</v>
      </c>
      <c r="I912" s="54">
        <v>590000000</v>
      </c>
      <c r="J912" s="8" t="s">
        <v>2714</v>
      </c>
      <c r="K912" s="4" t="s">
        <v>3472</v>
      </c>
      <c r="L912" s="4" t="s">
        <v>773</v>
      </c>
      <c r="M912" s="4" t="s">
        <v>3398</v>
      </c>
      <c r="N912" s="4" t="s">
        <v>2427</v>
      </c>
      <c r="O912" s="24" t="s">
        <v>3473</v>
      </c>
      <c r="P912" s="4">
        <v>796</v>
      </c>
      <c r="Q912" s="4" t="s">
        <v>2728</v>
      </c>
      <c r="R912" s="155">
        <v>35</v>
      </c>
      <c r="S912" s="155">
        <v>110</v>
      </c>
      <c r="T912" s="95">
        <f t="shared" si="30"/>
        <v>3850</v>
      </c>
      <c r="U912" s="89">
        <f t="shared" si="29"/>
        <v>4312</v>
      </c>
      <c r="V912" s="4"/>
      <c r="W912" s="4">
        <v>2017</v>
      </c>
      <c r="X912" s="72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  <c r="CD912" s="67"/>
      <c r="CE912" s="67"/>
      <c r="CF912" s="67"/>
      <c r="CG912" s="67"/>
      <c r="CH912" s="67"/>
      <c r="CI912" s="67"/>
      <c r="CJ912" s="67"/>
      <c r="CK912" s="67"/>
      <c r="CL912" s="67"/>
      <c r="CM912" s="67"/>
    </row>
    <row r="913" spans="1:91" s="132" customFormat="1" ht="50.1" customHeight="1">
      <c r="A913" s="4" t="s">
        <v>4529</v>
      </c>
      <c r="B913" s="4" t="s">
        <v>2720</v>
      </c>
      <c r="C913" s="8" t="s">
        <v>1184</v>
      </c>
      <c r="D913" s="56" t="s">
        <v>1185</v>
      </c>
      <c r="E913" s="56" t="s">
        <v>1186</v>
      </c>
      <c r="F913" s="56" t="s">
        <v>1190</v>
      </c>
      <c r="G913" s="4" t="s">
        <v>2712</v>
      </c>
      <c r="H913" s="4">
        <v>0</v>
      </c>
      <c r="I913" s="54">
        <v>590000000</v>
      </c>
      <c r="J913" s="8" t="s">
        <v>2714</v>
      </c>
      <c r="K913" s="4" t="s">
        <v>3472</v>
      </c>
      <c r="L913" s="4" t="s">
        <v>773</v>
      </c>
      <c r="M913" s="4" t="s">
        <v>3398</v>
      </c>
      <c r="N913" s="4" t="s">
        <v>2427</v>
      </c>
      <c r="O913" s="24" t="s">
        <v>3473</v>
      </c>
      <c r="P913" s="4">
        <v>796</v>
      </c>
      <c r="Q913" s="4" t="s">
        <v>2728</v>
      </c>
      <c r="R913" s="155">
        <v>844</v>
      </c>
      <c r="S913" s="155">
        <v>50</v>
      </c>
      <c r="T913" s="95">
        <f t="shared" si="30"/>
        <v>42200</v>
      </c>
      <c r="U913" s="89">
        <f t="shared" si="29"/>
        <v>47264.000000000007</v>
      </c>
      <c r="V913" s="4"/>
      <c r="W913" s="4">
        <v>2017</v>
      </c>
      <c r="X913" s="72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  <c r="CA913" s="67"/>
      <c r="CB913" s="67"/>
      <c r="CC913" s="67"/>
      <c r="CD913" s="67"/>
      <c r="CE913" s="67"/>
      <c r="CF913" s="67"/>
      <c r="CG913" s="67"/>
      <c r="CH913" s="67"/>
      <c r="CI913" s="67"/>
      <c r="CJ913" s="67"/>
      <c r="CK913" s="67"/>
      <c r="CL913" s="67"/>
      <c r="CM913" s="67"/>
    </row>
    <row r="914" spans="1:91" s="132" customFormat="1" ht="50.1" customHeight="1">
      <c r="A914" s="4" t="s">
        <v>4530</v>
      </c>
      <c r="B914" s="33" t="s">
        <v>2720</v>
      </c>
      <c r="C914" s="97" t="s">
        <v>3155</v>
      </c>
      <c r="D914" s="99" t="s">
        <v>3156</v>
      </c>
      <c r="E914" s="5" t="s">
        <v>3157</v>
      </c>
      <c r="F914" s="23" t="s">
        <v>3158</v>
      </c>
      <c r="G914" s="24" t="s">
        <v>2712</v>
      </c>
      <c r="H914" s="10">
        <v>0</v>
      </c>
      <c r="I914" s="32">
        <v>590000000</v>
      </c>
      <c r="J914" s="8" t="s">
        <v>2571</v>
      </c>
      <c r="K914" s="33" t="s">
        <v>3159</v>
      </c>
      <c r="L914" s="8" t="s">
        <v>2725</v>
      </c>
      <c r="M914" s="33" t="s">
        <v>2726</v>
      </c>
      <c r="N914" s="5" t="s">
        <v>2727</v>
      </c>
      <c r="O914" s="4" t="s">
        <v>1463</v>
      </c>
      <c r="P914" s="50">
        <v>166</v>
      </c>
      <c r="Q914" s="50" t="s">
        <v>2762</v>
      </c>
      <c r="R914" s="150">
        <v>5</v>
      </c>
      <c r="S914" s="37">
        <v>15230</v>
      </c>
      <c r="T914" s="35">
        <f t="shared" si="30"/>
        <v>76150</v>
      </c>
      <c r="U914" s="88">
        <f t="shared" ref="U914:U937" si="31">T914*1.12</f>
        <v>85288.000000000015</v>
      </c>
      <c r="V914" s="33"/>
      <c r="W914" s="75">
        <v>2017</v>
      </c>
      <c r="X914" s="8"/>
      <c r="AL914" s="133"/>
      <c r="AM914" s="133"/>
      <c r="AN914" s="133"/>
      <c r="AO914" s="133"/>
      <c r="AP914" s="133"/>
      <c r="AQ914" s="133"/>
      <c r="AR914" s="133"/>
      <c r="AS914" s="133"/>
      <c r="AT914" s="133"/>
      <c r="AU914" s="133"/>
      <c r="AV914" s="133"/>
      <c r="AW914" s="133"/>
      <c r="AX914" s="133"/>
      <c r="AY914" s="133"/>
      <c r="AZ914" s="133"/>
      <c r="BA914" s="133"/>
      <c r="BB914" s="133"/>
      <c r="BC914" s="133"/>
      <c r="BD914" s="133"/>
      <c r="BE914" s="133"/>
      <c r="BF914" s="133"/>
      <c r="BG914" s="133"/>
      <c r="BH914" s="133"/>
      <c r="BI914" s="133"/>
      <c r="BJ914" s="133"/>
      <c r="BK914" s="133"/>
      <c r="BL914" s="133"/>
      <c r="BM914" s="133"/>
      <c r="BN914" s="133"/>
      <c r="BO914" s="133"/>
      <c r="BP914" s="133"/>
      <c r="BQ914" s="133"/>
      <c r="BR914" s="133"/>
      <c r="BS914" s="133"/>
      <c r="BT914" s="133"/>
      <c r="BU914" s="133"/>
      <c r="BV914" s="133"/>
      <c r="BW914" s="133"/>
      <c r="BX914" s="133"/>
      <c r="BY914" s="133"/>
      <c r="BZ914" s="133"/>
      <c r="CA914" s="133"/>
      <c r="CB914" s="133"/>
      <c r="CC914" s="133"/>
      <c r="CD914" s="133"/>
      <c r="CE914" s="133"/>
      <c r="CF914" s="133"/>
      <c r="CG914" s="133"/>
      <c r="CH914" s="133"/>
      <c r="CI914" s="133"/>
      <c r="CJ914" s="133"/>
      <c r="CK914" s="133"/>
      <c r="CL914" s="133"/>
      <c r="CM914" s="133"/>
    </row>
    <row r="915" spans="1:91" s="132" customFormat="1" ht="50.1" customHeight="1">
      <c r="A915" s="4" t="s">
        <v>4531</v>
      </c>
      <c r="B915" s="33" t="s">
        <v>2720</v>
      </c>
      <c r="C915" s="97" t="s">
        <v>3160</v>
      </c>
      <c r="D915" s="99" t="s">
        <v>3161</v>
      </c>
      <c r="E915" s="5" t="s">
        <v>3162</v>
      </c>
      <c r="F915" s="23" t="s">
        <v>3163</v>
      </c>
      <c r="G915" s="24" t="s">
        <v>2712</v>
      </c>
      <c r="H915" s="10">
        <v>0</v>
      </c>
      <c r="I915" s="32">
        <v>590000000</v>
      </c>
      <c r="J915" s="8" t="s">
        <v>2571</v>
      </c>
      <c r="K915" s="33" t="s">
        <v>406</v>
      </c>
      <c r="L915" s="8" t="s">
        <v>2725</v>
      </c>
      <c r="M915" s="33" t="s">
        <v>2726</v>
      </c>
      <c r="N915" s="5" t="s">
        <v>2785</v>
      </c>
      <c r="O915" s="4" t="s">
        <v>1463</v>
      </c>
      <c r="P915" s="4">
        <v>796</v>
      </c>
      <c r="Q915" s="50" t="s">
        <v>2728</v>
      </c>
      <c r="R915" s="150">
        <v>12</v>
      </c>
      <c r="S915" s="37">
        <v>280</v>
      </c>
      <c r="T915" s="35">
        <f t="shared" si="30"/>
        <v>3360</v>
      </c>
      <c r="U915" s="88">
        <f t="shared" si="31"/>
        <v>3763.2000000000003</v>
      </c>
      <c r="V915" s="33"/>
      <c r="W915" s="75">
        <v>2017</v>
      </c>
      <c r="X915" s="8"/>
    </row>
    <row r="916" spans="1:91" s="132" customFormat="1" ht="50.1" customHeight="1">
      <c r="A916" s="4" t="s">
        <v>4532</v>
      </c>
      <c r="B916" s="4" t="s">
        <v>2720</v>
      </c>
      <c r="C916" s="8" t="s">
        <v>3160</v>
      </c>
      <c r="D916" s="7" t="s">
        <v>3161</v>
      </c>
      <c r="E916" s="8" t="s">
        <v>3162</v>
      </c>
      <c r="F916" s="56" t="s">
        <v>3164</v>
      </c>
      <c r="G916" s="4" t="s">
        <v>2712</v>
      </c>
      <c r="H916" s="4">
        <v>0</v>
      </c>
      <c r="I916" s="4">
        <v>590000000</v>
      </c>
      <c r="J916" s="8" t="s">
        <v>2571</v>
      </c>
      <c r="K916" s="33" t="s">
        <v>406</v>
      </c>
      <c r="L916" s="8" t="s">
        <v>2725</v>
      </c>
      <c r="M916" s="4" t="s">
        <v>2726</v>
      </c>
      <c r="N916" s="5" t="s">
        <v>2785</v>
      </c>
      <c r="O916" s="4" t="s">
        <v>1463</v>
      </c>
      <c r="P916" s="4">
        <v>796</v>
      </c>
      <c r="Q916" s="4" t="s">
        <v>2728</v>
      </c>
      <c r="R916" s="155">
        <v>12</v>
      </c>
      <c r="S916" s="35">
        <v>280</v>
      </c>
      <c r="T916" s="35">
        <f t="shared" si="30"/>
        <v>3360</v>
      </c>
      <c r="U916" s="88">
        <f t="shared" si="31"/>
        <v>3763.2000000000003</v>
      </c>
      <c r="V916" s="4"/>
      <c r="W916" s="4">
        <v>2017</v>
      </c>
      <c r="X916" s="8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  <c r="BZ916" s="67"/>
      <c r="CA916" s="67"/>
      <c r="CB916" s="67"/>
      <c r="CC916" s="67"/>
      <c r="CD916" s="67"/>
      <c r="CE916" s="67"/>
      <c r="CF916" s="67"/>
      <c r="CG916" s="67"/>
      <c r="CH916" s="67"/>
      <c r="CI916" s="67"/>
      <c r="CJ916" s="67"/>
      <c r="CK916" s="67"/>
      <c r="CL916" s="67"/>
      <c r="CM916" s="67"/>
    </row>
    <row r="917" spans="1:91" s="132" customFormat="1" ht="50.1" customHeight="1">
      <c r="A917" s="4" t="s">
        <v>4533</v>
      </c>
      <c r="B917" s="33" t="s">
        <v>2720</v>
      </c>
      <c r="C917" s="97" t="s">
        <v>3160</v>
      </c>
      <c r="D917" s="99" t="s">
        <v>3161</v>
      </c>
      <c r="E917" s="5" t="s">
        <v>3162</v>
      </c>
      <c r="F917" s="23" t="s">
        <v>3165</v>
      </c>
      <c r="G917" s="24" t="s">
        <v>2712</v>
      </c>
      <c r="H917" s="10">
        <v>0</v>
      </c>
      <c r="I917" s="32">
        <v>590000000</v>
      </c>
      <c r="J917" s="8" t="s">
        <v>2571</v>
      </c>
      <c r="K917" s="33" t="s">
        <v>406</v>
      </c>
      <c r="L917" s="8" t="s">
        <v>2725</v>
      </c>
      <c r="M917" s="33" t="s">
        <v>2726</v>
      </c>
      <c r="N917" s="5" t="s">
        <v>2785</v>
      </c>
      <c r="O917" s="4" t="s">
        <v>1463</v>
      </c>
      <c r="P917" s="4">
        <v>796</v>
      </c>
      <c r="Q917" s="50" t="s">
        <v>2728</v>
      </c>
      <c r="R917" s="150">
        <v>24</v>
      </c>
      <c r="S917" s="37">
        <v>285</v>
      </c>
      <c r="T917" s="35">
        <f t="shared" si="30"/>
        <v>6840</v>
      </c>
      <c r="U917" s="88">
        <f t="shared" si="31"/>
        <v>7660.8000000000011</v>
      </c>
      <c r="V917" s="33"/>
      <c r="W917" s="75">
        <v>2017</v>
      </c>
      <c r="X917" s="8"/>
    </row>
    <row r="918" spans="1:91" s="132" customFormat="1" ht="50.1" customHeight="1">
      <c r="A918" s="4" t="s">
        <v>4534</v>
      </c>
      <c r="B918" s="4" t="s">
        <v>2720</v>
      </c>
      <c r="C918" s="8" t="s">
        <v>3205</v>
      </c>
      <c r="D918" s="7" t="s">
        <v>3167</v>
      </c>
      <c r="E918" s="8" t="s">
        <v>3206</v>
      </c>
      <c r="F918" s="56" t="s">
        <v>3207</v>
      </c>
      <c r="G918" s="4" t="s">
        <v>3174</v>
      </c>
      <c r="H918" s="4">
        <v>0</v>
      </c>
      <c r="I918" s="4">
        <v>590000000</v>
      </c>
      <c r="J918" s="8" t="s">
        <v>2571</v>
      </c>
      <c r="K918" s="8" t="s">
        <v>2751</v>
      </c>
      <c r="L918" s="8" t="s">
        <v>2725</v>
      </c>
      <c r="M918" s="4" t="s">
        <v>2716</v>
      </c>
      <c r="N918" s="8" t="s">
        <v>2727</v>
      </c>
      <c r="O918" s="4" t="s">
        <v>1463</v>
      </c>
      <c r="P918" s="4" t="s">
        <v>2812</v>
      </c>
      <c r="Q918" s="4" t="s">
        <v>2762</v>
      </c>
      <c r="R918" s="155">
        <v>20.5</v>
      </c>
      <c r="S918" s="35">
        <v>4240</v>
      </c>
      <c r="T918" s="35">
        <f t="shared" si="30"/>
        <v>86920</v>
      </c>
      <c r="U918" s="88">
        <f t="shared" si="31"/>
        <v>97350.400000000009</v>
      </c>
      <c r="V918" s="4"/>
      <c r="W918" s="4">
        <v>2017</v>
      </c>
      <c r="X918" s="8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5"/>
      <c r="BF918" s="65"/>
      <c r="BG918" s="65"/>
      <c r="BH918" s="65"/>
      <c r="BI918" s="65"/>
      <c r="BJ918" s="65"/>
      <c r="BK918" s="65"/>
      <c r="BL918" s="65"/>
      <c r="BM918" s="65"/>
      <c r="BN918" s="65"/>
      <c r="BO918" s="65"/>
      <c r="BP918" s="65"/>
      <c r="BQ918" s="65"/>
      <c r="BR918" s="65"/>
      <c r="BS918" s="65"/>
      <c r="BT918" s="65"/>
      <c r="BU918" s="65"/>
      <c r="BV918" s="65"/>
      <c r="BW918" s="65"/>
      <c r="BX918" s="65"/>
      <c r="BY918" s="65"/>
      <c r="BZ918" s="65"/>
      <c r="CA918" s="65"/>
      <c r="CB918" s="65"/>
      <c r="CC918" s="65"/>
      <c r="CD918" s="65"/>
      <c r="CE918" s="65"/>
      <c r="CF918" s="65"/>
      <c r="CG918" s="65"/>
      <c r="CH918" s="65"/>
      <c r="CI918" s="65"/>
      <c r="CJ918" s="65"/>
      <c r="CK918" s="65"/>
      <c r="CL918" s="65"/>
      <c r="CM918" s="65"/>
    </row>
    <row r="919" spans="1:91" s="132" customFormat="1" ht="50.1" customHeight="1">
      <c r="A919" s="4" t="s">
        <v>4535</v>
      </c>
      <c r="B919" s="33" t="s">
        <v>2720</v>
      </c>
      <c r="C919" s="97" t="s">
        <v>3202</v>
      </c>
      <c r="D919" s="99" t="s">
        <v>3167</v>
      </c>
      <c r="E919" s="5" t="s">
        <v>3203</v>
      </c>
      <c r="F919" s="23" t="s">
        <v>3204</v>
      </c>
      <c r="G919" s="24" t="s">
        <v>3174</v>
      </c>
      <c r="H919" s="10">
        <v>0</v>
      </c>
      <c r="I919" s="32">
        <v>590000000</v>
      </c>
      <c r="J919" s="8" t="s">
        <v>2571</v>
      </c>
      <c r="K919" s="33" t="s">
        <v>2751</v>
      </c>
      <c r="L919" s="8" t="s">
        <v>2725</v>
      </c>
      <c r="M919" s="33" t="s">
        <v>2716</v>
      </c>
      <c r="N919" s="5" t="s">
        <v>2727</v>
      </c>
      <c r="O919" s="4" t="s">
        <v>1463</v>
      </c>
      <c r="P919" s="50" t="s">
        <v>2812</v>
      </c>
      <c r="Q919" s="50" t="s">
        <v>2762</v>
      </c>
      <c r="R919" s="150">
        <v>20</v>
      </c>
      <c r="S919" s="37">
        <v>4070</v>
      </c>
      <c r="T919" s="35">
        <f t="shared" si="30"/>
        <v>81400</v>
      </c>
      <c r="U919" s="88">
        <f t="shared" si="31"/>
        <v>91168.000000000015</v>
      </c>
      <c r="V919" s="33"/>
      <c r="W919" s="75">
        <v>2017</v>
      </c>
      <c r="X919" s="8"/>
      <c r="AL919" s="133"/>
      <c r="AM919" s="133"/>
      <c r="AN919" s="133"/>
      <c r="AO919" s="133"/>
      <c r="AP919" s="133"/>
      <c r="AQ919" s="133"/>
      <c r="AR919" s="133"/>
      <c r="AS919" s="133"/>
      <c r="AT919" s="133"/>
      <c r="AU919" s="133"/>
      <c r="AV919" s="133"/>
      <c r="AW919" s="133"/>
      <c r="AX919" s="133"/>
      <c r="AY919" s="133"/>
      <c r="AZ919" s="133"/>
      <c r="BA919" s="133"/>
      <c r="BB919" s="133"/>
      <c r="BC919" s="133"/>
      <c r="BD919" s="133"/>
      <c r="BE919" s="133"/>
      <c r="BF919" s="133"/>
      <c r="BG919" s="133"/>
      <c r="BH919" s="133"/>
      <c r="BI919" s="133"/>
      <c r="BJ919" s="133"/>
      <c r="BK919" s="133"/>
      <c r="BL919" s="133"/>
      <c r="BM919" s="133"/>
      <c r="BN919" s="133"/>
      <c r="BO919" s="133"/>
      <c r="BP919" s="133"/>
      <c r="BQ919" s="133"/>
      <c r="BR919" s="133"/>
      <c r="BS919" s="133"/>
      <c r="BT919" s="133"/>
      <c r="BU919" s="133"/>
      <c r="BV919" s="133"/>
      <c r="BW919" s="133"/>
      <c r="BX919" s="133"/>
      <c r="BY919" s="133"/>
      <c r="BZ919" s="133"/>
      <c r="CA919" s="133"/>
      <c r="CB919" s="133"/>
      <c r="CC919" s="133"/>
      <c r="CD919" s="133"/>
      <c r="CE919" s="133"/>
      <c r="CF919" s="133"/>
      <c r="CG919" s="133"/>
      <c r="CH919" s="133"/>
      <c r="CI919" s="133"/>
      <c r="CJ919" s="133"/>
      <c r="CK919" s="133"/>
      <c r="CL919" s="133"/>
      <c r="CM919" s="133"/>
    </row>
    <row r="920" spans="1:91" s="132" customFormat="1" ht="50.1" customHeight="1">
      <c r="A920" s="4" t="s">
        <v>4536</v>
      </c>
      <c r="B920" s="4" t="s">
        <v>2720</v>
      </c>
      <c r="C920" s="8" t="s">
        <v>3199</v>
      </c>
      <c r="D920" s="7" t="s">
        <v>3167</v>
      </c>
      <c r="E920" s="8" t="s">
        <v>3200</v>
      </c>
      <c r="F920" s="56" t="s">
        <v>3201</v>
      </c>
      <c r="G920" s="4" t="s">
        <v>3174</v>
      </c>
      <c r="H920" s="4">
        <v>0</v>
      </c>
      <c r="I920" s="4">
        <v>590000000</v>
      </c>
      <c r="J920" s="8" t="s">
        <v>2571</v>
      </c>
      <c r="K920" s="8" t="s">
        <v>2751</v>
      </c>
      <c r="L920" s="8" t="s">
        <v>2725</v>
      </c>
      <c r="M920" s="4" t="s">
        <v>2716</v>
      </c>
      <c r="N920" s="8" t="s">
        <v>2727</v>
      </c>
      <c r="O920" s="4" t="s">
        <v>1463</v>
      </c>
      <c r="P920" s="4" t="s">
        <v>2812</v>
      </c>
      <c r="Q920" s="4" t="s">
        <v>2762</v>
      </c>
      <c r="R920" s="155">
        <v>20</v>
      </c>
      <c r="S920" s="35">
        <v>3790</v>
      </c>
      <c r="T920" s="35">
        <f t="shared" si="30"/>
        <v>75800</v>
      </c>
      <c r="U920" s="88">
        <f t="shared" si="31"/>
        <v>84896.000000000015</v>
      </c>
      <c r="V920" s="4"/>
      <c r="W920" s="4">
        <v>2017</v>
      </c>
      <c r="X920" s="8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5"/>
      <c r="BF920" s="65"/>
      <c r="BG920" s="65"/>
      <c r="BH920" s="65"/>
      <c r="BI920" s="65"/>
      <c r="BJ920" s="65"/>
      <c r="BK920" s="65"/>
      <c r="BL920" s="65"/>
      <c r="BM920" s="65"/>
      <c r="BN920" s="65"/>
      <c r="BO920" s="65"/>
      <c r="BP920" s="65"/>
      <c r="BQ920" s="65"/>
      <c r="BR920" s="65"/>
      <c r="BS920" s="65"/>
      <c r="BT920" s="65"/>
      <c r="BU920" s="65"/>
      <c r="BV920" s="65"/>
      <c r="BW920" s="65"/>
      <c r="BX920" s="65"/>
      <c r="BY920" s="65"/>
      <c r="BZ920" s="65"/>
      <c r="CA920" s="65"/>
      <c r="CB920" s="65"/>
      <c r="CC920" s="65"/>
      <c r="CD920" s="65"/>
      <c r="CE920" s="65"/>
      <c r="CF920" s="65"/>
      <c r="CG920" s="65"/>
      <c r="CH920" s="65"/>
      <c r="CI920" s="65"/>
      <c r="CJ920" s="65"/>
      <c r="CK920" s="65"/>
      <c r="CL920" s="65"/>
      <c r="CM920" s="65"/>
    </row>
    <row r="921" spans="1:91" s="132" customFormat="1" ht="50.1" customHeight="1">
      <c r="A921" s="4" t="s">
        <v>4537</v>
      </c>
      <c r="B921" s="33" t="s">
        <v>2720</v>
      </c>
      <c r="C921" s="97" t="s">
        <v>3190</v>
      </c>
      <c r="D921" s="99" t="s">
        <v>3167</v>
      </c>
      <c r="E921" s="5" t="s">
        <v>3191</v>
      </c>
      <c r="F921" s="23" t="s">
        <v>3192</v>
      </c>
      <c r="G921" s="24" t="s">
        <v>3174</v>
      </c>
      <c r="H921" s="10">
        <v>0</v>
      </c>
      <c r="I921" s="32">
        <v>590000000</v>
      </c>
      <c r="J921" s="8" t="s">
        <v>2571</v>
      </c>
      <c r="K921" s="33" t="s">
        <v>2751</v>
      </c>
      <c r="L921" s="8" t="s">
        <v>2725</v>
      </c>
      <c r="M921" s="33" t="s">
        <v>2716</v>
      </c>
      <c r="N921" s="5" t="s">
        <v>2727</v>
      </c>
      <c r="O921" s="4" t="s">
        <v>1463</v>
      </c>
      <c r="P921" s="50" t="s">
        <v>2812</v>
      </c>
      <c r="Q921" s="50" t="s">
        <v>2762</v>
      </c>
      <c r="R921" s="150">
        <v>20</v>
      </c>
      <c r="S921" s="37">
        <v>3460</v>
      </c>
      <c r="T921" s="35">
        <f t="shared" si="30"/>
        <v>69200</v>
      </c>
      <c r="U921" s="88">
        <f t="shared" si="31"/>
        <v>77504.000000000015</v>
      </c>
      <c r="V921" s="33"/>
      <c r="W921" s="75">
        <v>2017</v>
      </c>
      <c r="X921" s="8"/>
      <c r="AL921" s="133"/>
      <c r="AM921" s="133"/>
      <c r="AN921" s="133"/>
      <c r="AO921" s="133"/>
      <c r="AP921" s="133"/>
      <c r="AQ921" s="133"/>
      <c r="AR921" s="133"/>
      <c r="AS921" s="133"/>
      <c r="AT921" s="133"/>
      <c r="AU921" s="133"/>
      <c r="AV921" s="133"/>
      <c r="AW921" s="133"/>
      <c r="AX921" s="133"/>
      <c r="AY921" s="133"/>
      <c r="AZ921" s="133"/>
      <c r="BA921" s="133"/>
      <c r="BB921" s="133"/>
      <c r="BC921" s="133"/>
      <c r="BD921" s="133"/>
      <c r="BE921" s="133"/>
      <c r="BF921" s="133"/>
      <c r="BG921" s="133"/>
      <c r="BH921" s="133"/>
      <c r="BI921" s="133"/>
      <c r="BJ921" s="133"/>
      <c r="BK921" s="133"/>
      <c r="BL921" s="133"/>
      <c r="BM921" s="133"/>
      <c r="BN921" s="133"/>
      <c r="BO921" s="133"/>
      <c r="BP921" s="133"/>
      <c r="BQ921" s="133"/>
      <c r="BR921" s="133"/>
      <c r="BS921" s="133"/>
      <c r="BT921" s="133"/>
      <c r="BU921" s="133"/>
      <c r="BV921" s="133"/>
      <c r="BW921" s="133"/>
      <c r="BX921" s="133"/>
      <c r="BY921" s="133"/>
      <c r="BZ921" s="133"/>
      <c r="CA921" s="133"/>
      <c r="CB921" s="133"/>
      <c r="CC921" s="133"/>
      <c r="CD921" s="133"/>
      <c r="CE921" s="133"/>
      <c r="CF921" s="133"/>
      <c r="CG921" s="133"/>
      <c r="CH921" s="133"/>
      <c r="CI921" s="133"/>
      <c r="CJ921" s="133"/>
      <c r="CK921" s="133"/>
      <c r="CL921" s="133"/>
      <c r="CM921" s="133"/>
    </row>
    <row r="922" spans="1:91" s="132" customFormat="1" ht="50.1" customHeight="1">
      <c r="A922" s="4" t="s">
        <v>4538</v>
      </c>
      <c r="B922" s="4" t="s">
        <v>2720</v>
      </c>
      <c r="C922" s="8" t="s">
        <v>3187</v>
      </c>
      <c r="D922" s="7" t="s">
        <v>3167</v>
      </c>
      <c r="E922" s="8" t="s">
        <v>3188</v>
      </c>
      <c r="F922" s="56" t="s">
        <v>3189</v>
      </c>
      <c r="G922" s="4" t="s">
        <v>3174</v>
      </c>
      <c r="H922" s="4">
        <v>0</v>
      </c>
      <c r="I922" s="4">
        <v>590000000</v>
      </c>
      <c r="J922" s="8" t="s">
        <v>2571</v>
      </c>
      <c r="K922" s="8" t="s">
        <v>2751</v>
      </c>
      <c r="L922" s="8" t="s">
        <v>2725</v>
      </c>
      <c r="M922" s="4" t="s">
        <v>2716</v>
      </c>
      <c r="N922" s="8" t="s">
        <v>2727</v>
      </c>
      <c r="O922" s="4" t="s">
        <v>1463</v>
      </c>
      <c r="P922" s="4" t="s">
        <v>2812</v>
      </c>
      <c r="Q922" s="4" t="s">
        <v>2762</v>
      </c>
      <c r="R922" s="155">
        <v>20</v>
      </c>
      <c r="S922" s="35">
        <v>3330</v>
      </c>
      <c r="T922" s="35">
        <f t="shared" si="30"/>
        <v>66600</v>
      </c>
      <c r="U922" s="88">
        <f t="shared" si="31"/>
        <v>74592</v>
      </c>
      <c r="V922" s="4"/>
      <c r="W922" s="4">
        <v>2017</v>
      </c>
      <c r="X922" s="8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5"/>
      <c r="BF922" s="65"/>
      <c r="BG922" s="65"/>
      <c r="BH922" s="65"/>
      <c r="BI922" s="65"/>
      <c r="BJ922" s="65"/>
      <c r="BK922" s="65"/>
      <c r="BL922" s="65"/>
      <c r="BM922" s="65"/>
      <c r="BN922" s="65"/>
      <c r="BO922" s="65"/>
      <c r="BP922" s="65"/>
      <c r="BQ922" s="65"/>
      <c r="BR922" s="65"/>
      <c r="BS922" s="65"/>
      <c r="BT922" s="65"/>
      <c r="BU922" s="65"/>
      <c r="BV922" s="65"/>
      <c r="BW922" s="65"/>
      <c r="BX922" s="65"/>
      <c r="BY922" s="65"/>
      <c r="BZ922" s="65"/>
      <c r="CA922" s="65"/>
      <c r="CB922" s="65"/>
      <c r="CC922" s="65"/>
      <c r="CD922" s="65"/>
      <c r="CE922" s="65"/>
      <c r="CF922" s="65"/>
      <c r="CG922" s="65"/>
      <c r="CH922" s="65"/>
      <c r="CI922" s="65"/>
      <c r="CJ922" s="65"/>
      <c r="CK922" s="65"/>
      <c r="CL922" s="65"/>
      <c r="CM922" s="65"/>
    </row>
    <row r="923" spans="1:91" s="132" customFormat="1" ht="50.1" customHeight="1">
      <c r="A923" s="4" t="s">
        <v>4539</v>
      </c>
      <c r="B923" s="33" t="s">
        <v>2720</v>
      </c>
      <c r="C923" s="97" t="s">
        <v>3184</v>
      </c>
      <c r="D923" s="99" t="s">
        <v>3167</v>
      </c>
      <c r="E923" s="5" t="s">
        <v>3185</v>
      </c>
      <c r="F923" s="23" t="s">
        <v>3186</v>
      </c>
      <c r="G923" s="24" t="s">
        <v>3174</v>
      </c>
      <c r="H923" s="10">
        <v>0</v>
      </c>
      <c r="I923" s="32">
        <v>590000000</v>
      </c>
      <c r="J923" s="8" t="s">
        <v>2571</v>
      </c>
      <c r="K923" s="33" t="s">
        <v>2751</v>
      </c>
      <c r="L923" s="8" t="s">
        <v>2725</v>
      </c>
      <c r="M923" s="33" t="s">
        <v>2716</v>
      </c>
      <c r="N923" s="5" t="s">
        <v>2727</v>
      </c>
      <c r="O923" s="4" t="s">
        <v>1463</v>
      </c>
      <c r="P923" s="50" t="s">
        <v>2812</v>
      </c>
      <c r="Q923" s="50" t="s">
        <v>2762</v>
      </c>
      <c r="R923" s="150">
        <v>20</v>
      </c>
      <c r="S923" s="37">
        <v>3280</v>
      </c>
      <c r="T923" s="35">
        <f t="shared" si="30"/>
        <v>65600</v>
      </c>
      <c r="U923" s="88">
        <f t="shared" si="31"/>
        <v>73472</v>
      </c>
      <c r="V923" s="33"/>
      <c r="W923" s="75">
        <v>2017</v>
      </c>
      <c r="X923" s="8"/>
      <c r="AL923" s="133"/>
      <c r="AM923" s="133"/>
      <c r="AN923" s="133"/>
      <c r="AO923" s="133"/>
      <c r="AP923" s="133"/>
      <c r="AQ923" s="133"/>
      <c r="AR923" s="133"/>
      <c r="AS923" s="133"/>
      <c r="AT923" s="133"/>
      <c r="AU923" s="133"/>
      <c r="AV923" s="133"/>
      <c r="AW923" s="133"/>
      <c r="AX923" s="133"/>
      <c r="AY923" s="133"/>
      <c r="AZ923" s="133"/>
      <c r="BA923" s="133"/>
      <c r="BB923" s="133"/>
      <c r="BC923" s="133"/>
      <c r="BD923" s="133"/>
      <c r="BE923" s="133"/>
      <c r="BF923" s="133"/>
      <c r="BG923" s="133"/>
      <c r="BH923" s="133"/>
      <c r="BI923" s="133"/>
      <c r="BJ923" s="133"/>
      <c r="BK923" s="133"/>
      <c r="BL923" s="133"/>
      <c r="BM923" s="133"/>
      <c r="BN923" s="133"/>
      <c r="BO923" s="133"/>
      <c r="BP923" s="133"/>
      <c r="BQ923" s="133"/>
      <c r="BR923" s="133"/>
      <c r="BS923" s="133"/>
      <c r="BT923" s="133"/>
      <c r="BU923" s="133"/>
      <c r="BV923" s="133"/>
      <c r="BW923" s="133"/>
      <c r="BX923" s="133"/>
      <c r="BY923" s="133"/>
      <c r="BZ923" s="133"/>
      <c r="CA923" s="133"/>
      <c r="CB923" s="133"/>
      <c r="CC923" s="133"/>
      <c r="CD923" s="133"/>
      <c r="CE923" s="133"/>
      <c r="CF923" s="133"/>
      <c r="CG923" s="133"/>
      <c r="CH923" s="133"/>
      <c r="CI923" s="133"/>
      <c r="CJ923" s="133"/>
      <c r="CK923" s="133"/>
      <c r="CL923" s="133"/>
      <c r="CM923" s="133"/>
    </row>
    <row r="924" spans="1:91" s="132" customFormat="1" ht="50.1" customHeight="1">
      <c r="A924" s="4" t="s">
        <v>4540</v>
      </c>
      <c r="B924" s="4" t="s">
        <v>2720</v>
      </c>
      <c r="C924" s="8" t="s">
        <v>3181</v>
      </c>
      <c r="D924" s="7" t="s">
        <v>3167</v>
      </c>
      <c r="E924" s="8" t="s">
        <v>3182</v>
      </c>
      <c r="F924" s="56" t="s">
        <v>3183</v>
      </c>
      <c r="G924" s="4" t="s">
        <v>3174</v>
      </c>
      <c r="H924" s="4">
        <v>0</v>
      </c>
      <c r="I924" s="4">
        <v>590000000</v>
      </c>
      <c r="J924" s="8" t="s">
        <v>2571</v>
      </c>
      <c r="K924" s="8" t="s">
        <v>2751</v>
      </c>
      <c r="L924" s="8" t="s">
        <v>2725</v>
      </c>
      <c r="M924" s="4" t="s">
        <v>2716</v>
      </c>
      <c r="N924" s="8" t="s">
        <v>2727</v>
      </c>
      <c r="O924" s="4" t="s">
        <v>1463</v>
      </c>
      <c r="P924" s="4" t="s">
        <v>2812</v>
      </c>
      <c r="Q924" s="4" t="s">
        <v>2762</v>
      </c>
      <c r="R924" s="155">
        <v>19.45</v>
      </c>
      <c r="S924" s="35">
        <v>3550</v>
      </c>
      <c r="T924" s="35">
        <f t="shared" si="30"/>
        <v>69047.5</v>
      </c>
      <c r="U924" s="88">
        <f t="shared" si="31"/>
        <v>77333.200000000012</v>
      </c>
      <c r="V924" s="4"/>
      <c r="W924" s="4">
        <v>2017</v>
      </c>
      <c r="X924" s="8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5"/>
      <c r="BF924" s="65"/>
      <c r="BG924" s="65"/>
      <c r="BH924" s="65"/>
      <c r="BI924" s="65"/>
      <c r="BJ924" s="65"/>
      <c r="BK924" s="65"/>
      <c r="BL924" s="65"/>
      <c r="BM924" s="65"/>
      <c r="BN924" s="65"/>
      <c r="BO924" s="65"/>
      <c r="BP924" s="65"/>
      <c r="BQ924" s="65"/>
      <c r="BR924" s="65"/>
      <c r="BS924" s="65"/>
      <c r="BT924" s="65"/>
      <c r="BU924" s="65"/>
      <c r="BV924" s="65"/>
      <c r="BW924" s="65"/>
      <c r="BX924" s="65"/>
      <c r="BY924" s="65"/>
      <c r="BZ924" s="65"/>
      <c r="CA924" s="65"/>
      <c r="CB924" s="65"/>
      <c r="CC924" s="65"/>
      <c r="CD924" s="65"/>
      <c r="CE924" s="65"/>
      <c r="CF924" s="65"/>
      <c r="CG924" s="65"/>
      <c r="CH924" s="65"/>
      <c r="CI924" s="65"/>
      <c r="CJ924" s="65"/>
      <c r="CK924" s="65"/>
      <c r="CL924" s="65"/>
      <c r="CM924" s="65"/>
    </row>
    <row r="925" spans="1:91" s="132" customFormat="1" ht="50.1" customHeight="1">
      <c r="A925" s="4" t="s">
        <v>4541</v>
      </c>
      <c r="B925" s="33" t="s">
        <v>2720</v>
      </c>
      <c r="C925" s="97" t="s">
        <v>3178</v>
      </c>
      <c r="D925" s="99" t="s">
        <v>3167</v>
      </c>
      <c r="E925" s="5" t="s">
        <v>3179</v>
      </c>
      <c r="F925" s="23" t="s">
        <v>3180</v>
      </c>
      <c r="G925" s="24" t="s">
        <v>3174</v>
      </c>
      <c r="H925" s="10">
        <v>0</v>
      </c>
      <c r="I925" s="32">
        <v>590000000</v>
      </c>
      <c r="J925" s="8" t="s">
        <v>2571</v>
      </c>
      <c r="K925" s="33" t="s">
        <v>2751</v>
      </c>
      <c r="L925" s="8" t="s">
        <v>2725</v>
      </c>
      <c r="M925" s="33" t="s">
        <v>2716</v>
      </c>
      <c r="N925" s="5" t="s">
        <v>2727</v>
      </c>
      <c r="O925" s="4" t="s">
        <v>1463</v>
      </c>
      <c r="P925" s="50" t="s">
        <v>2812</v>
      </c>
      <c r="Q925" s="50" t="s">
        <v>2762</v>
      </c>
      <c r="R925" s="150">
        <v>20</v>
      </c>
      <c r="S925" s="37">
        <v>3220</v>
      </c>
      <c r="T925" s="35">
        <f t="shared" si="30"/>
        <v>64400</v>
      </c>
      <c r="U925" s="88">
        <f t="shared" si="31"/>
        <v>72128</v>
      </c>
      <c r="V925" s="33"/>
      <c r="W925" s="75">
        <v>2017</v>
      </c>
      <c r="X925" s="8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3"/>
      <c r="BA925" s="133"/>
      <c r="BB925" s="133"/>
      <c r="BC925" s="133"/>
      <c r="BD925" s="133"/>
      <c r="BE925" s="133"/>
      <c r="BF925" s="133"/>
      <c r="BG925" s="133"/>
      <c r="BH925" s="133"/>
      <c r="BI925" s="133"/>
      <c r="BJ925" s="133"/>
      <c r="BK925" s="133"/>
      <c r="BL925" s="133"/>
      <c r="BM925" s="133"/>
      <c r="BN925" s="133"/>
      <c r="BO925" s="133"/>
      <c r="BP925" s="133"/>
      <c r="BQ925" s="133"/>
      <c r="BR925" s="133"/>
      <c r="BS925" s="133"/>
      <c r="BT925" s="133"/>
      <c r="BU925" s="133"/>
      <c r="BV925" s="133"/>
      <c r="BW925" s="133"/>
      <c r="BX925" s="133"/>
      <c r="BY925" s="133"/>
      <c r="BZ925" s="133"/>
      <c r="CA925" s="133"/>
      <c r="CB925" s="133"/>
      <c r="CC925" s="133"/>
      <c r="CD925" s="133"/>
      <c r="CE925" s="133"/>
      <c r="CF925" s="133"/>
      <c r="CG925" s="133"/>
      <c r="CH925" s="133"/>
      <c r="CI925" s="133"/>
      <c r="CJ925" s="133"/>
      <c r="CK925" s="133"/>
      <c r="CL925" s="133"/>
      <c r="CM925" s="133"/>
    </row>
    <row r="926" spans="1:91" s="132" customFormat="1" ht="50.1" customHeight="1">
      <c r="A926" s="4" t="s">
        <v>4542</v>
      </c>
      <c r="B926" s="33" t="s">
        <v>2720</v>
      </c>
      <c r="C926" s="97" t="s">
        <v>3171</v>
      </c>
      <c r="D926" s="99" t="s">
        <v>3167</v>
      </c>
      <c r="E926" s="5" t="s">
        <v>3172</v>
      </c>
      <c r="F926" s="23" t="s">
        <v>3173</v>
      </c>
      <c r="G926" s="24" t="s">
        <v>3174</v>
      </c>
      <c r="H926" s="10">
        <v>0</v>
      </c>
      <c r="I926" s="32">
        <v>590000000</v>
      </c>
      <c r="J926" s="8" t="s">
        <v>2571</v>
      </c>
      <c r="K926" s="33" t="s">
        <v>2751</v>
      </c>
      <c r="L926" s="8" t="s">
        <v>2725</v>
      </c>
      <c r="M926" s="33" t="s">
        <v>2716</v>
      </c>
      <c r="N926" s="5" t="s">
        <v>2727</v>
      </c>
      <c r="O926" s="4" t="s">
        <v>1463</v>
      </c>
      <c r="P926" s="50" t="s">
        <v>2812</v>
      </c>
      <c r="Q926" s="50" t="s">
        <v>2762</v>
      </c>
      <c r="R926" s="150">
        <v>19</v>
      </c>
      <c r="S926" s="37">
        <v>3320</v>
      </c>
      <c r="T926" s="35">
        <f t="shared" si="30"/>
        <v>63080</v>
      </c>
      <c r="U926" s="88">
        <f t="shared" si="31"/>
        <v>70649.600000000006</v>
      </c>
      <c r="V926" s="33"/>
      <c r="W926" s="75">
        <v>2017</v>
      </c>
      <c r="X926" s="8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3"/>
      <c r="BA926" s="133"/>
      <c r="BB926" s="133"/>
      <c r="BC926" s="133"/>
      <c r="BD926" s="133"/>
      <c r="BE926" s="133"/>
      <c r="BF926" s="133"/>
      <c r="BG926" s="133"/>
      <c r="BH926" s="133"/>
      <c r="BI926" s="133"/>
      <c r="BJ926" s="133"/>
      <c r="BK926" s="133"/>
      <c r="BL926" s="133"/>
      <c r="BM926" s="133"/>
      <c r="BN926" s="133"/>
      <c r="BO926" s="133"/>
      <c r="BP926" s="133"/>
      <c r="BQ926" s="133"/>
      <c r="BR926" s="133"/>
      <c r="BS926" s="133"/>
      <c r="BT926" s="133"/>
      <c r="BU926" s="133"/>
      <c r="BV926" s="133"/>
      <c r="BW926" s="133"/>
      <c r="BX926" s="133"/>
      <c r="BY926" s="133"/>
      <c r="BZ926" s="133"/>
      <c r="CA926" s="133"/>
      <c r="CB926" s="133"/>
      <c r="CC926" s="133"/>
      <c r="CD926" s="133"/>
      <c r="CE926" s="133"/>
      <c r="CF926" s="133"/>
      <c r="CG926" s="133"/>
      <c r="CH926" s="133"/>
      <c r="CI926" s="133"/>
      <c r="CJ926" s="133"/>
      <c r="CK926" s="133"/>
      <c r="CL926" s="133"/>
      <c r="CM926" s="133"/>
    </row>
    <row r="927" spans="1:91" s="132" customFormat="1" ht="50.1" customHeight="1">
      <c r="A927" s="4" t="s">
        <v>4543</v>
      </c>
      <c r="B927" s="4" t="s">
        <v>2720</v>
      </c>
      <c r="C927" s="8" t="s">
        <v>3175</v>
      </c>
      <c r="D927" s="7" t="s">
        <v>3167</v>
      </c>
      <c r="E927" s="8" t="s">
        <v>3176</v>
      </c>
      <c r="F927" s="56" t="s">
        <v>3177</v>
      </c>
      <c r="G927" s="4" t="s">
        <v>3174</v>
      </c>
      <c r="H927" s="4">
        <v>0</v>
      </c>
      <c r="I927" s="74">
        <v>590000000</v>
      </c>
      <c r="J927" s="8" t="s">
        <v>2571</v>
      </c>
      <c r="K927" s="8" t="s">
        <v>2751</v>
      </c>
      <c r="L927" s="8" t="s">
        <v>2725</v>
      </c>
      <c r="M927" s="4" t="s">
        <v>2716</v>
      </c>
      <c r="N927" s="8" t="s">
        <v>2727</v>
      </c>
      <c r="O927" s="4" t="s">
        <v>1463</v>
      </c>
      <c r="P927" s="4" t="s">
        <v>2812</v>
      </c>
      <c r="Q927" s="4" t="s">
        <v>2762</v>
      </c>
      <c r="R927" s="155">
        <v>19</v>
      </c>
      <c r="S927" s="35">
        <v>3780</v>
      </c>
      <c r="T927" s="35">
        <f t="shared" si="30"/>
        <v>71820</v>
      </c>
      <c r="U927" s="88">
        <f t="shared" si="31"/>
        <v>80438.400000000009</v>
      </c>
      <c r="V927" s="4"/>
      <c r="W927" s="4">
        <v>2017</v>
      </c>
      <c r="X927" s="8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5"/>
      <c r="BF927" s="65"/>
      <c r="BG927" s="65"/>
      <c r="BH927" s="65"/>
      <c r="BI927" s="65"/>
      <c r="BJ927" s="65"/>
      <c r="BK927" s="65"/>
      <c r="BL927" s="65"/>
      <c r="BM927" s="65"/>
      <c r="BN927" s="65"/>
      <c r="BO927" s="65"/>
      <c r="BP927" s="65"/>
      <c r="BQ927" s="65"/>
      <c r="BR927" s="65"/>
      <c r="BS927" s="65"/>
      <c r="BT927" s="65"/>
      <c r="BU927" s="65"/>
      <c r="BV927" s="65"/>
      <c r="BW927" s="65"/>
      <c r="BX927" s="65"/>
      <c r="BY927" s="65"/>
      <c r="BZ927" s="65"/>
      <c r="CA927" s="65"/>
      <c r="CB927" s="65"/>
      <c r="CC927" s="65"/>
      <c r="CD927" s="65"/>
      <c r="CE927" s="65"/>
      <c r="CF927" s="65"/>
      <c r="CG927" s="65"/>
      <c r="CH927" s="65"/>
      <c r="CI927" s="65"/>
      <c r="CJ927" s="65"/>
      <c r="CK927" s="65"/>
      <c r="CL927" s="65"/>
      <c r="CM927" s="65"/>
    </row>
    <row r="928" spans="1:91" s="132" customFormat="1" ht="50.1" customHeight="1">
      <c r="A928" s="4" t="s">
        <v>4544</v>
      </c>
      <c r="B928" s="33" t="s">
        <v>2720</v>
      </c>
      <c r="C928" s="97" t="s">
        <v>3196</v>
      </c>
      <c r="D928" s="99" t="s">
        <v>3167</v>
      </c>
      <c r="E928" s="5" t="s">
        <v>3197</v>
      </c>
      <c r="F928" s="23" t="s">
        <v>3198</v>
      </c>
      <c r="G928" s="24" t="s">
        <v>3174</v>
      </c>
      <c r="H928" s="10">
        <v>0</v>
      </c>
      <c r="I928" s="74">
        <v>590000000</v>
      </c>
      <c r="J928" s="8" t="s">
        <v>2571</v>
      </c>
      <c r="K928" s="33" t="s">
        <v>2751</v>
      </c>
      <c r="L928" s="8" t="s">
        <v>2725</v>
      </c>
      <c r="M928" s="33" t="s">
        <v>2716</v>
      </c>
      <c r="N928" s="5" t="s">
        <v>2727</v>
      </c>
      <c r="O928" s="4" t="s">
        <v>1463</v>
      </c>
      <c r="P928" s="50" t="s">
        <v>2812</v>
      </c>
      <c r="Q928" s="50" t="s">
        <v>2762</v>
      </c>
      <c r="R928" s="150">
        <v>20</v>
      </c>
      <c r="S928" s="37">
        <v>3340</v>
      </c>
      <c r="T928" s="35">
        <f t="shared" si="30"/>
        <v>66800</v>
      </c>
      <c r="U928" s="88">
        <f t="shared" si="31"/>
        <v>74816</v>
      </c>
      <c r="V928" s="33"/>
      <c r="W928" s="75">
        <v>2017</v>
      </c>
      <c r="X928" s="8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3"/>
      <c r="BA928" s="133"/>
      <c r="BB928" s="133"/>
      <c r="BC928" s="133"/>
      <c r="BD928" s="133"/>
      <c r="BE928" s="133"/>
      <c r="BF928" s="133"/>
      <c r="BG928" s="133"/>
      <c r="BH928" s="133"/>
      <c r="BI928" s="133"/>
      <c r="BJ928" s="133"/>
      <c r="BK928" s="133"/>
      <c r="BL928" s="133"/>
      <c r="BM928" s="133"/>
      <c r="BN928" s="133"/>
      <c r="BO928" s="133"/>
      <c r="BP928" s="133"/>
      <c r="BQ928" s="133"/>
      <c r="BR928" s="133"/>
      <c r="BS928" s="133"/>
      <c r="BT928" s="133"/>
      <c r="BU928" s="133"/>
      <c r="BV928" s="133"/>
      <c r="BW928" s="133"/>
      <c r="BX928" s="133"/>
      <c r="BY928" s="133"/>
      <c r="BZ928" s="133"/>
      <c r="CA928" s="133"/>
      <c r="CB928" s="133"/>
      <c r="CC928" s="133"/>
      <c r="CD928" s="133"/>
      <c r="CE928" s="133"/>
      <c r="CF928" s="133"/>
      <c r="CG928" s="133"/>
      <c r="CH928" s="133"/>
      <c r="CI928" s="133"/>
      <c r="CJ928" s="133"/>
      <c r="CK928" s="133"/>
      <c r="CL928" s="133"/>
      <c r="CM928" s="133"/>
    </row>
    <row r="929" spans="1:91" s="27" customFormat="1" ht="50.1" customHeight="1">
      <c r="A929" s="4" t="s">
        <v>4545</v>
      </c>
      <c r="B929" s="4" t="s">
        <v>2720</v>
      </c>
      <c r="C929" s="8" t="s">
        <v>3193</v>
      </c>
      <c r="D929" s="7" t="s">
        <v>3167</v>
      </c>
      <c r="E929" s="8" t="s">
        <v>3194</v>
      </c>
      <c r="F929" s="56" t="s">
        <v>3195</v>
      </c>
      <c r="G929" s="4" t="s">
        <v>3174</v>
      </c>
      <c r="H929" s="4">
        <v>0</v>
      </c>
      <c r="I929" s="74">
        <v>590000000</v>
      </c>
      <c r="J929" s="8" t="s">
        <v>2571</v>
      </c>
      <c r="K929" s="8" t="s">
        <v>2751</v>
      </c>
      <c r="L929" s="8" t="s">
        <v>2725</v>
      </c>
      <c r="M929" s="4" t="s">
        <v>2716</v>
      </c>
      <c r="N929" s="8" t="s">
        <v>2727</v>
      </c>
      <c r="O929" s="4" t="s">
        <v>1463</v>
      </c>
      <c r="P929" s="4" t="s">
        <v>2812</v>
      </c>
      <c r="Q929" s="4" t="s">
        <v>2762</v>
      </c>
      <c r="R929" s="155">
        <v>21</v>
      </c>
      <c r="S929" s="35">
        <v>40</v>
      </c>
      <c r="T929" s="35">
        <f t="shared" si="30"/>
        <v>840</v>
      </c>
      <c r="U929" s="88">
        <f t="shared" si="31"/>
        <v>940.80000000000007</v>
      </c>
      <c r="V929" s="4"/>
      <c r="W929" s="4">
        <v>2017</v>
      </c>
      <c r="X929" s="8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  <c r="BG929" s="65"/>
      <c r="BH929" s="65"/>
      <c r="BI929" s="65"/>
      <c r="BJ929" s="65"/>
      <c r="BK929" s="65"/>
      <c r="BL929" s="65"/>
      <c r="BM929" s="65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  <c r="BX929" s="65"/>
      <c r="BY929" s="65"/>
      <c r="BZ929" s="65"/>
      <c r="CA929" s="65"/>
      <c r="CB929" s="65"/>
      <c r="CC929" s="65"/>
      <c r="CD929" s="65"/>
      <c r="CE929" s="65"/>
      <c r="CF929" s="65"/>
      <c r="CG929" s="65"/>
      <c r="CH929" s="65"/>
      <c r="CI929" s="65"/>
      <c r="CJ929" s="65"/>
      <c r="CK929" s="65"/>
      <c r="CL929" s="65"/>
      <c r="CM929" s="65"/>
    </row>
    <row r="930" spans="1:91" s="132" customFormat="1" ht="50.1" customHeight="1">
      <c r="A930" s="4" t="s">
        <v>4546</v>
      </c>
      <c r="B930" s="4" t="s">
        <v>2720</v>
      </c>
      <c r="C930" s="61" t="s">
        <v>3208</v>
      </c>
      <c r="D930" s="7" t="s">
        <v>3167</v>
      </c>
      <c r="E930" s="8" t="s">
        <v>3209</v>
      </c>
      <c r="F930" s="56"/>
      <c r="G930" s="4" t="s">
        <v>3174</v>
      </c>
      <c r="H930" s="4">
        <v>0</v>
      </c>
      <c r="I930" s="74">
        <v>590000000</v>
      </c>
      <c r="J930" s="8" t="s">
        <v>2571</v>
      </c>
      <c r="K930" s="8" t="s">
        <v>2751</v>
      </c>
      <c r="L930" s="8" t="s">
        <v>2725</v>
      </c>
      <c r="M930" s="4" t="s">
        <v>2716</v>
      </c>
      <c r="N930" s="5" t="s">
        <v>2785</v>
      </c>
      <c r="O930" s="4" t="s">
        <v>1463</v>
      </c>
      <c r="P930" s="4" t="s">
        <v>2821</v>
      </c>
      <c r="Q930" s="4" t="s">
        <v>2822</v>
      </c>
      <c r="R930" s="180">
        <v>50</v>
      </c>
      <c r="S930" s="35">
        <v>3090</v>
      </c>
      <c r="T930" s="35">
        <f t="shared" si="30"/>
        <v>154500</v>
      </c>
      <c r="U930" s="35">
        <f t="shared" si="31"/>
        <v>173040.00000000003</v>
      </c>
      <c r="V930" s="4"/>
      <c r="W930" s="4">
        <v>2017</v>
      </c>
      <c r="X930" s="8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  <c r="BZ930" s="67"/>
      <c r="CA930" s="67"/>
      <c r="CB930" s="67"/>
      <c r="CC930" s="67"/>
      <c r="CD930" s="67"/>
      <c r="CE930" s="67"/>
      <c r="CF930" s="67"/>
      <c r="CG930" s="67"/>
      <c r="CH930" s="67"/>
      <c r="CI930" s="67"/>
      <c r="CJ930" s="67"/>
      <c r="CK930" s="67"/>
      <c r="CL930" s="67"/>
      <c r="CM930" s="67"/>
    </row>
    <row r="931" spans="1:91" s="67" customFormat="1" ht="50.1" customHeight="1">
      <c r="A931" s="4" t="s">
        <v>4547</v>
      </c>
      <c r="B931" s="5" t="s">
        <v>2720</v>
      </c>
      <c r="C931" s="5" t="s">
        <v>3502</v>
      </c>
      <c r="D931" s="5" t="s">
        <v>3167</v>
      </c>
      <c r="E931" s="5" t="s">
        <v>3503</v>
      </c>
      <c r="F931" s="5" t="s">
        <v>3504</v>
      </c>
      <c r="G931" s="5" t="s">
        <v>2712</v>
      </c>
      <c r="H931" s="5">
        <v>0</v>
      </c>
      <c r="I931" s="74">
        <v>590000000</v>
      </c>
      <c r="J931" s="5" t="s">
        <v>2714</v>
      </c>
      <c r="K931" s="5" t="s">
        <v>2462</v>
      </c>
      <c r="L931" s="5" t="s">
        <v>773</v>
      </c>
      <c r="M931" s="5" t="s">
        <v>2726</v>
      </c>
      <c r="N931" s="5" t="s">
        <v>2265</v>
      </c>
      <c r="O931" s="5" t="s">
        <v>471</v>
      </c>
      <c r="P931" s="33" t="s">
        <v>2821</v>
      </c>
      <c r="Q931" s="5" t="s">
        <v>2822</v>
      </c>
      <c r="R931" s="150">
        <v>5</v>
      </c>
      <c r="S931" s="150">
        <v>130</v>
      </c>
      <c r="T931" s="150">
        <f>S931*R931</f>
        <v>650</v>
      </c>
      <c r="U931" s="151">
        <f t="shared" si="31"/>
        <v>728.00000000000011</v>
      </c>
      <c r="V931" s="81"/>
      <c r="W931" s="5">
        <v>2017</v>
      </c>
      <c r="X931" s="5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134"/>
      <c r="AM931" s="134"/>
      <c r="AN931" s="134"/>
      <c r="AO931" s="134"/>
      <c r="AP931" s="134"/>
      <c r="AQ931" s="134"/>
      <c r="AR931" s="134"/>
      <c r="AS931" s="134"/>
      <c r="AT931" s="134"/>
      <c r="AU931" s="134"/>
      <c r="AV931" s="134"/>
      <c r="AW931" s="134"/>
      <c r="AX931" s="134"/>
      <c r="AY931" s="134"/>
      <c r="AZ931" s="134"/>
      <c r="BA931" s="134"/>
      <c r="BB931" s="134"/>
      <c r="BC931" s="134"/>
      <c r="BD931" s="134"/>
      <c r="BE931" s="134"/>
      <c r="BF931" s="134"/>
      <c r="BG931" s="134"/>
      <c r="BH931" s="134"/>
      <c r="BI931" s="134"/>
      <c r="BJ931" s="134"/>
      <c r="BK931" s="134"/>
      <c r="BL931" s="134"/>
      <c r="BM931" s="134"/>
      <c r="BN931" s="134"/>
      <c r="BO931" s="134"/>
      <c r="BP931" s="134"/>
      <c r="BQ931" s="134"/>
      <c r="BR931" s="134"/>
      <c r="BS931" s="134"/>
      <c r="BT931" s="134"/>
      <c r="BU931" s="134"/>
      <c r="BV931" s="134"/>
      <c r="BW931" s="134"/>
      <c r="BX931" s="134"/>
      <c r="BY931" s="134"/>
      <c r="BZ931" s="134"/>
      <c r="CA931" s="134"/>
      <c r="CB931" s="134"/>
      <c r="CC931" s="134"/>
      <c r="CD931" s="134"/>
      <c r="CE931" s="134"/>
      <c r="CF931" s="134"/>
      <c r="CG931" s="134"/>
      <c r="CH931" s="134"/>
      <c r="CI931" s="134"/>
      <c r="CJ931" s="134"/>
      <c r="CK931" s="134"/>
      <c r="CL931" s="134"/>
      <c r="CM931" s="134"/>
    </row>
    <row r="932" spans="1:91" s="27" customFormat="1" ht="50.1" customHeight="1">
      <c r="A932" s="4" t="s">
        <v>4548</v>
      </c>
      <c r="B932" s="83" t="s">
        <v>2720</v>
      </c>
      <c r="C932" s="53" t="s">
        <v>3505</v>
      </c>
      <c r="D932" s="53" t="s">
        <v>3167</v>
      </c>
      <c r="E932" s="53" t="s">
        <v>3506</v>
      </c>
      <c r="F932" s="53" t="s">
        <v>3507</v>
      </c>
      <c r="G932" s="83" t="s">
        <v>2712</v>
      </c>
      <c r="H932" s="29">
        <v>0</v>
      </c>
      <c r="I932" s="74">
        <v>590000000</v>
      </c>
      <c r="J932" s="53" t="s">
        <v>2714</v>
      </c>
      <c r="K932" s="53" t="s">
        <v>2462</v>
      </c>
      <c r="L932" s="53" t="s">
        <v>773</v>
      </c>
      <c r="M932" s="83" t="s">
        <v>2726</v>
      </c>
      <c r="N932" s="53" t="s">
        <v>2265</v>
      </c>
      <c r="O932" s="53" t="s">
        <v>471</v>
      </c>
      <c r="P932" s="53" t="s">
        <v>2821</v>
      </c>
      <c r="Q932" s="53" t="s">
        <v>2822</v>
      </c>
      <c r="R932" s="150">
        <v>5</v>
      </c>
      <c r="S932" s="150">
        <v>190</v>
      </c>
      <c r="T932" s="35">
        <f t="shared" ref="T932:T937" si="32">R932*S932</f>
        <v>950</v>
      </c>
      <c r="U932" s="88">
        <f t="shared" si="31"/>
        <v>1064</v>
      </c>
      <c r="V932" s="53"/>
      <c r="W932" s="33">
        <v>2017</v>
      </c>
      <c r="X932" s="5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134"/>
      <c r="AM932" s="134"/>
      <c r="AN932" s="134"/>
      <c r="AO932" s="134"/>
      <c r="AP932" s="134"/>
      <c r="AQ932" s="134"/>
      <c r="AR932" s="134"/>
      <c r="AS932" s="134"/>
      <c r="AT932" s="134"/>
      <c r="AU932" s="134"/>
      <c r="AV932" s="134"/>
      <c r="AW932" s="134"/>
      <c r="AX932" s="134"/>
      <c r="AY932" s="134"/>
      <c r="AZ932" s="134"/>
      <c r="BA932" s="134"/>
      <c r="BB932" s="134"/>
      <c r="BC932" s="134"/>
      <c r="BD932" s="134"/>
      <c r="BE932" s="134"/>
      <c r="BF932" s="134"/>
      <c r="BG932" s="134"/>
      <c r="BH932" s="134"/>
      <c r="BI932" s="134"/>
      <c r="BJ932" s="134"/>
      <c r="BK932" s="134"/>
      <c r="BL932" s="134"/>
      <c r="BM932" s="134"/>
      <c r="BN932" s="134"/>
      <c r="BO932" s="134"/>
      <c r="BP932" s="134"/>
      <c r="BQ932" s="134"/>
      <c r="BR932" s="134"/>
      <c r="BS932" s="134"/>
      <c r="BT932" s="134"/>
      <c r="BU932" s="134"/>
      <c r="BV932" s="134"/>
      <c r="BW932" s="134"/>
      <c r="BX932" s="134"/>
      <c r="BY932" s="134"/>
      <c r="BZ932" s="134"/>
      <c r="CA932" s="134"/>
      <c r="CB932" s="134"/>
      <c r="CC932" s="134"/>
      <c r="CD932" s="134"/>
      <c r="CE932" s="134"/>
      <c r="CF932" s="134"/>
      <c r="CG932" s="134"/>
      <c r="CH932" s="134"/>
      <c r="CI932" s="134"/>
      <c r="CJ932" s="134"/>
      <c r="CK932" s="134"/>
      <c r="CL932" s="134"/>
      <c r="CM932" s="134"/>
    </row>
    <row r="933" spans="1:91" s="132" customFormat="1" ht="50.1" customHeight="1">
      <c r="A933" s="4" t="s">
        <v>4549</v>
      </c>
      <c r="B933" s="5" t="s">
        <v>2720</v>
      </c>
      <c r="C933" s="5" t="s">
        <v>3508</v>
      </c>
      <c r="D933" s="5" t="s">
        <v>3167</v>
      </c>
      <c r="E933" s="5" t="s">
        <v>3509</v>
      </c>
      <c r="F933" s="5" t="s">
        <v>3510</v>
      </c>
      <c r="G933" s="53" t="s">
        <v>2712</v>
      </c>
      <c r="H933" s="9">
        <v>0</v>
      </c>
      <c r="I933" s="74">
        <v>590000000</v>
      </c>
      <c r="J933" s="53" t="s">
        <v>2714</v>
      </c>
      <c r="K933" s="53" t="s">
        <v>2462</v>
      </c>
      <c r="L933" s="53" t="s">
        <v>773</v>
      </c>
      <c r="M933" s="53" t="s">
        <v>2726</v>
      </c>
      <c r="N933" s="53" t="s">
        <v>2265</v>
      </c>
      <c r="O933" s="53" t="s">
        <v>471</v>
      </c>
      <c r="P933" s="53" t="s">
        <v>2821</v>
      </c>
      <c r="Q933" s="53" t="s">
        <v>2822</v>
      </c>
      <c r="R933" s="181">
        <v>50</v>
      </c>
      <c r="S933" s="150">
        <v>190</v>
      </c>
      <c r="T933" s="35">
        <f t="shared" si="32"/>
        <v>9500</v>
      </c>
      <c r="U933" s="88">
        <f t="shared" si="31"/>
        <v>10640.000000000002</v>
      </c>
      <c r="V933" s="5"/>
      <c r="W933" s="5">
        <v>2017</v>
      </c>
      <c r="X933" s="5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134"/>
      <c r="AM933" s="134"/>
      <c r="AN933" s="134"/>
      <c r="AO933" s="134"/>
      <c r="AP933" s="134"/>
      <c r="AQ933" s="134"/>
      <c r="AR933" s="134"/>
      <c r="AS933" s="134"/>
      <c r="AT933" s="134"/>
      <c r="AU933" s="134"/>
      <c r="AV933" s="134"/>
      <c r="AW933" s="134"/>
      <c r="AX933" s="134"/>
      <c r="AY933" s="134"/>
      <c r="AZ933" s="134"/>
      <c r="BA933" s="134"/>
      <c r="BB933" s="134"/>
      <c r="BC933" s="134"/>
      <c r="BD933" s="134"/>
      <c r="BE933" s="134"/>
      <c r="BF933" s="134"/>
      <c r="BG933" s="134"/>
      <c r="BH933" s="134"/>
      <c r="BI933" s="134"/>
      <c r="BJ933" s="134"/>
      <c r="BK933" s="134"/>
      <c r="BL933" s="134"/>
      <c r="BM933" s="134"/>
      <c r="BN933" s="134"/>
      <c r="BO933" s="134"/>
      <c r="BP933" s="134"/>
      <c r="BQ933" s="134"/>
      <c r="BR933" s="134"/>
      <c r="BS933" s="134"/>
      <c r="BT933" s="134"/>
      <c r="BU933" s="134"/>
      <c r="BV933" s="134"/>
      <c r="BW933" s="134"/>
      <c r="BX933" s="134"/>
      <c r="BY933" s="134"/>
      <c r="BZ933" s="134"/>
      <c r="CA933" s="134"/>
      <c r="CB933" s="134"/>
      <c r="CC933" s="134"/>
      <c r="CD933" s="134"/>
      <c r="CE933" s="134"/>
      <c r="CF933" s="134"/>
      <c r="CG933" s="134"/>
      <c r="CH933" s="134"/>
      <c r="CI933" s="134"/>
      <c r="CJ933" s="134"/>
      <c r="CK933" s="134"/>
      <c r="CL933" s="134"/>
      <c r="CM933" s="134"/>
    </row>
    <row r="934" spans="1:91" s="27" customFormat="1" ht="50.1" customHeight="1">
      <c r="A934" s="4" t="s">
        <v>4550</v>
      </c>
      <c r="B934" s="5" t="s">
        <v>2720</v>
      </c>
      <c r="C934" s="5" t="s">
        <v>3511</v>
      </c>
      <c r="D934" s="5" t="s">
        <v>3167</v>
      </c>
      <c r="E934" s="5" t="s">
        <v>3512</v>
      </c>
      <c r="F934" s="5" t="s">
        <v>3513</v>
      </c>
      <c r="G934" s="53" t="s">
        <v>2712</v>
      </c>
      <c r="H934" s="9">
        <v>0</v>
      </c>
      <c r="I934" s="74">
        <v>590000000</v>
      </c>
      <c r="J934" s="53" t="s">
        <v>2714</v>
      </c>
      <c r="K934" s="53" t="s">
        <v>2462</v>
      </c>
      <c r="L934" s="53" t="s">
        <v>773</v>
      </c>
      <c r="M934" s="53" t="s">
        <v>2726</v>
      </c>
      <c r="N934" s="53" t="s">
        <v>2265</v>
      </c>
      <c r="O934" s="53" t="s">
        <v>471</v>
      </c>
      <c r="P934" s="53" t="s">
        <v>2821</v>
      </c>
      <c r="Q934" s="53" t="s">
        <v>2822</v>
      </c>
      <c r="R934" s="150">
        <v>15</v>
      </c>
      <c r="S934" s="150">
        <v>500</v>
      </c>
      <c r="T934" s="35">
        <f t="shared" si="32"/>
        <v>7500</v>
      </c>
      <c r="U934" s="88">
        <f t="shared" si="31"/>
        <v>8400</v>
      </c>
      <c r="V934" s="73"/>
      <c r="W934" s="73">
        <v>2017</v>
      </c>
      <c r="X934" s="7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134"/>
      <c r="AM934" s="134"/>
      <c r="AN934" s="134"/>
      <c r="AO934" s="134"/>
      <c r="AP934" s="134"/>
      <c r="AQ934" s="134"/>
      <c r="AR934" s="134"/>
      <c r="AS934" s="134"/>
      <c r="AT934" s="134"/>
      <c r="AU934" s="134"/>
      <c r="AV934" s="134"/>
      <c r="AW934" s="134"/>
      <c r="AX934" s="134"/>
      <c r="AY934" s="134"/>
      <c r="AZ934" s="134"/>
      <c r="BA934" s="134"/>
      <c r="BB934" s="134"/>
      <c r="BC934" s="134"/>
      <c r="BD934" s="134"/>
      <c r="BE934" s="134"/>
      <c r="BF934" s="134"/>
      <c r="BG934" s="134"/>
      <c r="BH934" s="134"/>
      <c r="BI934" s="134"/>
      <c r="BJ934" s="134"/>
      <c r="BK934" s="134"/>
      <c r="BL934" s="134"/>
      <c r="BM934" s="134"/>
      <c r="BN934" s="134"/>
      <c r="BO934" s="134"/>
      <c r="BP934" s="134"/>
      <c r="BQ934" s="134"/>
      <c r="BR934" s="134"/>
      <c r="BS934" s="134"/>
      <c r="BT934" s="134"/>
      <c r="BU934" s="134"/>
      <c r="BV934" s="134"/>
      <c r="BW934" s="134"/>
      <c r="BX934" s="134"/>
      <c r="BY934" s="134"/>
      <c r="BZ934" s="134"/>
      <c r="CA934" s="134"/>
      <c r="CB934" s="134"/>
      <c r="CC934" s="134"/>
      <c r="CD934" s="134"/>
      <c r="CE934" s="134"/>
      <c r="CF934" s="134"/>
      <c r="CG934" s="134"/>
      <c r="CH934" s="134"/>
      <c r="CI934" s="134"/>
      <c r="CJ934" s="134"/>
      <c r="CK934" s="134"/>
      <c r="CL934" s="134"/>
      <c r="CM934" s="134"/>
    </row>
    <row r="935" spans="1:91" s="132" customFormat="1" ht="50.1" customHeight="1">
      <c r="A935" s="4" t="s">
        <v>4551</v>
      </c>
      <c r="B935" s="5" t="s">
        <v>2720</v>
      </c>
      <c r="C935" s="64" t="s">
        <v>3514</v>
      </c>
      <c r="D935" s="5" t="s">
        <v>3167</v>
      </c>
      <c r="E935" s="5" t="s">
        <v>3515</v>
      </c>
      <c r="F935" s="5" t="s">
        <v>3516</v>
      </c>
      <c r="G935" s="53" t="s">
        <v>2712</v>
      </c>
      <c r="H935" s="9">
        <v>0</v>
      </c>
      <c r="I935" s="74">
        <v>590000000</v>
      </c>
      <c r="J935" s="53" t="s">
        <v>2714</v>
      </c>
      <c r="K935" s="53" t="s">
        <v>2462</v>
      </c>
      <c r="L935" s="53" t="s">
        <v>773</v>
      </c>
      <c r="M935" s="53" t="s">
        <v>2726</v>
      </c>
      <c r="N935" s="53" t="s">
        <v>2265</v>
      </c>
      <c r="O935" s="53" t="s">
        <v>471</v>
      </c>
      <c r="P935" s="53" t="s">
        <v>2821</v>
      </c>
      <c r="Q935" s="53" t="s">
        <v>2822</v>
      </c>
      <c r="R935" s="181">
        <v>10</v>
      </c>
      <c r="S935" s="150">
        <v>490</v>
      </c>
      <c r="T935" s="35">
        <f t="shared" si="32"/>
        <v>4900</v>
      </c>
      <c r="U935" s="88">
        <f t="shared" si="31"/>
        <v>5488.0000000000009</v>
      </c>
      <c r="V935" s="5"/>
      <c r="W935" s="5">
        <v>2017</v>
      </c>
      <c r="X935" s="5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134"/>
      <c r="AM935" s="134"/>
      <c r="AN935" s="134"/>
      <c r="AO935" s="134"/>
      <c r="AP935" s="134"/>
      <c r="AQ935" s="134"/>
      <c r="AR935" s="134"/>
      <c r="AS935" s="134"/>
      <c r="AT935" s="134"/>
      <c r="AU935" s="134"/>
      <c r="AV935" s="134"/>
      <c r="AW935" s="134"/>
      <c r="AX935" s="134"/>
      <c r="AY935" s="134"/>
      <c r="AZ935" s="134"/>
      <c r="BA935" s="134"/>
      <c r="BB935" s="134"/>
      <c r="BC935" s="134"/>
      <c r="BD935" s="134"/>
      <c r="BE935" s="134"/>
      <c r="BF935" s="134"/>
      <c r="BG935" s="134"/>
      <c r="BH935" s="134"/>
      <c r="BI935" s="134"/>
      <c r="BJ935" s="134"/>
      <c r="BK935" s="134"/>
      <c r="BL935" s="134"/>
      <c r="BM935" s="134"/>
      <c r="BN935" s="134"/>
      <c r="BO935" s="134"/>
      <c r="BP935" s="134"/>
      <c r="BQ935" s="134"/>
      <c r="BR935" s="134"/>
      <c r="BS935" s="134"/>
      <c r="BT935" s="134"/>
      <c r="BU935" s="134"/>
      <c r="BV935" s="134"/>
      <c r="BW935" s="134"/>
      <c r="BX935" s="134"/>
      <c r="BY935" s="134"/>
      <c r="BZ935" s="134"/>
      <c r="CA935" s="134"/>
      <c r="CB935" s="134"/>
      <c r="CC935" s="134"/>
      <c r="CD935" s="134"/>
      <c r="CE935" s="134"/>
      <c r="CF935" s="134"/>
      <c r="CG935" s="134"/>
      <c r="CH935" s="134"/>
      <c r="CI935" s="134"/>
      <c r="CJ935" s="134"/>
      <c r="CK935" s="134"/>
      <c r="CL935" s="134"/>
      <c r="CM935" s="134"/>
    </row>
    <row r="936" spans="1:91" s="67" customFormat="1" ht="50.1" customHeight="1">
      <c r="A936" s="4" t="s">
        <v>4552</v>
      </c>
      <c r="B936" s="4" t="s">
        <v>2720</v>
      </c>
      <c r="C936" s="8" t="s">
        <v>3166</v>
      </c>
      <c r="D936" s="7" t="s">
        <v>3167</v>
      </c>
      <c r="E936" s="8" t="s">
        <v>3168</v>
      </c>
      <c r="F936" s="56" t="s">
        <v>2819</v>
      </c>
      <c r="G936" s="4" t="s">
        <v>3174</v>
      </c>
      <c r="H936" s="4">
        <v>0</v>
      </c>
      <c r="I936" s="74">
        <v>590000000</v>
      </c>
      <c r="J936" s="8" t="s">
        <v>2571</v>
      </c>
      <c r="K936" s="8" t="s">
        <v>2744</v>
      </c>
      <c r="L936" s="8" t="s">
        <v>2725</v>
      </c>
      <c r="M936" s="4" t="s">
        <v>2716</v>
      </c>
      <c r="N936" s="5" t="s">
        <v>2785</v>
      </c>
      <c r="O936" s="4" t="s">
        <v>1463</v>
      </c>
      <c r="P936" s="4" t="s">
        <v>2821</v>
      </c>
      <c r="Q936" s="4" t="s">
        <v>2822</v>
      </c>
      <c r="R936" s="155">
        <v>1000</v>
      </c>
      <c r="S936" s="35">
        <v>17</v>
      </c>
      <c r="T936" s="35">
        <f t="shared" si="32"/>
        <v>17000</v>
      </c>
      <c r="U936" s="88">
        <f t="shared" si="31"/>
        <v>19040</v>
      </c>
      <c r="V936" s="2"/>
      <c r="W936" s="4">
        <v>2017</v>
      </c>
      <c r="X936" s="8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</row>
    <row r="937" spans="1:91" s="27" customFormat="1" ht="50.1" customHeight="1">
      <c r="A937" s="4" t="s">
        <v>4553</v>
      </c>
      <c r="B937" s="62" t="s">
        <v>2720</v>
      </c>
      <c r="C937" s="8" t="s">
        <v>3169</v>
      </c>
      <c r="D937" s="7" t="s">
        <v>3167</v>
      </c>
      <c r="E937" s="8" t="s">
        <v>3170</v>
      </c>
      <c r="F937" s="56"/>
      <c r="G937" s="62" t="s">
        <v>3174</v>
      </c>
      <c r="H937" s="62">
        <v>0</v>
      </c>
      <c r="I937" s="74">
        <v>590000000</v>
      </c>
      <c r="J937" s="8" t="s">
        <v>2571</v>
      </c>
      <c r="K937" s="8" t="s">
        <v>2744</v>
      </c>
      <c r="L937" s="8" t="s">
        <v>2725</v>
      </c>
      <c r="M937" s="62" t="s">
        <v>2716</v>
      </c>
      <c r="N937" s="5" t="s">
        <v>2785</v>
      </c>
      <c r="O937" s="4" t="s">
        <v>1463</v>
      </c>
      <c r="P937" s="4" t="s">
        <v>2827</v>
      </c>
      <c r="Q937" s="4" t="s">
        <v>2828</v>
      </c>
      <c r="R937" s="155">
        <v>1000</v>
      </c>
      <c r="S937" s="35">
        <v>28.000000000000004</v>
      </c>
      <c r="T937" s="35">
        <f t="shared" si="32"/>
        <v>28000.000000000004</v>
      </c>
      <c r="U937" s="88">
        <f t="shared" si="31"/>
        <v>31360.000000000007</v>
      </c>
      <c r="V937" s="4"/>
      <c r="W937" s="4">
        <v>2017</v>
      </c>
      <c r="X937" s="8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5"/>
      <c r="BF937" s="65"/>
      <c r="BG937" s="65"/>
      <c r="BH937" s="65"/>
      <c r="BI937" s="65"/>
      <c r="BJ937" s="65"/>
      <c r="BK937" s="65"/>
      <c r="BL937" s="65"/>
      <c r="BM937" s="65"/>
      <c r="BN937" s="65"/>
      <c r="BO937" s="65"/>
      <c r="BP937" s="65"/>
      <c r="BQ937" s="65"/>
      <c r="BR937" s="65"/>
      <c r="BS937" s="65"/>
      <c r="BT937" s="65"/>
      <c r="BU937" s="65"/>
      <c r="BV937" s="65"/>
      <c r="BW937" s="65"/>
      <c r="BX937" s="65"/>
      <c r="BY937" s="65"/>
      <c r="BZ937" s="65"/>
      <c r="CA937" s="65"/>
      <c r="CB937" s="65"/>
      <c r="CC937" s="65"/>
      <c r="CD937" s="65"/>
      <c r="CE937" s="65"/>
      <c r="CF937" s="65"/>
      <c r="CG937" s="65"/>
      <c r="CH937" s="65"/>
      <c r="CI937" s="65"/>
      <c r="CJ937" s="65"/>
      <c r="CK937" s="65"/>
      <c r="CL937" s="65"/>
      <c r="CM937" s="65"/>
    </row>
    <row r="938" spans="1:91" s="132" customFormat="1" ht="50.1" customHeight="1">
      <c r="A938" s="4" t="s">
        <v>4554</v>
      </c>
      <c r="B938" s="5" t="s">
        <v>2720</v>
      </c>
      <c r="C938" s="78" t="s">
        <v>3607</v>
      </c>
      <c r="D938" s="77" t="s">
        <v>3569</v>
      </c>
      <c r="E938" s="77" t="s">
        <v>3608</v>
      </c>
      <c r="F938" s="93"/>
      <c r="G938" s="8" t="s">
        <v>2712</v>
      </c>
      <c r="H938" s="5">
        <v>0</v>
      </c>
      <c r="I938" s="74">
        <v>590000000</v>
      </c>
      <c r="J938" s="8" t="s">
        <v>2714</v>
      </c>
      <c r="K938" s="8" t="s">
        <v>2241</v>
      </c>
      <c r="L938" s="8" t="s">
        <v>2725</v>
      </c>
      <c r="M938" s="8" t="s">
        <v>2716</v>
      </c>
      <c r="N938" s="21" t="s">
        <v>3605</v>
      </c>
      <c r="O938" s="21" t="s">
        <v>3606</v>
      </c>
      <c r="P938" s="5" t="s">
        <v>3592</v>
      </c>
      <c r="Q938" s="5" t="s">
        <v>3154</v>
      </c>
      <c r="R938" s="186">
        <v>1300</v>
      </c>
      <c r="S938" s="171">
        <v>600000</v>
      </c>
      <c r="T938" s="95">
        <v>17000000</v>
      </c>
      <c r="U938" s="151">
        <v>19040000</v>
      </c>
      <c r="V938" s="8"/>
      <c r="W938" s="8">
        <v>2017</v>
      </c>
      <c r="X938" s="74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134"/>
      <c r="AM938" s="134"/>
      <c r="AN938" s="134"/>
      <c r="AO938" s="134"/>
      <c r="AP938" s="134"/>
      <c r="AQ938" s="134"/>
      <c r="AR938" s="134"/>
      <c r="AS938" s="134"/>
      <c r="AT938" s="134"/>
      <c r="AU938" s="134"/>
      <c r="AV938" s="134"/>
      <c r="AW938" s="134"/>
      <c r="AX938" s="134"/>
      <c r="AY938" s="134"/>
      <c r="AZ938" s="134"/>
      <c r="BA938" s="134"/>
      <c r="BB938" s="134"/>
      <c r="BC938" s="134"/>
      <c r="BD938" s="134"/>
      <c r="BE938" s="134"/>
      <c r="BF938" s="134"/>
      <c r="BG938" s="134"/>
      <c r="BH938" s="134"/>
      <c r="BI938" s="134"/>
      <c r="BJ938" s="134"/>
      <c r="BK938" s="134"/>
      <c r="BL938" s="134"/>
      <c r="BM938" s="134"/>
      <c r="BN938" s="134"/>
      <c r="BO938" s="134"/>
      <c r="BP938" s="134"/>
      <c r="BQ938" s="134"/>
      <c r="BR938" s="134"/>
      <c r="BS938" s="134"/>
      <c r="BT938" s="134"/>
      <c r="BU938" s="134"/>
      <c r="BV938" s="134"/>
      <c r="BW938" s="134"/>
      <c r="BX938" s="134"/>
      <c r="BY938" s="134"/>
      <c r="BZ938" s="134"/>
      <c r="CA938" s="134"/>
      <c r="CB938" s="134"/>
      <c r="CC938" s="134"/>
      <c r="CD938" s="134"/>
      <c r="CE938" s="134"/>
      <c r="CF938" s="134"/>
      <c r="CG938" s="134"/>
      <c r="CH938" s="134"/>
      <c r="CI938" s="134"/>
      <c r="CJ938" s="134"/>
      <c r="CK938" s="134"/>
      <c r="CL938" s="134"/>
      <c r="CM938" s="134"/>
    </row>
    <row r="939" spans="1:91" s="27" customFormat="1" ht="50.1" customHeight="1">
      <c r="A939" s="4" t="s">
        <v>4555</v>
      </c>
      <c r="B939" s="8" t="s">
        <v>2720</v>
      </c>
      <c r="C939" s="100" t="s">
        <v>3586</v>
      </c>
      <c r="D939" s="5" t="s">
        <v>3569</v>
      </c>
      <c r="E939" s="5" t="s">
        <v>3587</v>
      </c>
      <c r="F939" s="5"/>
      <c r="G939" s="5" t="s">
        <v>2712</v>
      </c>
      <c r="H939" s="5">
        <v>0</v>
      </c>
      <c r="I939" s="74">
        <v>590000000</v>
      </c>
      <c r="J939" s="8" t="s">
        <v>2714</v>
      </c>
      <c r="K939" s="8" t="s">
        <v>2001</v>
      </c>
      <c r="L939" s="8" t="s">
        <v>3576</v>
      </c>
      <c r="M939" s="5" t="s">
        <v>2716</v>
      </c>
      <c r="N939" s="21" t="s">
        <v>3579</v>
      </c>
      <c r="O939" s="8" t="s">
        <v>3580</v>
      </c>
      <c r="P939" s="50">
        <v>168</v>
      </c>
      <c r="Q939" s="5" t="s">
        <v>3154</v>
      </c>
      <c r="R939" s="168">
        <v>0.05</v>
      </c>
      <c r="S939" s="168">
        <v>650000</v>
      </c>
      <c r="T939" s="35">
        <f>S939*R939</f>
        <v>32500</v>
      </c>
      <c r="U939" s="88">
        <f>T939*1.12</f>
        <v>36400</v>
      </c>
      <c r="V939" s="50"/>
      <c r="W939" s="8">
        <v>2017</v>
      </c>
      <c r="X939" s="74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134"/>
      <c r="AM939" s="134"/>
      <c r="AN939" s="134"/>
      <c r="AO939" s="134"/>
      <c r="AP939" s="134"/>
      <c r="AQ939" s="134"/>
      <c r="AR939" s="134"/>
      <c r="AS939" s="134"/>
      <c r="AT939" s="134"/>
      <c r="AU939" s="134"/>
      <c r="AV939" s="134"/>
      <c r="AW939" s="134"/>
      <c r="AX939" s="134"/>
      <c r="AY939" s="134"/>
      <c r="AZ939" s="134"/>
      <c r="BA939" s="134"/>
      <c r="BB939" s="134"/>
      <c r="BC939" s="134"/>
      <c r="BD939" s="134"/>
      <c r="BE939" s="134"/>
      <c r="BF939" s="134"/>
      <c r="BG939" s="134"/>
      <c r="BH939" s="134"/>
      <c r="BI939" s="134"/>
      <c r="BJ939" s="134"/>
      <c r="BK939" s="134"/>
      <c r="BL939" s="134"/>
      <c r="BM939" s="134"/>
      <c r="BN939" s="134"/>
      <c r="BO939" s="134"/>
      <c r="BP939" s="134"/>
      <c r="BQ939" s="134"/>
      <c r="BR939" s="134"/>
      <c r="BS939" s="134"/>
      <c r="BT939" s="134"/>
      <c r="BU939" s="134"/>
      <c r="BV939" s="134"/>
      <c r="BW939" s="134"/>
      <c r="BX939" s="134"/>
      <c r="BY939" s="134"/>
      <c r="BZ939" s="134"/>
      <c r="CA939" s="134"/>
      <c r="CB939" s="134"/>
      <c r="CC939" s="134"/>
      <c r="CD939" s="134"/>
      <c r="CE939" s="134"/>
      <c r="CF939" s="134"/>
      <c r="CG939" s="134"/>
      <c r="CH939" s="134"/>
      <c r="CI939" s="134"/>
      <c r="CJ939" s="134"/>
      <c r="CK939" s="134"/>
      <c r="CL939" s="134"/>
      <c r="CM939" s="134"/>
    </row>
    <row r="940" spans="1:91" s="65" customFormat="1" ht="50.1" customHeight="1">
      <c r="A940" s="4" t="s">
        <v>4556</v>
      </c>
      <c r="B940" s="8" t="s">
        <v>2720</v>
      </c>
      <c r="C940" s="8" t="s">
        <v>3573</v>
      </c>
      <c r="D940" s="5" t="s">
        <v>3569</v>
      </c>
      <c r="E940" s="5" t="s">
        <v>3574</v>
      </c>
      <c r="F940" s="5" t="s">
        <v>3575</v>
      </c>
      <c r="G940" s="5" t="s">
        <v>2712</v>
      </c>
      <c r="H940" s="5">
        <v>0</v>
      </c>
      <c r="I940" s="74">
        <v>590000000</v>
      </c>
      <c r="J940" s="8" t="s">
        <v>2714</v>
      </c>
      <c r="K940" s="8" t="s">
        <v>2001</v>
      </c>
      <c r="L940" s="8" t="s">
        <v>3576</v>
      </c>
      <c r="M940" s="5" t="s">
        <v>2716</v>
      </c>
      <c r="N940" s="21" t="s">
        <v>3572</v>
      </c>
      <c r="O940" s="8" t="s">
        <v>457</v>
      </c>
      <c r="P940" s="5">
        <v>168</v>
      </c>
      <c r="Q940" s="9" t="s">
        <v>3154</v>
      </c>
      <c r="R940" s="37">
        <v>9000</v>
      </c>
      <c r="S940" s="37">
        <v>1200</v>
      </c>
      <c r="T940" s="95">
        <f>S940*R940</f>
        <v>10800000</v>
      </c>
      <c r="U940" s="89">
        <f>T940*1.12</f>
        <v>12096000.000000002</v>
      </c>
      <c r="V940" s="68"/>
      <c r="W940" s="8">
        <v>2017</v>
      </c>
      <c r="X940" s="74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134"/>
      <c r="AM940" s="134"/>
      <c r="AN940" s="134"/>
      <c r="AO940" s="134"/>
      <c r="AP940" s="134"/>
      <c r="AQ940" s="134"/>
      <c r="AR940" s="134"/>
      <c r="AS940" s="134"/>
      <c r="AT940" s="134"/>
      <c r="AU940" s="134"/>
      <c r="AV940" s="134"/>
      <c r="AW940" s="134"/>
      <c r="AX940" s="134"/>
      <c r="AY940" s="134"/>
      <c r="AZ940" s="134"/>
      <c r="BA940" s="134"/>
      <c r="BB940" s="134"/>
      <c r="BC940" s="134"/>
      <c r="BD940" s="134"/>
      <c r="BE940" s="134"/>
      <c r="BF940" s="134"/>
      <c r="BG940" s="134"/>
      <c r="BH940" s="134"/>
      <c r="BI940" s="134"/>
      <c r="BJ940" s="134"/>
      <c r="BK940" s="134"/>
      <c r="BL940" s="134"/>
      <c r="BM940" s="134"/>
      <c r="BN940" s="134"/>
      <c r="BO940" s="134"/>
      <c r="BP940" s="134"/>
      <c r="BQ940" s="134"/>
      <c r="BR940" s="134"/>
      <c r="BS940" s="134"/>
      <c r="BT940" s="134"/>
      <c r="BU940" s="134"/>
      <c r="BV940" s="134"/>
      <c r="BW940" s="134"/>
      <c r="BX940" s="134"/>
      <c r="BY940" s="134"/>
      <c r="BZ940" s="134"/>
      <c r="CA940" s="134"/>
      <c r="CB940" s="134"/>
      <c r="CC940" s="134"/>
      <c r="CD940" s="134"/>
      <c r="CE940" s="134"/>
      <c r="CF940" s="134"/>
      <c r="CG940" s="134"/>
      <c r="CH940" s="134"/>
      <c r="CI940" s="134"/>
      <c r="CJ940" s="134"/>
      <c r="CK940" s="134"/>
      <c r="CL940" s="134"/>
      <c r="CM940" s="134"/>
    </row>
    <row r="941" spans="1:91" s="67" customFormat="1" ht="50.1" customHeight="1">
      <c r="A941" s="4" t="s">
        <v>4557</v>
      </c>
      <c r="B941" s="5" t="s">
        <v>2720</v>
      </c>
      <c r="C941" s="78" t="s">
        <v>3603</v>
      </c>
      <c r="D941" s="77" t="s">
        <v>3569</v>
      </c>
      <c r="E941" s="77" t="s">
        <v>3604</v>
      </c>
      <c r="F941" s="93"/>
      <c r="G941" s="8" t="s">
        <v>2712</v>
      </c>
      <c r="H941" s="5">
        <v>0</v>
      </c>
      <c r="I941" s="74">
        <v>590000000</v>
      </c>
      <c r="J941" s="8" t="s">
        <v>2714</v>
      </c>
      <c r="K941" s="8" t="s">
        <v>571</v>
      </c>
      <c r="L941" s="8" t="s">
        <v>2725</v>
      </c>
      <c r="M941" s="8" t="s">
        <v>2716</v>
      </c>
      <c r="N941" s="21" t="s">
        <v>3605</v>
      </c>
      <c r="O941" s="21" t="s">
        <v>3606</v>
      </c>
      <c r="P941" s="5">
        <v>166</v>
      </c>
      <c r="Q941" s="5" t="s">
        <v>2762</v>
      </c>
      <c r="R941" s="150">
        <v>3000</v>
      </c>
      <c r="S941" s="171">
        <v>320000</v>
      </c>
      <c r="T941" s="95">
        <v>17000000</v>
      </c>
      <c r="U941" s="37">
        <v>19040000</v>
      </c>
      <c r="V941" s="8"/>
      <c r="W941" s="8">
        <v>2017</v>
      </c>
      <c r="X941" s="74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134"/>
      <c r="AM941" s="134"/>
      <c r="AN941" s="134"/>
      <c r="AO941" s="134"/>
      <c r="AP941" s="134"/>
      <c r="AQ941" s="134"/>
      <c r="AR941" s="134"/>
      <c r="AS941" s="134"/>
      <c r="AT941" s="134"/>
      <c r="AU941" s="134"/>
      <c r="AV941" s="134"/>
      <c r="AW941" s="134"/>
      <c r="AX941" s="134"/>
      <c r="AY941" s="134"/>
      <c r="AZ941" s="134"/>
      <c r="BA941" s="134"/>
      <c r="BB941" s="134"/>
      <c r="BC941" s="134"/>
      <c r="BD941" s="134"/>
      <c r="BE941" s="134"/>
      <c r="BF941" s="134"/>
      <c r="BG941" s="134"/>
      <c r="BH941" s="134"/>
      <c r="BI941" s="134"/>
      <c r="BJ941" s="134"/>
      <c r="BK941" s="134"/>
      <c r="BL941" s="134"/>
      <c r="BM941" s="134"/>
      <c r="BN941" s="134"/>
      <c r="BO941" s="134"/>
      <c r="BP941" s="134"/>
      <c r="BQ941" s="134"/>
      <c r="BR941" s="134"/>
      <c r="BS941" s="134"/>
      <c r="BT941" s="134"/>
      <c r="BU941" s="134"/>
      <c r="BV941" s="134"/>
      <c r="BW941" s="134"/>
      <c r="BX941" s="134"/>
      <c r="BY941" s="134"/>
      <c r="BZ941" s="134"/>
      <c r="CA941" s="134"/>
      <c r="CB941" s="134"/>
      <c r="CC941" s="134"/>
      <c r="CD941" s="134"/>
      <c r="CE941" s="134"/>
      <c r="CF941" s="134"/>
      <c r="CG941" s="134"/>
      <c r="CH941" s="134"/>
      <c r="CI941" s="134"/>
      <c r="CJ941" s="134"/>
      <c r="CK941" s="134"/>
      <c r="CL941" s="134"/>
      <c r="CM941" s="134"/>
    </row>
    <row r="942" spans="1:91" s="67" customFormat="1" ht="50.1" customHeight="1">
      <c r="A942" s="4" t="s">
        <v>4558</v>
      </c>
      <c r="B942" s="8" t="s">
        <v>2720</v>
      </c>
      <c r="C942" s="8" t="s">
        <v>3568</v>
      </c>
      <c r="D942" s="5" t="s">
        <v>3569</v>
      </c>
      <c r="E942" s="5" t="s">
        <v>3570</v>
      </c>
      <c r="F942" s="5" t="s">
        <v>3571</v>
      </c>
      <c r="G942" s="5" t="s">
        <v>2712</v>
      </c>
      <c r="H942" s="5">
        <v>0</v>
      </c>
      <c r="I942" s="74">
        <v>590000000</v>
      </c>
      <c r="J942" s="8" t="s">
        <v>2714</v>
      </c>
      <c r="K942" s="8" t="s">
        <v>2001</v>
      </c>
      <c r="L942" s="8" t="s">
        <v>2725</v>
      </c>
      <c r="M942" s="5" t="s">
        <v>2716</v>
      </c>
      <c r="N942" s="21" t="s">
        <v>3572</v>
      </c>
      <c r="O942" s="8" t="s">
        <v>457</v>
      </c>
      <c r="P942" s="5">
        <v>168</v>
      </c>
      <c r="Q942" s="9" t="s">
        <v>3154</v>
      </c>
      <c r="R942" s="187">
        <v>9</v>
      </c>
      <c r="S942" s="37">
        <v>1487000</v>
      </c>
      <c r="T942" s="95">
        <f>S942*R942</f>
        <v>13383000</v>
      </c>
      <c r="U942" s="95">
        <f t="shared" ref="U942:U1005" si="33">T942*1.12</f>
        <v>14988960.000000002</v>
      </c>
      <c r="V942" s="8"/>
      <c r="W942" s="8">
        <v>2017</v>
      </c>
      <c r="X942" s="74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134"/>
      <c r="AM942" s="134"/>
      <c r="AN942" s="134"/>
      <c r="AO942" s="134"/>
      <c r="AP942" s="134"/>
      <c r="AQ942" s="134"/>
      <c r="AR942" s="134"/>
      <c r="AS942" s="134"/>
      <c r="AT942" s="134"/>
      <c r="AU942" s="134"/>
      <c r="AV942" s="134"/>
      <c r="AW942" s="134"/>
      <c r="AX942" s="134"/>
      <c r="AY942" s="134"/>
      <c r="AZ942" s="134"/>
      <c r="BA942" s="134"/>
      <c r="BB942" s="134"/>
      <c r="BC942" s="134"/>
      <c r="BD942" s="134"/>
      <c r="BE942" s="134"/>
      <c r="BF942" s="134"/>
      <c r="BG942" s="134"/>
      <c r="BH942" s="134"/>
      <c r="BI942" s="134"/>
      <c r="BJ942" s="134"/>
      <c r="BK942" s="134"/>
      <c r="BL942" s="134"/>
      <c r="BM942" s="134"/>
      <c r="BN942" s="134"/>
      <c r="BO942" s="134"/>
      <c r="BP942" s="134"/>
      <c r="BQ942" s="134"/>
      <c r="BR942" s="134"/>
      <c r="BS942" s="134"/>
      <c r="BT942" s="134"/>
      <c r="BU942" s="134"/>
      <c r="BV942" s="134"/>
      <c r="BW942" s="134"/>
      <c r="BX942" s="134"/>
      <c r="BY942" s="134"/>
      <c r="BZ942" s="134"/>
      <c r="CA942" s="134"/>
      <c r="CB942" s="134"/>
      <c r="CC942" s="134"/>
      <c r="CD942" s="134"/>
      <c r="CE942" s="134"/>
      <c r="CF942" s="134"/>
      <c r="CG942" s="134"/>
      <c r="CH942" s="134"/>
      <c r="CI942" s="134"/>
      <c r="CJ942" s="134"/>
      <c r="CK942" s="134"/>
      <c r="CL942" s="134"/>
      <c r="CM942" s="134"/>
    </row>
    <row r="943" spans="1:91" s="67" customFormat="1" ht="50.1" customHeight="1">
      <c r="A943" s="4" t="s">
        <v>4559</v>
      </c>
      <c r="B943" s="8" t="s">
        <v>2720</v>
      </c>
      <c r="C943" s="8" t="s">
        <v>3568</v>
      </c>
      <c r="D943" s="5" t="s">
        <v>3569</v>
      </c>
      <c r="E943" s="5" t="s">
        <v>3570</v>
      </c>
      <c r="F943" s="5"/>
      <c r="G943" s="5" t="s">
        <v>2712</v>
      </c>
      <c r="H943" s="5">
        <v>0</v>
      </c>
      <c r="I943" s="74">
        <v>590000000</v>
      </c>
      <c r="J943" s="8" t="s">
        <v>2714</v>
      </c>
      <c r="K943" s="8" t="s">
        <v>2241</v>
      </c>
      <c r="L943" s="8" t="s">
        <v>3576</v>
      </c>
      <c r="M943" s="5" t="s">
        <v>2716</v>
      </c>
      <c r="N943" s="21" t="s">
        <v>3572</v>
      </c>
      <c r="O943" s="8" t="s">
        <v>457</v>
      </c>
      <c r="P943" s="5">
        <v>168</v>
      </c>
      <c r="Q943" s="9" t="s">
        <v>3154</v>
      </c>
      <c r="R943" s="187">
        <v>20</v>
      </c>
      <c r="S943" s="37">
        <v>1600000</v>
      </c>
      <c r="T943" s="95">
        <f>S943*R943</f>
        <v>32000000</v>
      </c>
      <c r="U943" s="95">
        <f t="shared" si="33"/>
        <v>35840000</v>
      </c>
      <c r="V943" s="8"/>
      <c r="W943" s="33" t="s">
        <v>5080</v>
      </c>
      <c r="X943" s="50"/>
      <c r="Y943" s="142"/>
      <c r="Z943" s="142"/>
      <c r="AA943" s="142"/>
      <c r="AB943" s="142"/>
      <c r="AC943" s="142"/>
      <c r="AD943" s="142"/>
      <c r="AE943" s="142"/>
      <c r="AF943" s="142"/>
      <c r="AG943" s="142"/>
      <c r="AH943" s="142"/>
      <c r="AI943" s="142"/>
      <c r="AJ943" s="142"/>
      <c r="AK943" s="142"/>
      <c r="AL943" s="142"/>
      <c r="AM943" s="142"/>
      <c r="AN943" s="142"/>
      <c r="AO943" s="142"/>
      <c r="AP943" s="142"/>
      <c r="AQ943" s="142"/>
      <c r="AR943" s="142"/>
      <c r="AS943" s="142"/>
      <c r="AT943" s="142"/>
      <c r="AU943" s="142"/>
      <c r="AV943" s="142"/>
      <c r="AW943" s="142"/>
      <c r="AX943" s="142"/>
      <c r="AY943" s="142"/>
      <c r="AZ943" s="142"/>
      <c r="BA943" s="142"/>
      <c r="BB943" s="142"/>
      <c r="BC943" s="142"/>
      <c r="BD943" s="142"/>
      <c r="BE943" s="142"/>
      <c r="BF943" s="142"/>
      <c r="BG943" s="142"/>
      <c r="BH943" s="142"/>
      <c r="BI943" s="142"/>
      <c r="BJ943" s="142"/>
      <c r="BK943" s="142"/>
      <c r="BL943" s="142"/>
      <c r="BM943" s="142"/>
      <c r="BN943" s="142"/>
      <c r="BO943" s="142"/>
      <c r="BP943" s="142"/>
      <c r="BQ943" s="142"/>
      <c r="BR943" s="142"/>
      <c r="BS943" s="142"/>
      <c r="BT943" s="142"/>
      <c r="BU943" s="142"/>
      <c r="BV943" s="142"/>
      <c r="BW943" s="142"/>
      <c r="BX943" s="142"/>
      <c r="BY943" s="142"/>
      <c r="BZ943" s="142"/>
      <c r="CA943" s="142"/>
      <c r="CB943" s="142"/>
      <c r="CC943" s="142"/>
      <c r="CD943" s="142"/>
      <c r="CE943" s="142"/>
      <c r="CF943" s="142"/>
      <c r="CG943" s="142"/>
      <c r="CH943" s="142"/>
      <c r="CI943" s="142"/>
      <c r="CJ943" s="142"/>
      <c r="CK943" s="142"/>
      <c r="CL943" s="142"/>
      <c r="CM943" s="142"/>
    </row>
    <row r="944" spans="1:91" s="67" customFormat="1" ht="50.1" customHeight="1">
      <c r="A944" s="4" t="s">
        <v>4560</v>
      </c>
      <c r="B944" s="33" t="s">
        <v>2720</v>
      </c>
      <c r="C944" s="8" t="s">
        <v>2173</v>
      </c>
      <c r="D944" s="8" t="s">
        <v>2170</v>
      </c>
      <c r="E944" s="8" t="s">
        <v>2174</v>
      </c>
      <c r="F944" s="56" t="s">
        <v>2143</v>
      </c>
      <c r="G944" s="4" t="s">
        <v>2712</v>
      </c>
      <c r="H944" s="4">
        <v>0</v>
      </c>
      <c r="I944" s="74">
        <v>590000000</v>
      </c>
      <c r="J944" s="8" t="s">
        <v>2571</v>
      </c>
      <c r="K944" s="8" t="s">
        <v>2172</v>
      </c>
      <c r="L944" s="8" t="s">
        <v>2725</v>
      </c>
      <c r="M944" s="4" t="s">
        <v>2716</v>
      </c>
      <c r="N944" s="8" t="s">
        <v>2128</v>
      </c>
      <c r="O944" s="22" t="s">
        <v>2718</v>
      </c>
      <c r="P944" s="4">
        <v>796</v>
      </c>
      <c r="Q944" s="4" t="s">
        <v>2728</v>
      </c>
      <c r="R944" s="155">
        <v>6</v>
      </c>
      <c r="S944" s="35">
        <v>4000</v>
      </c>
      <c r="T944" s="35">
        <f t="shared" ref="T944:T1007" si="34">R944*S944</f>
        <v>24000</v>
      </c>
      <c r="U944" s="35">
        <f t="shared" si="33"/>
        <v>26880.000000000004</v>
      </c>
      <c r="V944" s="4"/>
      <c r="W944" s="4">
        <v>2017</v>
      </c>
      <c r="X944" s="8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</row>
    <row r="945" spans="1:91" s="67" customFormat="1" ht="50.1" customHeight="1">
      <c r="A945" s="4" t="s">
        <v>4561</v>
      </c>
      <c r="B945" s="33" t="s">
        <v>2720</v>
      </c>
      <c r="C945" s="97" t="s">
        <v>2169</v>
      </c>
      <c r="D945" s="98" t="s">
        <v>2170</v>
      </c>
      <c r="E945" s="5" t="s">
        <v>2171</v>
      </c>
      <c r="F945" s="23" t="s">
        <v>2147</v>
      </c>
      <c r="G945" s="24" t="s">
        <v>2712</v>
      </c>
      <c r="H945" s="10">
        <v>0</v>
      </c>
      <c r="I945" s="74">
        <v>590000000</v>
      </c>
      <c r="J945" s="8" t="s">
        <v>2571</v>
      </c>
      <c r="K945" s="33" t="s">
        <v>2172</v>
      </c>
      <c r="L945" s="8" t="s">
        <v>2725</v>
      </c>
      <c r="M945" s="33" t="s">
        <v>2716</v>
      </c>
      <c r="N945" s="5" t="s">
        <v>2128</v>
      </c>
      <c r="O945" s="22" t="s">
        <v>2718</v>
      </c>
      <c r="P945" s="50">
        <v>839</v>
      </c>
      <c r="Q945" s="50" t="s">
        <v>2719</v>
      </c>
      <c r="R945" s="150">
        <v>6</v>
      </c>
      <c r="S945" s="37">
        <v>6500</v>
      </c>
      <c r="T945" s="35">
        <f t="shared" si="34"/>
        <v>39000</v>
      </c>
      <c r="U945" s="35">
        <f t="shared" si="33"/>
        <v>43680.000000000007</v>
      </c>
      <c r="V945" s="33"/>
      <c r="W945" s="75">
        <v>2017</v>
      </c>
      <c r="X945" s="8"/>
      <c r="Y945" s="132"/>
      <c r="Z945" s="132"/>
      <c r="AA945" s="132"/>
      <c r="AB945" s="132"/>
      <c r="AC945" s="132"/>
      <c r="AD945" s="132"/>
      <c r="AE945" s="132"/>
      <c r="AF945" s="132"/>
      <c r="AG945" s="132"/>
      <c r="AH945" s="132"/>
      <c r="AI945" s="132"/>
      <c r="AJ945" s="132"/>
      <c r="AK945" s="132"/>
      <c r="AL945" s="132"/>
      <c r="AM945" s="132"/>
      <c r="AN945" s="132"/>
      <c r="AO945" s="132"/>
      <c r="AP945" s="132"/>
      <c r="AQ945" s="132"/>
      <c r="AR945" s="132"/>
      <c r="AS945" s="132"/>
      <c r="AT945" s="132"/>
      <c r="AU945" s="132"/>
      <c r="AV945" s="132"/>
      <c r="AW945" s="132"/>
      <c r="AX945" s="132"/>
      <c r="AY945" s="132"/>
      <c r="AZ945" s="132"/>
      <c r="BA945" s="132"/>
      <c r="BB945" s="132"/>
      <c r="BC945" s="132"/>
      <c r="BD945" s="132"/>
      <c r="BE945" s="132"/>
      <c r="BF945" s="132"/>
      <c r="BG945" s="132"/>
      <c r="BH945" s="132"/>
      <c r="BI945" s="132"/>
      <c r="BJ945" s="132"/>
      <c r="BK945" s="132"/>
      <c r="BL945" s="132"/>
      <c r="BM945" s="132"/>
      <c r="BN945" s="132"/>
      <c r="BO945" s="132"/>
      <c r="BP945" s="132"/>
      <c r="BQ945" s="132"/>
      <c r="BR945" s="132"/>
      <c r="BS945" s="132"/>
      <c r="BT945" s="132"/>
      <c r="BU945" s="132"/>
      <c r="BV945" s="132"/>
      <c r="BW945" s="132"/>
      <c r="BX945" s="132"/>
      <c r="BY945" s="132"/>
      <c r="BZ945" s="132"/>
      <c r="CA945" s="132"/>
      <c r="CB945" s="132"/>
      <c r="CC945" s="132"/>
      <c r="CD945" s="132"/>
      <c r="CE945" s="132"/>
      <c r="CF945" s="132"/>
      <c r="CG945" s="132"/>
      <c r="CH945" s="132"/>
      <c r="CI945" s="132"/>
      <c r="CJ945" s="132"/>
      <c r="CK945" s="132"/>
      <c r="CL945" s="132"/>
      <c r="CM945" s="132"/>
    </row>
    <row r="946" spans="1:91" s="67" customFormat="1" ht="50.1" customHeight="1">
      <c r="A946" s="4" t="s">
        <v>4562</v>
      </c>
      <c r="B946" s="4" t="s">
        <v>2720</v>
      </c>
      <c r="C946" s="8" t="s">
        <v>1984</v>
      </c>
      <c r="D946" s="8" t="s">
        <v>1985</v>
      </c>
      <c r="E946" s="8" t="s">
        <v>1986</v>
      </c>
      <c r="F946" s="56" t="s">
        <v>1987</v>
      </c>
      <c r="G946" s="4" t="s">
        <v>2712</v>
      </c>
      <c r="H946" s="4">
        <v>0</v>
      </c>
      <c r="I946" s="74">
        <v>590000000</v>
      </c>
      <c r="J946" s="8" t="s">
        <v>2571</v>
      </c>
      <c r="K946" s="8" t="s">
        <v>2241</v>
      </c>
      <c r="L946" s="8" t="s">
        <v>2725</v>
      </c>
      <c r="M946" s="4" t="s">
        <v>2716</v>
      </c>
      <c r="N946" s="8" t="s">
        <v>1830</v>
      </c>
      <c r="O946" s="8" t="s">
        <v>404</v>
      </c>
      <c r="P946" s="4">
        <v>166</v>
      </c>
      <c r="Q946" s="4" t="s">
        <v>2762</v>
      </c>
      <c r="R946" s="155">
        <v>5000</v>
      </c>
      <c r="S946" s="35">
        <v>125</v>
      </c>
      <c r="T946" s="35">
        <f t="shared" si="34"/>
        <v>625000</v>
      </c>
      <c r="U946" s="35">
        <f t="shared" si="33"/>
        <v>700000.00000000012</v>
      </c>
      <c r="V946" s="4"/>
      <c r="W946" s="4">
        <v>2017</v>
      </c>
      <c r="X946" s="258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</row>
    <row r="947" spans="1:91" s="67" customFormat="1" ht="50.1" customHeight="1">
      <c r="A947" s="4" t="s">
        <v>4563</v>
      </c>
      <c r="B947" s="33" t="s">
        <v>2720</v>
      </c>
      <c r="C947" s="8" t="s">
        <v>2227</v>
      </c>
      <c r="D947" s="8" t="s">
        <v>2228</v>
      </c>
      <c r="E947" s="8" t="s">
        <v>2229</v>
      </c>
      <c r="F947" s="56" t="s">
        <v>2230</v>
      </c>
      <c r="G947" s="4" t="s">
        <v>2712</v>
      </c>
      <c r="H947" s="4">
        <v>100</v>
      </c>
      <c r="I947" s="74">
        <v>590000000</v>
      </c>
      <c r="J947" s="8" t="s">
        <v>2571</v>
      </c>
      <c r="K947" s="8" t="s">
        <v>2226</v>
      </c>
      <c r="L947" s="8" t="s">
        <v>2725</v>
      </c>
      <c r="M947" s="4" t="s">
        <v>2716</v>
      </c>
      <c r="N947" s="8" t="s">
        <v>2128</v>
      </c>
      <c r="O947" s="22" t="s">
        <v>2718</v>
      </c>
      <c r="P947" s="4">
        <v>112</v>
      </c>
      <c r="Q947" s="4" t="s">
        <v>2903</v>
      </c>
      <c r="R947" s="155">
        <v>30000</v>
      </c>
      <c r="S947" s="35">
        <v>60</v>
      </c>
      <c r="T947" s="35">
        <f t="shared" si="34"/>
        <v>1800000</v>
      </c>
      <c r="U947" s="35">
        <f t="shared" si="33"/>
        <v>2016000.0000000002</v>
      </c>
      <c r="V947" s="4"/>
      <c r="W947" s="4">
        <v>2017</v>
      </c>
      <c r="X947" s="8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</row>
    <row r="948" spans="1:91" s="67" customFormat="1" ht="50.1" customHeight="1">
      <c r="A948" s="4" t="s">
        <v>4564</v>
      </c>
      <c r="B948" s="4" t="s">
        <v>2720</v>
      </c>
      <c r="C948" s="8" t="s">
        <v>2519</v>
      </c>
      <c r="D948" s="8" t="s">
        <v>2520</v>
      </c>
      <c r="E948" s="8" t="s">
        <v>2521</v>
      </c>
      <c r="F948" s="56" t="s">
        <v>2522</v>
      </c>
      <c r="G948" s="4" t="s">
        <v>2712</v>
      </c>
      <c r="H948" s="4">
        <v>0</v>
      </c>
      <c r="I948" s="74">
        <v>590000000</v>
      </c>
      <c r="J948" s="8" t="s">
        <v>2571</v>
      </c>
      <c r="K948" s="8" t="s">
        <v>2523</v>
      </c>
      <c r="L948" s="8" t="s">
        <v>2725</v>
      </c>
      <c r="M948" s="4" t="s">
        <v>2726</v>
      </c>
      <c r="N948" s="8" t="s">
        <v>2434</v>
      </c>
      <c r="O948" s="4" t="s">
        <v>1463</v>
      </c>
      <c r="P948" s="4" t="s">
        <v>2472</v>
      </c>
      <c r="Q948" s="4" t="s">
        <v>2473</v>
      </c>
      <c r="R948" s="155">
        <v>2</v>
      </c>
      <c r="S948" s="35">
        <v>1600</v>
      </c>
      <c r="T948" s="35">
        <f t="shared" si="34"/>
        <v>3200</v>
      </c>
      <c r="U948" s="35">
        <f t="shared" si="33"/>
        <v>3584.0000000000005</v>
      </c>
      <c r="V948" s="4" t="s">
        <v>2706</v>
      </c>
      <c r="W948" s="4">
        <v>2017</v>
      </c>
      <c r="X948" s="8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</row>
    <row r="949" spans="1:91" s="67" customFormat="1" ht="50.1" customHeight="1">
      <c r="A949" s="4" t="s">
        <v>4565</v>
      </c>
      <c r="B949" s="4" t="s">
        <v>2720</v>
      </c>
      <c r="C949" s="8" t="s">
        <v>2524</v>
      </c>
      <c r="D949" s="8" t="s">
        <v>2520</v>
      </c>
      <c r="E949" s="8" t="s">
        <v>2525</v>
      </c>
      <c r="F949" s="56" t="s">
        <v>2526</v>
      </c>
      <c r="G949" s="4" t="s">
        <v>2712</v>
      </c>
      <c r="H949" s="4">
        <v>0</v>
      </c>
      <c r="I949" s="74">
        <v>590000000</v>
      </c>
      <c r="J949" s="8" t="s">
        <v>2571</v>
      </c>
      <c r="K949" s="8" t="s">
        <v>2744</v>
      </c>
      <c r="L949" s="8" t="s">
        <v>2725</v>
      </c>
      <c r="M949" s="4" t="s">
        <v>2726</v>
      </c>
      <c r="N949" s="8" t="s">
        <v>2434</v>
      </c>
      <c r="O949" s="4" t="s">
        <v>1463</v>
      </c>
      <c r="P949" s="4" t="s">
        <v>2472</v>
      </c>
      <c r="Q949" s="4" t="s">
        <v>2473</v>
      </c>
      <c r="R949" s="155">
        <v>1</v>
      </c>
      <c r="S949" s="35">
        <v>4900</v>
      </c>
      <c r="T949" s="35">
        <f t="shared" si="34"/>
        <v>4900</v>
      </c>
      <c r="U949" s="35">
        <f t="shared" si="33"/>
        <v>5488.0000000000009</v>
      </c>
      <c r="V949" s="4" t="s">
        <v>2706</v>
      </c>
      <c r="W949" s="4">
        <v>2017</v>
      </c>
      <c r="X949" s="8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</row>
    <row r="950" spans="1:91" s="67" customFormat="1" ht="50.1" customHeight="1">
      <c r="A950" s="4" t="s">
        <v>4566</v>
      </c>
      <c r="B950" s="4" t="s">
        <v>2720</v>
      </c>
      <c r="C950" s="8" t="s">
        <v>2527</v>
      </c>
      <c r="D950" s="8" t="s">
        <v>2520</v>
      </c>
      <c r="E950" s="8" t="s">
        <v>2528</v>
      </c>
      <c r="F950" s="56" t="s">
        <v>2529</v>
      </c>
      <c r="G950" s="4" t="s">
        <v>2712</v>
      </c>
      <c r="H950" s="4">
        <v>0</v>
      </c>
      <c r="I950" s="74">
        <v>590000000</v>
      </c>
      <c r="J950" s="8" t="s">
        <v>2571</v>
      </c>
      <c r="K950" s="8" t="s">
        <v>2523</v>
      </c>
      <c r="L950" s="8" t="s">
        <v>2725</v>
      </c>
      <c r="M950" s="4" t="s">
        <v>2726</v>
      </c>
      <c r="N950" s="8" t="s">
        <v>2434</v>
      </c>
      <c r="O950" s="4" t="s">
        <v>1463</v>
      </c>
      <c r="P950" s="4">
        <v>778</v>
      </c>
      <c r="Q950" s="4" t="s">
        <v>2856</v>
      </c>
      <c r="R950" s="155">
        <v>2</v>
      </c>
      <c r="S950" s="35">
        <v>5900</v>
      </c>
      <c r="T950" s="35">
        <f t="shared" si="34"/>
        <v>11800</v>
      </c>
      <c r="U950" s="35">
        <f t="shared" si="33"/>
        <v>13216.000000000002</v>
      </c>
      <c r="V950" s="4" t="s">
        <v>2706</v>
      </c>
      <c r="W950" s="4">
        <v>2017</v>
      </c>
      <c r="X950" s="8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</row>
    <row r="951" spans="1:91" s="67" customFormat="1" ht="50.1" customHeight="1">
      <c r="A951" s="4" t="s">
        <v>4567</v>
      </c>
      <c r="B951" s="4" t="s">
        <v>2720</v>
      </c>
      <c r="C951" s="8" t="s">
        <v>2527</v>
      </c>
      <c r="D951" s="8" t="s">
        <v>2520</v>
      </c>
      <c r="E951" s="8" t="s">
        <v>2528</v>
      </c>
      <c r="F951" s="56" t="s">
        <v>2522</v>
      </c>
      <c r="G951" s="4" t="s">
        <v>2712</v>
      </c>
      <c r="H951" s="4">
        <v>0</v>
      </c>
      <c r="I951" s="74">
        <v>590000000</v>
      </c>
      <c r="J951" s="8" t="s">
        <v>2571</v>
      </c>
      <c r="K951" s="8" t="s">
        <v>2479</v>
      </c>
      <c r="L951" s="8" t="s">
        <v>2725</v>
      </c>
      <c r="M951" s="4" t="s">
        <v>2726</v>
      </c>
      <c r="N951" s="8" t="s">
        <v>2434</v>
      </c>
      <c r="O951" s="4" t="s">
        <v>1463</v>
      </c>
      <c r="P951" s="4" t="s">
        <v>3327</v>
      </c>
      <c r="Q951" s="4" t="s">
        <v>2856</v>
      </c>
      <c r="R951" s="155">
        <v>5</v>
      </c>
      <c r="S951" s="35">
        <v>4700</v>
      </c>
      <c r="T951" s="35">
        <f t="shared" si="34"/>
        <v>23500</v>
      </c>
      <c r="U951" s="35">
        <f t="shared" si="33"/>
        <v>26320.000000000004</v>
      </c>
      <c r="V951" s="4" t="s">
        <v>2706</v>
      </c>
      <c r="W951" s="4">
        <v>2017</v>
      </c>
      <c r="X951" s="8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</row>
    <row r="952" spans="1:91" s="67" customFormat="1" ht="50.1" customHeight="1">
      <c r="A952" s="4" t="s">
        <v>4568</v>
      </c>
      <c r="B952" s="94" t="s">
        <v>2720</v>
      </c>
      <c r="C952" s="97" t="s">
        <v>1694</v>
      </c>
      <c r="D952" s="98" t="s">
        <v>1695</v>
      </c>
      <c r="E952" s="5" t="s">
        <v>1696</v>
      </c>
      <c r="F952" s="23" t="s">
        <v>2706</v>
      </c>
      <c r="G952" s="24" t="s">
        <v>2712</v>
      </c>
      <c r="H952" s="10">
        <v>0</v>
      </c>
      <c r="I952" s="74">
        <v>590000000</v>
      </c>
      <c r="J952" s="8" t="s">
        <v>2571</v>
      </c>
      <c r="K952" s="24" t="s">
        <v>3479</v>
      </c>
      <c r="L952" s="8" t="s">
        <v>2725</v>
      </c>
      <c r="M952" s="33" t="s">
        <v>2716</v>
      </c>
      <c r="N952" s="5" t="s">
        <v>1467</v>
      </c>
      <c r="O952" s="8" t="s">
        <v>404</v>
      </c>
      <c r="P952" s="34">
        <v>168</v>
      </c>
      <c r="Q952" s="50" t="s">
        <v>3154</v>
      </c>
      <c r="R952" s="150">
        <v>0.5</v>
      </c>
      <c r="S952" s="37">
        <v>2858428.5714285714</v>
      </c>
      <c r="T952" s="35">
        <f t="shared" si="34"/>
        <v>1429214.2857142857</v>
      </c>
      <c r="U952" s="35">
        <f t="shared" si="33"/>
        <v>1600720</v>
      </c>
      <c r="V952" s="33" t="s">
        <v>2706</v>
      </c>
      <c r="W952" s="24">
        <v>2017</v>
      </c>
      <c r="X952" s="36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</row>
    <row r="953" spans="1:91" s="67" customFormat="1" ht="50.1" customHeight="1">
      <c r="A953" s="4" t="s">
        <v>4569</v>
      </c>
      <c r="B953" s="33" t="s">
        <v>2720</v>
      </c>
      <c r="C953" s="97" t="s">
        <v>1697</v>
      </c>
      <c r="D953" s="98" t="s">
        <v>1695</v>
      </c>
      <c r="E953" s="5" t="s">
        <v>1698</v>
      </c>
      <c r="F953" s="23" t="s">
        <v>2706</v>
      </c>
      <c r="G953" s="24" t="s">
        <v>2712</v>
      </c>
      <c r="H953" s="10">
        <v>0</v>
      </c>
      <c r="I953" s="74">
        <v>590000000</v>
      </c>
      <c r="J953" s="8" t="s">
        <v>2571</v>
      </c>
      <c r="K953" s="24" t="s">
        <v>3479</v>
      </c>
      <c r="L953" s="8" t="s">
        <v>2725</v>
      </c>
      <c r="M953" s="33" t="s">
        <v>2716</v>
      </c>
      <c r="N953" s="5" t="s">
        <v>1467</v>
      </c>
      <c r="O953" s="8" t="s">
        <v>404</v>
      </c>
      <c r="P953" s="34">
        <v>168</v>
      </c>
      <c r="Q953" s="50" t="s">
        <v>3154</v>
      </c>
      <c r="R953" s="150">
        <v>0.2</v>
      </c>
      <c r="S953" s="37">
        <v>2858428.5714285714</v>
      </c>
      <c r="T953" s="35">
        <f t="shared" si="34"/>
        <v>571685.71428571432</v>
      </c>
      <c r="U953" s="35">
        <f t="shared" si="33"/>
        <v>640288.00000000012</v>
      </c>
      <c r="V953" s="33" t="s">
        <v>2706</v>
      </c>
      <c r="W953" s="24">
        <v>2017</v>
      </c>
      <c r="X953" s="36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</row>
    <row r="954" spans="1:91" s="67" customFormat="1" ht="50.1" customHeight="1">
      <c r="A954" s="4" t="s">
        <v>4570</v>
      </c>
      <c r="B954" s="4" t="s">
        <v>2720</v>
      </c>
      <c r="C954" s="8" t="s">
        <v>1699</v>
      </c>
      <c r="D954" s="8" t="s">
        <v>1695</v>
      </c>
      <c r="E954" s="8" t="s">
        <v>1700</v>
      </c>
      <c r="F954" s="56" t="s">
        <v>2706</v>
      </c>
      <c r="G954" s="4" t="s">
        <v>2712</v>
      </c>
      <c r="H954" s="4">
        <v>0</v>
      </c>
      <c r="I954" s="74">
        <v>590000000</v>
      </c>
      <c r="J954" s="8" t="s">
        <v>2571</v>
      </c>
      <c r="K954" s="24" t="s">
        <v>3479</v>
      </c>
      <c r="L954" s="8" t="s">
        <v>2725</v>
      </c>
      <c r="M954" s="4" t="s">
        <v>2716</v>
      </c>
      <c r="N954" s="8" t="s">
        <v>1467</v>
      </c>
      <c r="O954" s="8" t="s">
        <v>404</v>
      </c>
      <c r="P954" s="34">
        <v>168</v>
      </c>
      <c r="Q954" s="4" t="s">
        <v>3154</v>
      </c>
      <c r="R954" s="155">
        <v>0.2</v>
      </c>
      <c r="S954" s="35">
        <v>2858428.5714285714</v>
      </c>
      <c r="T954" s="35">
        <f t="shared" si="34"/>
        <v>571685.71428571432</v>
      </c>
      <c r="U954" s="35">
        <f t="shared" si="33"/>
        <v>640288.00000000012</v>
      </c>
      <c r="V954" s="4" t="s">
        <v>2706</v>
      </c>
      <c r="W954" s="24">
        <v>2017</v>
      </c>
      <c r="X954" s="36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</row>
    <row r="955" spans="1:91" s="67" customFormat="1" ht="50.1" customHeight="1">
      <c r="A955" s="4" t="s">
        <v>4571</v>
      </c>
      <c r="B955" s="33" t="s">
        <v>2720</v>
      </c>
      <c r="C955" s="97" t="s">
        <v>1701</v>
      </c>
      <c r="D955" s="98" t="s">
        <v>1695</v>
      </c>
      <c r="E955" s="5" t="s">
        <v>1702</v>
      </c>
      <c r="F955" s="23" t="s">
        <v>2706</v>
      </c>
      <c r="G955" s="24" t="s">
        <v>2712</v>
      </c>
      <c r="H955" s="10">
        <v>0</v>
      </c>
      <c r="I955" s="74">
        <v>590000000</v>
      </c>
      <c r="J955" s="8" t="s">
        <v>2571</v>
      </c>
      <c r="K955" s="24" t="s">
        <v>3479</v>
      </c>
      <c r="L955" s="8" t="s">
        <v>2725</v>
      </c>
      <c r="M955" s="33" t="s">
        <v>2716</v>
      </c>
      <c r="N955" s="5" t="s">
        <v>1467</v>
      </c>
      <c r="O955" s="8" t="s">
        <v>404</v>
      </c>
      <c r="P955" s="34">
        <v>168</v>
      </c>
      <c r="Q955" s="50" t="s">
        <v>3154</v>
      </c>
      <c r="R955" s="150">
        <v>0.2</v>
      </c>
      <c r="S955" s="37">
        <v>2858428.5714285714</v>
      </c>
      <c r="T955" s="35">
        <f t="shared" si="34"/>
        <v>571685.71428571432</v>
      </c>
      <c r="U955" s="35">
        <f t="shared" si="33"/>
        <v>640288.00000000012</v>
      </c>
      <c r="V955" s="33" t="s">
        <v>2706</v>
      </c>
      <c r="W955" s="24">
        <v>2017</v>
      </c>
      <c r="X955" s="36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</row>
    <row r="956" spans="1:91" s="67" customFormat="1" ht="50.1" customHeight="1">
      <c r="A956" s="4" t="s">
        <v>4572</v>
      </c>
      <c r="B956" s="4" t="s">
        <v>2720</v>
      </c>
      <c r="C956" s="8" t="s">
        <v>1703</v>
      </c>
      <c r="D956" s="8" t="s">
        <v>1695</v>
      </c>
      <c r="E956" s="8" t="s">
        <v>1704</v>
      </c>
      <c r="F956" s="56" t="s">
        <v>2706</v>
      </c>
      <c r="G956" s="4" t="s">
        <v>2712</v>
      </c>
      <c r="H956" s="4">
        <v>0</v>
      </c>
      <c r="I956" s="74">
        <v>590000000</v>
      </c>
      <c r="J956" s="8" t="s">
        <v>2571</v>
      </c>
      <c r="K956" s="24" t="s">
        <v>3479</v>
      </c>
      <c r="L956" s="8" t="s">
        <v>2725</v>
      </c>
      <c r="M956" s="4" t="s">
        <v>2716</v>
      </c>
      <c r="N956" s="8" t="s">
        <v>1467</v>
      </c>
      <c r="O956" s="8" t="s">
        <v>404</v>
      </c>
      <c r="P956" s="34">
        <v>168</v>
      </c>
      <c r="Q956" s="4" t="s">
        <v>3154</v>
      </c>
      <c r="R956" s="155">
        <v>0.2</v>
      </c>
      <c r="S956" s="35">
        <v>2858428.5714285714</v>
      </c>
      <c r="T956" s="35">
        <f t="shared" si="34"/>
        <v>571685.71428571432</v>
      </c>
      <c r="U956" s="35">
        <f t="shared" si="33"/>
        <v>640288.00000000012</v>
      </c>
      <c r="V956" s="4" t="s">
        <v>2706</v>
      </c>
      <c r="W956" s="24">
        <v>2017</v>
      </c>
      <c r="X956" s="36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</row>
    <row r="957" spans="1:91" s="67" customFormat="1" ht="50.1" customHeight="1">
      <c r="A957" s="4" t="s">
        <v>4573</v>
      </c>
      <c r="B957" s="33" t="s">
        <v>2720</v>
      </c>
      <c r="C957" s="97" t="s">
        <v>1705</v>
      </c>
      <c r="D957" s="98" t="s">
        <v>1695</v>
      </c>
      <c r="E957" s="5" t="s">
        <v>1706</v>
      </c>
      <c r="F957" s="23" t="s">
        <v>2706</v>
      </c>
      <c r="G957" s="24" t="s">
        <v>2712</v>
      </c>
      <c r="H957" s="10">
        <v>0</v>
      </c>
      <c r="I957" s="74">
        <v>590000000</v>
      </c>
      <c r="J957" s="8" t="s">
        <v>2571</v>
      </c>
      <c r="K957" s="24" t="s">
        <v>3479</v>
      </c>
      <c r="L957" s="8" t="s">
        <v>2725</v>
      </c>
      <c r="M957" s="33" t="s">
        <v>2716</v>
      </c>
      <c r="N957" s="5" t="s">
        <v>1467</v>
      </c>
      <c r="O957" s="8" t="s">
        <v>404</v>
      </c>
      <c r="P957" s="34">
        <v>168</v>
      </c>
      <c r="Q957" s="50" t="s">
        <v>3154</v>
      </c>
      <c r="R957" s="150">
        <v>0.2</v>
      </c>
      <c r="S957" s="37">
        <v>2858428.5714285714</v>
      </c>
      <c r="T957" s="35">
        <f t="shared" si="34"/>
        <v>571685.71428571432</v>
      </c>
      <c r="U957" s="35">
        <f t="shared" si="33"/>
        <v>640288.00000000012</v>
      </c>
      <c r="V957" s="33" t="s">
        <v>2706</v>
      </c>
      <c r="W957" s="24">
        <v>2017</v>
      </c>
      <c r="X957" s="36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</row>
    <row r="958" spans="1:91" s="67" customFormat="1" ht="50.1" customHeight="1">
      <c r="A958" s="4" t="s">
        <v>4574</v>
      </c>
      <c r="B958" s="4" t="s">
        <v>2720</v>
      </c>
      <c r="C958" s="8" t="s">
        <v>1707</v>
      </c>
      <c r="D958" s="8" t="s">
        <v>1695</v>
      </c>
      <c r="E958" s="8" t="s">
        <v>1708</v>
      </c>
      <c r="F958" s="56" t="s">
        <v>2706</v>
      </c>
      <c r="G958" s="4" t="s">
        <v>2712</v>
      </c>
      <c r="H958" s="4">
        <v>0</v>
      </c>
      <c r="I958" s="74">
        <v>590000000</v>
      </c>
      <c r="J958" s="8" t="s">
        <v>2571</v>
      </c>
      <c r="K958" s="24" t="s">
        <v>3479</v>
      </c>
      <c r="L958" s="8" t="s">
        <v>2725</v>
      </c>
      <c r="M958" s="4" t="s">
        <v>2716</v>
      </c>
      <c r="N958" s="8" t="s">
        <v>1467</v>
      </c>
      <c r="O958" s="8" t="s">
        <v>404</v>
      </c>
      <c r="P958" s="34">
        <v>168</v>
      </c>
      <c r="Q958" s="4" t="s">
        <v>3154</v>
      </c>
      <c r="R958" s="155">
        <v>0.2</v>
      </c>
      <c r="S958" s="35">
        <v>2858428.5714285714</v>
      </c>
      <c r="T958" s="35">
        <f t="shared" si="34"/>
        <v>571685.71428571432</v>
      </c>
      <c r="U958" s="35">
        <f t="shared" si="33"/>
        <v>640288.00000000012</v>
      </c>
      <c r="V958" s="4" t="s">
        <v>2706</v>
      </c>
      <c r="W958" s="24">
        <v>2017</v>
      </c>
      <c r="X958" s="36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</row>
    <row r="959" spans="1:91" s="67" customFormat="1" ht="50.1" customHeight="1">
      <c r="A959" s="4" t="s">
        <v>4575</v>
      </c>
      <c r="B959" s="4" t="s">
        <v>2720</v>
      </c>
      <c r="C959" s="8" t="s">
        <v>355</v>
      </c>
      <c r="D959" s="56" t="s">
        <v>3211</v>
      </c>
      <c r="E959" s="56" t="s">
        <v>356</v>
      </c>
      <c r="F959" s="56" t="s">
        <v>357</v>
      </c>
      <c r="G959" s="4" t="s">
        <v>2712</v>
      </c>
      <c r="H959" s="4">
        <v>0</v>
      </c>
      <c r="I959" s="74">
        <v>590000000</v>
      </c>
      <c r="J959" s="8" t="s">
        <v>2714</v>
      </c>
      <c r="K959" s="4" t="s">
        <v>571</v>
      </c>
      <c r="L959" s="4" t="s">
        <v>773</v>
      </c>
      <c r="M959" s="4" t="s">
        <v>3398</v>
      </c>
      <c r="N959" s="4" t="s">
        <v>2427</v>
      </c>
      <c r="O959" s="24" t="s">
        <v>3473</v>
      </c>
      <c r="P959" s="4">
        <v>796</v>
      </c>
      <c r="Q959" s="4" t="s">
        <v>2728</v>
      </c>
      <c r="R959" s="155">
        <v>1</v>
      </c>
      <c r="S959" s="155">
        <v>9500</v>
      </c>
      <c r="T959" s="95">
        <f t="shared" si="34"/>
        <v>9500</v>
      </c>
      <c r="U959" s="95">
        <f t="shared" si="33"/>
        <v>10640.000000000002</v>
      </c>
      <c r="V959" s="4"/>
      <c r="W959" s="4">
        <v>2017</v>
      </c>
      <c r="X959" s="72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</row>
    <row r="960" spans="1:91" s="67" customFormat="1" ht="50.1" customHeight="1">
      <c r="A960" s="4" t="s">
        <v>4576</v>
      </c>
      <c r="B960" s="4" t="s">
        <v>2720</v>
      </c>
      <c r="C960" s="8" t="s">
        <v>355</v>
      </c>
      <c r="D960" s="56" t="s">
        <v>3211</v>
      </c>
      <c r="E960" s="56" t="s">
        <v>356</v>
      </c>
      <c r="F960" s="56" t="s">
        <v>358</v>
      </c>
      <c r="G960" s="4" t="s">
        <v>2712</v>
      </c>
      <c r="H960" s="4">
        <v>0</v>
      </c>
      <c r="I960" s="74">
        <v>590000000</v>
      </c>
      <c r="J960" s="8" t="s">
        <v>2714</v>
      </c>
      <c r="K960" s="4" t="s">
        <v>571</v>
      </c>
      <c r="L960" s="4" t="s">
        <v>773</v>
      </c>
      <c r="M960" s="4" t="s">
        <v>3398</v>
      </c>
      <c r="N960" s="4" t="s">
        <v>2427</v>
      </c>
      <c r="O960" s="24" t="s">
        <v>3473</v>
      </c>
      <c r="P960" s="4">
        <v>796</v>
      </c>
      <c r="Q960" s="4" t="s">
        <v>2728</v>
      </c>
      <c r="R960" s="155">
        <v>1</v>
      </c>
      <c r="S960" s="155">
        <v>9500</v>
      </c>
      <c r="T960" s="95">
        <f t="shared" si="34"/>
        <v>9500</v>
      </c>
      <c r="U960" s="95">
        <f t="shared" si="33"/>
        <v>10640.000000000002</v>
      </c>
      <c r="V960" s="4"/>
      <c r="W960" s="4">
        <v>2017</v>
      </c>
      <c r="X960" s="72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</row>
    <row r="961" spans="1:91" s="67" customFormat="1" ht="50.1" customHeight="1">
      <c r="A961" s="4" t="s">
        <v>4577</v>
      </c>
      <c r="B961" s="4" t="s">
        <v>2720</v>
      </c>
      <c r="C961" s="8" t="s">
        <v>309</v>
      </c>
      <c r="D961" s="56" t="s">
        <v>3211</v>
      </c>
      <c r="E961" s="56" t="s">
        <v>310</v>
      </c>
      <c r="F961" s="56" t="s">
        <v>311</v>
      </c>
      <c r="G961" s="4" t="s">
        <v>2712</v>
      </c>
      <c r="H961" s="74">
        <v>0</v>
      </c>
      <c r="I961" s="74">
        <v>590000000</v>
      </c>
      <c r="J961" s="8" t="s">
        <v>2714</v>
      </c>
      <c r="K961" s="4" t="s">
        <v>571</v>
      </c>
      <c r="L961" s="4" t="s">
        <v>773</v>
      </c>
      <c r="M961" s="4" t="s">
        <v>3398</v>
      </c>
      <c r="N961" s="4" t="s">
        <v>2427</v>
      </c>
      <c r="O961" s="24" t="s">
        <v>3473</v>
      </c>
      <c r="P961" s="4">
        <v>796</v>
      </c>
      <c r="Q961" s="4" t="s">
        <v>2728</v>
      </c>
      <c r="R961" s="155">
        <v>1</v>
      </c>
      <c r="S961" s="155">
        <v>5500</v>
      </c>
      <c r="T961" s="95">
        <f t="shared" si="34"/>
        <v>5500</v>
      </c>
      <c r="U961" s="95">
        <f t="shared" si="33"/>
        <v>6160.0000000000009</v>
      </c>
      <c r="V961" s="4"/>
      <c r="W961" s="4">
        <v>2017</v>
      </c>
      <c r="X961" s="72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</row>
    <row r="962" spans="1:91" s="67" customFormat="1" ht="50.1" customHeight="1">
      <c r="A962" s="4" t="s">
        <v>4578</v>
      </c>
      <c r="B962" s="33" t="s">
        <v>2720</v>
      </c>
      <c r="C962" s="97" t="s">
        <v>3228</v>
      </c>
      <c r="D962" s="99" t="s">
        <v>3211</v>
      </c>
      <c r="E962" s="5" t="s">
        <v>3229</v>
      </c>
      <c r="F962" s="23" t="s">
        <v>3230</v>
      </c>
      <c r="G962" s="24" t="s">
        <v>2712</v>
      </c>
      <c r="H962" s="10">
        <v>0</v>
      </c>
      <c r="I962" s="74">
        <v>590000000</v>
      </c>
      <c r="J962" s="8" t="s">
        <v>2571</v>
      </c>
      <c r="K962" s="8" t="s">
        <v>740</v>
      </c>
      <c r="L962" s="8" t="s">
        <v>2725</v>
      </c>
      <c r="M962" s="33" t="s">
        <v>2726</v>
      </c>
      <c r="N962" s="5" t="s">
        <v>2727</v>
      </c>
      <c r="O962" s="4" t="s">
        <v>1463</v>
      </c>
      <c r="P962" s="4">
        <v>796</v>
      </c>
      <c r="Q962" s="50" t="s">
        <v>2728</v>
      </c>
      <c r="R962" s="150">
        <v>16</v>
      </c>
      <c r="S962" s="37">
        <v>5750</v>
      </c>
      <c r="T962" s="35">
        <f t="shared" si="34"/>
        <v>92000</v>
      </c>
      <c r="U962" s="35">
        <f t="shared" si="33"/>
        <v>103040.00000000001</v>
      </c>
      <c r="V962" s="33"/>
      <c r="W962" s="75">
        <v>2017</v>
      </c>
      <c r="X962" s="8"/>
      <c r="Y962" s="132"/>
      <c r="Z962" s="132"/>
      <c r="AA962" s="132"/>
      <c r="AB962" s="132"/>
      <c r="AC962" s="132"/>
      <c r="AD962" s="132"/>
      <c r="AE962" s="132"/>
      <c r="AF962" s="132"/>
      <c r="AG962" s="132"/>
      <c r="AH962" s="132"/>
      <c r="AI962" s="132"/>
      <c r="AJ962" s="132"/>
      <c r="AK962" s="132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  <c r="BA962" s="133"/>
      <c r="BB962" s="133"/>
      <c r="BC962" s="133"/>
      <c r="BD962" s="133"/>
      <c r="BE962" s="133"/>
      <c r="BF962" s="133"/>
      <c r="BG962" s="133"/>
      <c r="BH962" s="133"/>
      <c r="BI962" s="133"/>
      <c r="BJ962" s="133"/>
      <c r="BK962" s="133"/>
      <c r="BL962" s="133"/>
      <c r="BM962" s="133"/>
      <c r="BN962" s="133"/>
      <c r="BO962" s="133"/>
      <c r="BP962" s="133"/>
      <c r="BQ962" s="133"/>
      <c r="BR962" s="133"/>
      <c r="BS962" s="133"/>
      <c r="BT962" s="133"/>
      <c r="BU962" s="133"/>
      <c r="BV962" s="133"/>
      <c r="BW962" s="133"/>
      <c r="BX962" s="133"/>
      <c r="BY962" s="133"/>
      <c r="BZ962" s="133"/>
      <c r="CA962" s="133"/>
      <c r="CB962" s="133"/>
      <c r="CC962" s="133"/>
      <c r="CD962" s="133"/>
      <c r="CE962" s="133"/>
      <c r="CF962" s="133"/>
      <c r="CG962" s="133"/>
      <c r="CH962" s="133"/>
      <c r="CI962" s="133"/>
      <c r="CJ962" s="133"/>
      <c r="CK962" s="133"/>
      <c r="CL962" s="133"/>
      <c r="CM962" s="133"/>
    </row>
    <row r="963" spans="1:91" s="67" customFormat="1" ht="50.1" customHeight="1">
      <c r="A963" s="4" t="s">
        <v>4579</v>
      </c>
      <c r="B963" s="4" t="s">
        <v>2720</v>
      </c>
      <c r="C963" s="8" t="s">
        <v>3234</v>
      </c>
      <c r="D963" s="7" t="s">
        <v>3211</v>
      </c>
      <c r="E963" s="8" t="s">
        <v>3235</v>
      </c>
      <c r="F963" s="56"/>
      <c r="G963" s="4" t="s">
        <v>2712</v>
      </c>
      <c r="H963" s="4">
        <v>0</v>
      </c>
      <c r="I963" s="74">
        <v>590000000</v>
      </c>
      <c r="J963" s="8" t="s">
        <v>2571</v>
      </c>
      <c r="K963" s="8" t="s">
        <v>740</v>
      </c>
      <c r="L963" s="8" t="s">
        <v>2725</v>
      </c>
      <c r="M963" s="4" t="s">
        <v>2726</v>
      </c>
      <c r="N963" s="8" t="s">
        <v>2727</v>
      </c>
      <c r="O963" s="4" t="s">
        <v>1463</v>
      </c>
      <c r="P963" s="4">
        <v>796</v>
      </c>
      <c r="Q963" s="4" t="s">
        <v>2728</v>
      </c>
      <c r="R963" s="155">
        <v>8</v>
      </c>
      <c r="S963" s="35">
        <v>8395</v>
      </c>
      <c r="T963" s="35">
        <f t="shared" si="34"/>
        <v>67160</v>
      </c>
      <c r="U963" s="35">
        <f t="shared" si="33"/>
        <v>75219.200000000012</v>
      </c>
      <c r="V963" s="4"/>
      <c r="W963" s="4">
        <v>2017</v>
      </c>
      <c r="X963" s="8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5"/>
      <c r="BF963" s="65"/>
      <c r="BG963" s="65"/>
      <c r="BH963" s="65"/>
      <c r="BI963" s="65"/>
      <c r="BJ963" s="65"/>
      <c r="BK963" s="65"/>
      <c r="BL963" s="65"/>
      <c r="BM963" s="65"/>
      <c r="BN963" s="65"/>
      <c r="BO963" s="65"/>
      <c r="BP963" s="65"/>
      <c r="BQ963" s="65"/>
      <c r="BR963" s="65"/>
      <c r="BS963" s="65"/>
      <c r="BT963" s="65"/>
      <c r="BU963" s="65"/>
      <c r="BV963" s="65"/>
      <c r="BW963" s="65"/>
      <c r="BX963" s="65"/>
      <c r="BY963" s="65"/>
      <c r="BZ963" s="65"/>
      <c r="CA963" s="65"/>
      <c r="CB963" s="65"/>
      <c r="CC963" s="65"/>
      <c r="CD963" s="65"/>
      <c r="CE963" s="65"/>
      <c r="CF963" s="65"/>
      <c r="CG963" s="65"/>
      <c r="CH963" s="65"/>
      <c r="CI963" s="65"/>
      <c r="CJ963" s="65"/>
      <c r="CK963" s="65"/>
      <c r="CL963" s="65"/>
      <c r="CM963" s="65"/>
    </row>
    <row r="964" spans="1:91" s="67" customFormat="1" ht="50.1" customHeight="1">
      <c r="A964" s="4" t="s">
        <v>4580</v>
      </c>
      <c r="B964" s="4" t="s">
        <v>2720</v>
      </c>
      <c r="C964" s="8" t="s">
        <v>3210</v>
      </c>
      <c r="D964" s="7" t="s">
        <v>3211</v>
      </c>
      <c r="E964" s="8" t="s">
        <v>3212</v>
      </c>
      <c r="F964" s="56" t="s">
        <v>3213</v>
      </c>
      <c r="G964" s="4" t="s">
        <v>2712</v>
      </c>
      <c r="H964" s="4">
        <v>0</v>
      </c>
      <c r="I964" s="74">
        <v>590000000</v>
      </c>
      <c r="J964" s="8" t="s">
        <v>2571</v>
      </c>
      <c r="K964" s="8" t="s">
        <v>740</v>
      </c>
      <c r="L964" s="8" t="s">
        <v>2725</v>
      </c>
      <c r="M964" s="4" t="s">
        <v>2726</v>
      </c>
      <c r="N964" s="8" t="s">
        <v>2727</v>
      </c>
      <c r="O964" s="4" t="s">
        <v>1463</v>
      </c>
      <c r="P964" s="4">
        <v>796</v>
      </c>
      <c r="Q964" s="4" t="s">
        <v>2728</v>
      </c>
      <c r="R964" s="155">
        <v>4</v>
      </c>
      <c r="S964" s="35">
        <v>44800</v>
      </c>
      <c r="T964" s="35">
        <f t="shared" si="34"/>
        <v>179200</v>
      </c>
      <c r="U964" s="35">
        <f t="shared" si="33"/>
        <v>200704.00000000003</v>
      </c>
      <c r="V964" s="4"/>
      <c r="W964" s="4">
        <v>2017</v>
      </c>
      <c r="X964" s="8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5"/>
      <c r="BF964" s="65"/>
      <c r="BG964" s="65"/>
      <c r="BH964" s="65"/>
      <c r="BI964" s="65"/>
      <c r="BJ964" s="65"/>
      <c r="BK964" s="65"/>
      <c r="BL964" s="65"/>
      <c r="BM964" s="65"/>
      <c r="BN964" s="65"/>
      <c r="BO964" s="65"/>
      <c r="BP964" s="65"/>
      <c r="BQ964" s="65"/>
      <c r="BR964" s="65"/>
      <c r="BS964" s="65"/>
      <c r="BT964" s="65"/>
      <c r="BU964" s="65"/>
      <c r="BV964" s="65"/>
      <c r="BW964" s="65"/>
      <c r="BX964" s="65"/>
      <c r="BY964" s="65"/>
      <c r="BZ964" s="65"/>
      <c r="CA964" s="65"/>
      <c r="CB964" s="65"/>
      <c r="CC964" s="65"/>
      <c r="CD964" s="65"/>
      <c r="CE964" s="65"/>
      <c r="CF964" s="65"/>
      <c r="CG964" s="65"/>
      <c r="CH964" s="65"/>
      <c r="CI964" s="65"/>
      <c r="CJ964" s="65"/>
      <c r="CK964" s="65"/>
      <c r="CL964" s="65"/>
      <c r="CM964" s="65"/>
    </row>
    <row r="965" spans="1:91" s="67" customFormat="1" ht="50.1" customHeight="1">
      <c r="A965" s="4" t="s">
        <v>4581</v>
      </c>
      <c r="B965" s="33" t="s">
        <v>2720</v>
      </c>
      <c r="C965" s="97" t="s">
        <v>3210</v>
      </c>
      <c r="D965" s="99" t="s">
        <v>3211</v>
      </c>
      <c r="E965" s="5" t="s">
        <v>3212</v>
      </c>
      <c r="F965" s="23" t="s">
        <v>3214</v>
      </c>
      <c r="G965" s="24" t="s">
        <v>2712</v>
      </c>
      <c r="H965" s="10">
        <v>0</v>
      </c>
      <c r="I965" s="74">
        <v>590000000</v>
      </c>
      <c r="J965" s="8" t="s">
        <v>2571</v>
      </c>
      <c r="K965" s="8" t="s">
        <v>740</v>
      </c>
      <c r="L965" s="8" t="s">
        <v>2725</v>
      </c>
      <c r="M965" s="33" t="s">
        <v>2726</v>
      </c>
      <c r="N965" s="5" t="s">
        <v>2727</v>
      </c>
      <c r="O965" s="4" t="s">
        <v>1463</v>
      </c>
      <c r="P965" s="4">
        <v>796</v>
      </c>
      <c r="Q965" s="50" t="s">
        <v>2728</v>
      </c>
      <c r="R965" s="150">
        <v>4</v>
      </c>
      <c r="S965" s="37">
        <v>37950</v>
      </c>
      <c r="T965" s="35">
        <f t="shared" si="34"/>
        <v>151800</v>
      </c>
      <c r="U965" s="35">
        <f t="shared" si="33"/>
        <v>170016.00000000003</v>
      </c>
      <c r="V965" s="33"/>
      <c r="W965" s="75">
        <v>2017</v>
      </c>
      <c r="X965" s="8"/>
      <c r="Y965" s="132"/>
      <c r="Z965" s="132"/>
      <c r="AA965" s="132"/>
      <c r="AB965" s="132"/>
      <c r="AC965" s="132"/>
      <c r="AD965" s="132"/>
      <c r="AE965" s="132"/>
      <c r="AF965" s="132"/>
      <c r="AG965" s="132"/>
      <c r="AH965" s="132"/>
      <c r="AI965" s="132"/>
      <c r="AJ965" s="132"/>
      <c r="AK965" s="132"/>
      <c r="AL965" s="133"/>
      <c r="AM965" s="133"/>
      <c r="AN965" s="133"/>
      <c r="AO965" s="133"/>
      <c r="AP965" s="133"/>
      <c r="AQ965" s="133"/>
      <c r="AR965" s="133"/>
      <c r="AS965" s="133"/>
      <c r="AT965" s="133"/>
      <c r="AU965" s="133"/>
      <c r="AV965" s="133"/>
      <c r="AW965" s="133"/>
      <c r="AX965" s="133"/>
      <c r="AY965" s="133"/>
      <c r="AZ965" s="133"/>
      <c r="BA965" s="133"/>
      <c r="BB965" s="133"/>
      <c r="BC965" s="133"/>
      <c r="BD965" s="133"/>
      <c r="BE965" s="133"/>
      <c r="BF965" s="133"/>
      <c r="BG965" s="133"/>
      <c r="BH965" s="133"/>
      <c r="BI965" s="133"/>
      <c r="BJ965" s="133"/>
      <c r="BK965" s="133"/>
      <c r="BL965" s="133"/>
      <c r="BM965" s="133"/>
      <c r="BN965" s="133"/>
      <c r="BO965" s="133"/>
      <c r="BP965" s="133"/>
      <c r="BQ965" s="133"/>
      <c r="BR965" s="133"/>
      <c r="BS965" s="133"/>
      <c r="BT965" s="133"/>
      <c r="BU965" s="133"/>
      <c r="BV965" s="133"/>
      <c r="BW965" s="133"/>
      <c r="BX965" s="133"/>
      <c r="BY965" s="133"/>
      <c r="BZ965" s="133"/>
      <c r="CA965" s="133"/>
      <c r="CB965" s="133"/>
      <c r="CC965" s="133"/>
      <c r="CD965" s="133"/>
      <c r="CE965" s="133"/>
      <c r="CF965" s="133"/>
      <c r="CG965" s="133"/>
      <c r="CH965" s="133"/>
      <c r="CI965" s="133"/>
      <c r="CJ965" s="133"/>
      <c r="CK965" s="133"/>
      <c r="CL965" s="133"/>
      <c r="CM965" s="133"/>
    </row>
    <row r="966" spans="1:91" s="67" customFormat="1" ht="50.1" customHeight="1">
      <c r="A966" s="4" t="s">
        <v>4582</v>
      </c>
      <c r="B966" s="4" t="s">
        <v>2720</v>
      </c>
      <c r="C966" s="8" t="s">
        <v>3210</v>
      </c>
      <c r="D966" s="7" t="s">
        <v>3211</v>
      </c>
      <c r="E966" s="8" t="s">
        <v>3212</v>
      </c>
      <c r="F966" s="56" t="s">
        <v>3215</v>
      </c>
      <c r="G966" s="4" t="s">
        <v>2712</v>
      </c>
      <c r="H966" s="4">
        <v>0</v>
      </c>
      <c r="I966" s="74">
        <v>590000000</v>
      </c>
      <c r="J966" s="8" t="s">
        <v>2571</v>
      </c>
      <c r="K966" s="8" t="s">
        <v>740</v>
      </c>
      <c r="L966" s="8" t="s">
        <v>2725</v>
      </c>
      <c r="M966" s="4" t="s">
        <v>2726</v>
      </c>
      <c r="N966" s="8" t="s">
        <v>2727</v>
      </c>
      <c r="O966" s="4" t="s">
        <v>1463</v>
      </c>
      <c r="P966" s="4">
        <v>796</v>
      </c>
      <c r="Q966" s="4" t="s">
        <v>2728</v>
      </c>
      <c r="R966" s="155">
        <v>4</v>
      </c>
      <c r="S966" s="35">
        <v>43700</v>
      </c>
      <c r="T966" s="35">
        <f t="shared" si="34"/>
        <v>174800</v>
      </c>
      <c r="U966" s="35">
        <f t="shared" si="33"/>
        <v>195776.00000000003</v>
      </c>
      <c r="V966" s="4"/>
      <c r="W966" s="4">
        <v>2017</v>
      </c>
      <c r="X966" s="8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5"/>
      <c r="BF966" s="65"/>
      <c r="BG966" s="65"/>
      <c r="BH966" s="65"/>
      <c r="BI966" s="65"/>
      <c r="BJ966" s="65"/>
      <c r="BK966" s="65"/>
      <c r="BL966" s="65"/>
      <c r="BM966" s="65"/>
      <c r="BN966" s="65"/>
      <c r="BO966" s="65"/>
      <c r="BP966" s="65"/>
      <c r="BQ966" s="65"/>
      <c r="BR966" s="65"/>
      <c r="BS966" s="65"/>
      <c r="BT966" s="65"/>
      <c r="BU966" s="65"/>
      <c r="BV966" s="65"/>
      <c r="BW966" s="65"/>
      <c r="BX966" s="65"/>
      <c r="BY966" s="65"/>
      <c r="BZ966" s="65"/>
      <c r="CA966" s="65"/>
      <c r="CB966" s="65"/>
      <c r="CC966" s="65"/>
      <c r="CD966" s="65"/>
      <c r="CE966" s="65"/>
      <c r="CF966" s="65"/>
      <c r="CG966" s="65"/>
      <c r="CH966" s="65"/>
      <c r="CI966" s="65"/>
      <c r="CJ966" s="65"/>
      <c r="CK966" s="65"/>
      <c r="CL966" s="65"/>
      <c r="CM966" s="65"/>
    </row>
    <row r="967" spans="1:91" s="67" customFormat="1" ht="50.1" customHeight="1">
      <c r="A967" s="4" t="s">
        <v>4583</v>
      </c>
      <c r="B967" s="4" t="s">
        <v>2720</v>
      </c>
      <c r="C967" s="8" t="s">
        <v>3210</v>
      </c>
      <c r="D967" s="7" t="s">
        <v>3211</v>
      </c>
      <c r="E967" s="8" t="s">
        <v>3212</v>
      </c>
      <c r="F967" s="56" t="s">
        <v>3219</v>
      </c>
      <c r="G967" s="4" t="s">
        <v>2712</v>
      </c>
      <c r="H967" s="4">
        <v>0</v>
      </c>
      <c r="I967" s="74">
        <v>590000000</v>
      </c>
      <c r="J967" s="8" t="s">
        <v>2571</v>
      </c>
      <c r="K967" s="8" t="s">
        <v>740</v>
      </c>
      <c r="L967" s="8" t="s">
        <v>2725</v>
      </c>
      <c r="M967" s="4" t="s">
        <v>2726</v>
      </c>
      <c r="N967" s="8" t="s">
        <v>2727</v>
      </c>
      <c r="O967" s="4" t="s">
        <v>1463</v>
      </c>
      <c r="P967" s="4">
        <v>796</v>
      </c>
      <c r="Q967" s="4" t="s">
        <v>2728</v>
      </c>
      <c r="R967" s="155">
        <v>4</v>
      </c>
      <c r="S967" s="35">
        <f>(143561.6+43.6)/1.12/4</f>
        <v>32054.732142857141</v>
      </c>
      <c r="T967" s="35">
        <f t="shared" si="34"/>
        <v>128218.92857142857</v>
      </c>
      <c r="U967" s="35">
        <f t="shared" si="33"/>
        <v>143605.20000000001</v>
      </c>
      <c r="V967" s="4"/>
      <c r="W967" s="4">
        <v>2017</v>
      </c>
      <c r="X967" s="8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5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65"/>
      <c r="BQ967" s="65"/>
      <c r="BR967" s="65"/>
      <c r="BS967" s="65"/>
      <c r="BT967" s="65"/>
      <c r="BU967" s="65"/>
      <c r="BV967" s="65"/>
      <c r="BW967" s="65"/>
      <c r="BX967" s="65"/>
      <c r="BY967" s="65"/>
      <c r="BZ967" s="65"/>
      <c r="CA967" s="65"/>
      <c r="CB967" s="65"/>
      <c r="CC967" s="65"/>
      <c r="CD967" s="65"/>
      <c r="CE967" s="65"/>
      <c r="CF967" s="65"/>
      <c r="CG967" s="65"/>
      <c r="CH967" s="65"/>
      <c r="CI967" s="65"/>
      <c r="CJ967" s="65"/>
      <c r="CK967" s="65"/>
      <c r="CL967" s="65"/>
      <c r="CM967" s="65"/>
    </row>
    <row r="968" spans="1:91" s="67" customFormat="1" ht="50.1" customHeight="1">
      <c r="A968" s="4" t="s">
        <v>4584</v>
      </c>
      <c r="B968" s="33" t="s">
        <v>2720</v>
      </c>
      <c r="C968" s="97" t="s">
        <v>3210</v>
      </c>
      <c r="D968" s="99" t="s">
        <v>3211</v>
      </c>
      <c r="E968" s="5" t="s">
        <v>3212</v>
      </c>
      <c r="F968" s="23" t="s">
        <v>3220</v>
      </c>
      <c r="G968" s="24" t="s">
        <v>2712</v>
      </c>
      <c r="H968" s="10">
        <v>0</v>
      </c>
      <c r="I968" s="74">
        <v>590000000</v>
      </c>
      <c r="J968" s="8" t="s">
        <v>2571</v>
      </c>
      <c r="K968" s="8" t="s">
        <v>740</v>
      </c>
      <c r="L968" s="8" t="s">
        <v>2725</v>
      </c>
      <c r="M968" s="33" t="s">
        <v>2726</v>
      </c>
      <c r="N968" s="5" t="s">
        <v>2727</v>
      </c>
      <c r="O968" s="4" t="s">
        <v>1463</v>
      </c>
      <c r="P968" s="4">
        <v>796</v>
      </c>
      <c r="Q968" s="50" t="s">
        <v>2728</v>
      </c>
      <c r="R968" s="150">
        <v>4</v>
      </c>
      <c r="S968" s="37">
        <v>17940</v>
      </c>
      <c r="T968" s="35">
        <f t="shared" si="34"/>
        <v>71760</v>
      </c>
      <c r="U968" s="35">
        <f t="shared" si="33"/>
        <v>80371.200000000012</v>
      </c>
      <c r="V968" s="33"/>
      <c r="W968" s="75">
        <v>2017</v>
      </c>
      <c r="X968" s="8"/>
      <c r="Y968" s="132"/>
      <c r="Z968" s="132"/>
      <c r="AA968" s="132"/>
      <c r="AB968" s="132"/>
      <c r="AC968" s="132"/>
      <c r="AD968" s="132"/>
      <c r="AE968" s="132"/>
      <c r="AF968" s="132"/>
      <c r="AG968" s="132"/>
      <c r="AH968" s="132"/>
      <c r="AI968" s="132"/>
      <c r="AJ968" s="132"/>
      <c r="AK968" s="132"/>
      <c r="AL968" s="133"/>
      <c r="AM968" s="133"/>
      <c r="AN968" s="133"/>
      <c r="AO968" s="133"/>
      <c r="AP968" s="133"/>
      <c r="AQ968" s="133"/>
      <c r="AR968" s="133"/>
      <c r="AS968" s="133"/>
      <c r="AT968" s="133"/>
      <c r="AU968" s="133"/>
      <c r="AV968" s="133"/>
      <c r="AW968" s="133"/>
      <c r="AX968" s="133"/>
      <c r="AY968" s="133"/>
      <c r="AZ968" s="133"/>
      <c r="BA968" s="133"/>
      <c r="BB968" s="133"/>
      <c r="BC968" s="133"/>
      <c r="BD968" s="133"/>
      <c r="BE968" s="133"/>
      <c r="BF968" s="133"/>
      <c r="BG968" s="133"/>
      <c r="BH968" s="133"/>
      <c r="BI968" s="133"/>
      <c r="BJ968" s="133"/>
      <c r="BK968" s="133"/>
      <c r="BL968" s="133"/>
      <c r="BM968" s="133"/>
      <c r="BN968" s="133"/>
      <c r="BO968" s="133"/>
      <c r="BP968" s="133"/>
      <c r="BQ968" s="133"/>
      <c r="BR968" s="133"/>
      <c r="BS968" s="133"/>
      <c r="BT968" s="133"/>
      <c r="BU968" s="133"/>
      <c r="BV968" s="133"/>
      <c r="BW968" s="133"/>
      <c r="BX968" s="133"/>
      <c r="BY968" s="133"/>
      <c r="BZ968" s="133"/>
      <c r="CA968" s="133"/>
      <c r="CB968" s="133"/>
      <c r="CC968" s="133"/>
      <c r="CD968" s="133"/>
      <c r="CE968" s="133"/>
      <c r="CF968" s="133"/>
      <c r="CG968" s="133"/>
      <c r="CH968" s="133"/>
      <c r="CI968" s="133"/>
      <c r="CJ968" s="133"/>
      <c r="CK968" s="133"/>
      <c r="CL968" s="133"/>
      <c r="CM968" s="133"/>
    </row>
    <row r="969" spans="1:91" s="67" customFormat="1" ht="50.1" customHeight="1">
      <c r="A969" s="4" t="s">
        <v>4585</v>
      </c>
      <c r="B969" s="33" t="s">
        <v>2720</v>
      </c>
      <c r="C969" s="97" t="s">
        <v>3210</v>
      </c>
      <c r="D969" s="99" t="s">
        <v>3211</v>
      </c>
      <c r="E969" s="5" t="s">
        <v>3212</v>
      </c>
      <c r="F969" s="23"/>
      <c r="G969" s="24" t="s">
        <v>2712</v>
      </c>
      <c r="H969" s="10">
        <v>0</v>
      </c>
      <c r="I969" s="74">
        <v>590000000</v>
      </c>
      <c r="J969" s="8" t="s">
        <v>2571</v>
      </c>
      <c r="K969" s="8" t="s">
        <v>740</v>
      </c>
      <c r="L969" s="8" t="s">
        <v>2725</v>
      </c>
      <c r="M969" s="33" t="s">
        <v>2726</v>
      </c>
      <c r="N969" s="5" t="s">
        <v>2727</v>
      </c>
      <c r="O969" s="4" t="s">
        <v>1463</v>
      </c>
      <c r="P969" s="4">
        <v>796</v>
      </c>
      <c r="Q969" s="50" t="s">
        <v>2728</v>
      </c>
      <c r="R969" s="150">
        <v>4</v>
      </c>
      <c r="S969" s="37">
        <v>54049.999999999993</v>
      </c>
      <c r="T969" s="35">
        <f t="shared" si="34"/>
        <v>216199.99999999997</v>
      </c>
      <c r="U969" s="35">
        <f t="shared" si="33"/>
        <v>242144</v>
      </c>
      <c r="V969" s="33"/>
      <c r="W969" s="75">
        <v>2017</v>
      </c>
      <c r="X969" s="8"/>
      <c r="Y969" s="132"/>
      <c r="Z969" s="132"/>
      <c r="AA969" s="132"/>
      <c r="AB969" s="132"/>
      <c r="AC969" s="132"/>
      <c r="AD969" s="132"/>
      <c r="AE969" s="132"/>
      <c r="AF969" s="132"/>
      <c r="AG969" s="132"/>
      <c r="AH969" s="132"/>
      <c r="AI969" s="132"/>
      <c r="AJ969" s="132"/>
      <c r="AK969" s="132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  <c r="BA969" s="133"/>
      <c r="BB969" s="133"/>
      <c r="BC969" s="133"/>
      <c r="BD969" s="133"/>
      <c r="BE969" s="133"/>
      <c r="BF969" s="133"/>
      <c r="BG969" s="133"/>
      <c r="BH969" s="133"/>
      <c r="BI969" s="133"/>
      <c r="BJ969" s="133"/>
      <c r="BK969" s="133"/>
      <c r="BL969" s="133"/>
      <c r="BM969" s="133"/>
      <c r="BN969" s="133"/>
      <c r="BO969" s="133"/>
      <c r="BP969" s="133"/>
      <c r="BQ969" s="133"/>
      <c r="BR969" s="133"/>
      <c r="BS969" s="133"/>
      <c r="BT969" s="133"/>
      <c r="BU969" s="133"/>
      <c r="BV969" s="133"/>
      <c r="BW969" s="133"/>
      <c r="BX969" s="133"/>
      <c r="BY969" s="133"/>
      <c r="BZ969" s="133"/>
      <c r="CA969" s="133"/>
      <c r="CB969" s="133"/>
      <c r="CC969" s="133"/>
      <c r="CD969" s="133"/>
      <c r="CE969" s="133"/>
      <c r="CF969" s="133"/>
      <c r="CG969" s="133"/>
      <c r="CH969" s="133"/>
      <c r="CI969" s="133"/>
      <c r="CJ969" s="133"/>
      <c r="CK969" s="133"/>
      <c r="CL969" s="133"/>
      <c r="CM969" s="133"/>
    </row>
    <row r="970" spans="1:91" s="67" customFormat="1" ht="50.1" customHeight="1">
      <c r="A970" s="4" t="s">
        <v>4586</v>
      </c>
      <c r="B970" s="4" t="s">
        <v>2720</v>
      </c>
      <c r="C970" s="8" t="s">
        <v>3210</v>
      </c>
      <c r="D970" s="7" t="s">
        <v>3211</v>
      </c>
      <c r="E970" s="8" t="s">
        <v>3212</v>
      </c>
      <c r="F970" s="56"/>
      <c r="G970" s="4" t="s">
        <v>2712</v>
      </c>
      <c r="H970" s="4">
        <v>0</v>
      </c>
      <c r="I970" s="74">
        <v>590000000</v>
      </c>
      <c r="J970" s="8" t="s">
        <v>2571</v>
      </c>
      <c r="K970" s="8" t="s">
        <v>740</v>
      </c>
      <c r="L970" s="8" t="s">
        <v>2725</v>
      </c>
      <c r="M970" s="4" t="s">
        <v>2726</v>
      </c>
      <c r="N970" s="8" t="s">
        <v>2727</v>
      </c>
      <c r="O970" s="4" t="s">
        <v>1463</v>
      </c>
      <c r="P970" s="4">
        <v>796</v>
      </c>
      <c r="Q970" s="4" t="s">
        <v>2728</v>
      </c>
      <c r="R970" s="155">
        <v>5</v>
      </c>
      <c r="S970" s="35">
        <v>17940</v>
      </c>
      <c r="T970" s="35">
        <f t="shared" si="34"/>
        <v>89700</v>
      </c>
      <c r="U970" s="35">
        <f t="shared" si="33"/>
        <v>100464.00000000001</v>
      </c>
      <c r="V970" s="4"/>
      <c r="W970" s="4">
        <v>2017</v>
      </c>
      <c r="X970" s="8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</row>
    <row r="971" spans="1:91" s="67" customFormat="1" ht="50.1" customHeight="1">
      <c r="A971" s="4" t="s">
        <v>4587</v>
      </c>
      <c r="B971" s="33" t="s">
        <v>2720</v>
      </c>
      <c r="C971" s="97" t="s">
        <v>3224</v>
      </c>
      <c r="D971" s="99" t="s">
        <v>3211</v>
      </c>
      <c r="E971" s="5" t="s">
        <v>3225</v>
      </c>
      <c r="F971" s="23" t="s">
        <v>3226</v>
      </c>
      <c r="G971" s="24" t="s">
        <v>2712</v>
      </c>
      <c r="H971" s="10">
        <v>0</v>
      </c>
      <c r="I971" s="74">
        <v>590000000</v>
      </c>
      <c r="J971" s="8" t="s">
        <v>2571</v>
      </c>
      <c r="K971" s="8" t="s">
        <v>740</v>
      </c>
      <c r="L971" s="36" t="s">
        <v>2714</v>
      </c>
      <c r="M971" s="33" t="s">
        <v>2726</v>
      </c>
      <c r="N971" s="5" t="s">
        <v>2727</v>
      </c>
      <c r="O971" s="4" t="s">
        <v>1463</v>
      </c>
      <c r="P971" s="4">
        <v>796</v>
      </c>
      <c r="Q971" s="50" t="s">
        <v>2728</v>
      </c>
      <c r="R971" s="150">
        <v>4</v>
      </c>
      <c r="S971" s="37">
        <v>12420</v>
      </c>
      <c r="T971" s="35">
        <f t="shared" si="34"/>
        <v>49680</v>
      </c>
      <c r="U971" s="35">
        <f t="shared" si="33"/>
        <v>55641.600000000006</v>
      </c>
      <c r="V971" s="33"/>
      <c r="W971" s="75">
        <v>2017</v>
      </c>
      <c r="X971" s="8"/>
      <c r="Y971" s="132"/>
      <c r="Z971" s="132"/>
      <c r="AA971" s="132"/>
      <c r="AB971" s="132"/>
      <c r="AC971" s="132"/>
      <c r="AD971" s="132"/>
      <c r="AE971" s="132"/>
      <c r="AF971" s="132"/>
      <c r="AG971" s="132"/>
      <c r="AH971" s="132"/>
      <c r="AI971" s="132"/>
      <c r="AJ971" s="132"/>
      <c r="AK971" s="132"/>
      <c r="AL971" s="132"/>
      <c r="AM971" s="132"/>
      <c r="AN971" s="132"/>
      <c r="AO971" s="132"/>
      <c r="AP971" s="132"/>
      <c r="AQ971" s="132"/>
      <c r="AR971" s="132"/>
      <c r="AS971" s="132"/>
      <c r="AT971" s="132"/>
      <c r="AU971" s="132"/>
      <c r="AV971" s="132"/>
      <c r="AW971" s="132"/>
      <c r="AX971" s="132"/>
      <c r="AY971" s="132"/>
      <c r="AZ971" s="132"/>
      <c r="BA971" s="132"/>
      <c r="BB971" s="132"/>
      <c r="BC971" s="132"/>
      <c r="BD971" s="132"/>
      <c r="BE971" s="132"/>
      <c r="BF971" s="132"/>
      <c r="BG971" s="132"/>
      <c r="BH971" s="132"/>
      <c r="BI971" s="132"/>
      <c r="BJ971" s="132"/>
      <c r="BK971" s="132"/>
      <c r="BL971" s="132"/>
      <c r="BM971" s="132"/>
      <c r="BN971" s="132"/>
      <c r="BO971" s="132"/>
      <c r="BP971" s="132"/>
      <c r="BQ971" s="132"/>
      <c r="BR971" s="132"/>
      <c r="BS971" s="132"/>
      <c r="BT971" s="132"/>
      <c r="BU971" s="132"/>
      <c r="BV971" s="132"/>
      <c r="BW971" s="132"/>
      <c r="BX971" s="132"/>
      <c r="BY971" s="132"/>
      <c r="BZ971" s="132"/>
      <c r="CA971" s="132"/>
      <c r="CB971" s="132"/>
      <c r="CC971" s="132"/>
      <c r="CD971" s="132"/>
      <c r="CE971" s="132"/>
      <c r="CF971" s="132"/>
      <c r="CG971" s="132"/>
      <c r="CH971" s="132"/>
      <c r="CI971" s="132"/>
      <c r="CJ971" s="132"/>
      <c r="CK971" s="132"/>
      <c r="CL971" s="132"/>
      <c r="CM971" s="132"/>
    </row>
    <row r="972" spans="1:91" s="67" customFormat="1" ht="50.1" customHeight="1">
      <c r="A972" s="4" t="s">
        <v>4588</v>
      </c>
      <c r="B972" s="4" t="s">
        <v>2720</v>
      </c>
      <c r="C972" s="8" t="s">
        <v>3224</v>
      </c>
      <c r="D972" s="7" t="s">
        <v>3211</v>
      </c>
      <c r="E972" s="8" t="s">
        <v>3225</v>
      </c>
      <c r="F972" s="56"/>
      <c r="G972" s="4" t="s">
        <v>2712</v>
      </c>
      <c r="H972" s="4">
        <v>0</v>
      </c>
      <c r="I972" s="74">
        <v>590000000</v>
      </c>
      <c r="J972" s="8" t="s">
        <v>2571</v>
      </c>
      <c r="K972" s="8" t="s">
        <v>740</v>
      </c>
      <c r="L972" s="8" t="s">
        <v>2725</v>
      </c>
      <c r="M972" s="4" t="s">
        <v>2726</v>
      </c>
      <c r="N972" s="8" t="s">
        <v>2727</v>
      </c>
      <c r="O972" s="4" t="s">
        <v>1463</v>
      </c>
      <c r="P972" s="4">
        <v>796</v>
      </c>
      <c r="Q972" s="4" t="s">
        <v>2728</v>
      </c>
      <c r="R972" s="155">
        <v>5</v>
      </c>
      <c r="S972" s="35">
        <v>4760</v>
      </c>
      <c r="T972" s="35">
        <f t="shared" si="34"/>
        <v>23800</v>
      </c>
      <c r="U972" s="35">
        <f t="shared" si="33"/>
        <v>26656.000000000004</v>
      </c>
      <c r="V972" s="4"/>
      <c r="W972" s="4">
        <v>2017</v>
      </c>
      <c r="X972" s="8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</row>
    <row r="973" spans="1:91" s="67" customFormat="1" ht="50.1" customHeight="1">
      <c r="A973" s="4" t="s">
        <v>4589</v>
      </c>
      <c r="B973" s="4" t="s">
        <v>2720</v>
      </c>
      <c r="C973" s="8" t="s">
        <v>3221</v>
      </c>
      <c r="D973" s="7" t="s">
        <v>3211</v>
      </c>
      <c r="E973" s="8" t="s">
        <v>3222</v>
      </c>
      <c r="F973" s="56" t="s">
        <v>3223</v>
      </c>
      <c r="G973" s="4" t="s">
        <v>2712</v>
      </c>
      <c r="H973" s="4">
        <v>0</v>
      </c>
      <c r="I973" s="74">
        <v>590000000</v>
      </c>
      <c r="J973" s="8" t="s">
        <v>2571</v>
      </c>
      <c r="K973" s="8" t="s">
        <v>740</v>
      </c>
      <c r="L973" s="8" t="s">
        <v>2725</v>
      </c>
      <c r="M973" s="4" t="s">
        <v>2726</v>
      </c>
      <c r="N973" s="8" t="s">
        <v>2727</v>
      </c>
      <c r="O973" s="4" t="s">
        <v>1463</v>
      </c>
      <c r="P973" s="4">
        <v>796</v>
      </c>
      <c r="Q973" s="4" t="s">
        <v>2728</v>
      </c>
      <c r="R973" s="155">
        <v>8</v>
      </c>
      <c r="S973" s="35">
        <v>4140</v>
      </c>
      <c r="T973" s="35">
        <f t="shared" si="34"/>
        <v>33120</v>
      </c>
      <c r="U973" s="35">
        <f t="shared" si="33"/>
        <v>37094.400000000001</v>
      </c>
      <c r="V973" s="4"/>
      <c r="W973" s="4">
        <v>2017</v>
      </c>
      <c r="X973" s="8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  <c r="BG973" s="65"/>
      <c r="BH973" s="65"/>
      <c r="BI973" s="65"/>
      <c r="BJ973" s="65"/>
      <c r="BK973" s="65"/>
      <c r="BL973" s="65"/>
      <c r="BM973" s="65"/>
      <c r="BN973" s="65"/>
      <c r="BO973" s="65"/>
      <c r="BP973" s="65"/>
      <c r="BQ973" s="65"/>
      <c r="BR973" s="65"/>
      <c r="BS973" s="65"/>
      <c r="BT973" s="65"/>
      <c r="BU973" s="65"/>
      <c r="BV973" s="65"/>
      <c r="BW973" s="65"/>
      <c r="BX973" s="65"/>
      <c r="BY973" s="65"/>
      <c r="BZ973" s="65"/>
      <c r="CA973" s="65"/>
      <c r="CB973" s="65"/>
      <c r="CC973" s="65"/>
      <c r="CD973" s="65"/>
      <c r="CE973" s="65"/>
      <c r="CF973" s="65"/>
      <c r="CG973" s="65"/>
      <c r="CH973" s="65"/>
      <c r="CI973" s="65"/>
      <c r="CJ973" s="65"/>
      <c r="CK973" s="65"/>
      <c r="CL973" s="65"/>
      <c r="CM973" s="65"/>
    </row>
    <row r="974" spans="1:91" s="67" customFormat="1" ht="50.1" customHeight="1">
      <c r="A974" s="4" t="s">
        <v>4590</v>
      </c>
      <c r="B974" s="33" t="s">
        <v>2720</v>
      </c>
      <c r="C974" s="97" t="s">
        <v>3221</v>
      </c>
      <c r="D974" s="99" t="s">
        <v>3211</v>
      </c>
      <c r="E974" s="5" t="s">
        <v>3222</v>
      </c>
      <c r="F974" s="23"/>
      <c r="G974" s="24" t="s">
        <v>2712</v>
      </c>
      <c r="H974" s="10">
        <v>0</v>
      </c>
      <c r="I974" s="74">
        <v>590000000</v>
      </c>
      <c r="J974" s="8" t="s">
        <v>2571</v>
      </c>
      <c r="K974" s="8" t="s">
        <v>740</v>
      </c>
      <c r="L974" s="8" t="s">
        <v>2725</v>
      </c>
      <c r="M974" s="33" t="s">
        <v>2726</v>
      </c>
      <c r="N974" s="5" t="s">
        <v>2727</v>
      </c>
      <c r="O974" s="4" t="s">
        <v>1463</v>
      </c>
      <c r="P974" s="4">
        <v>796</v>
      </c>
      <c r="Q974" s="50" t="s">
        <v>2728</v>
      </c>
      <c r="R974" s="150">
        <v>2</v>
      </c>
      <c r="S974" s="37">
        <v>4780</v>
      </c>
      <c r="T974" s="35">
        <f t="shared" si="34"/>
        <v>9560</v>
      </c>
      <c r="U974" s="35">
        <f t="shared" si="33"/>
        <v>10707.2</v>
      </c>
      <c r="V974" s="33"/>
      <c r="W974" s="75">
        <v>2017</v>
      </c>
      <c r="X974" s="8"/>
      <c r="Y974" s="132"/>
      <c r="Z974" s="132"/>
      <c r="AA974" s="132"/>
      <c r="AB974" s="132"/>
      <c r="AC974" s="132"/>
      <c r="AD974" s="132"/>
      <c r="AE974" s="132"/>
      <c r="AF974" s="132"/>
      <c r="AG974" s="132"/>
      <c r="AH974" s="132"/>
      <c r="AI974" s="132"/>
      <c r="AJ974" s="132"/>
      <c r="AK974" s="132"/>
      <c r="AL974" s="132"/>
      <c r="AM974" s="132"/>
      <c r="AN974" s="132"/>
      <c r="AO974" s="132"/>
      <c r="AP974" s="132"/>
      <c r="AQ974" s="132"/>
      <c r="AR974" s="132"/>
      <c r="AS974" s="132"/>
      <c r="AT974" s="132"/>
      <c r="AU974" s="132"/>
      <c r="AV974" s="132"/>
      <c r="AW974" s="132"/>
      <c r="AX974" s="132"/>
      <c r="AY974" s="132"/>
      <c r="AZ974" s="132"/>
      <c r="BA974" s="132"/>
      <c r="BB974" s="132"/>
      <c r="BC974" s="132"/>
      <c r="BD974" s="132"/>
      <c r="BE974" s="132"/>
      <c r="BF974" s="132"/>
      <c r="BG974" s="132"/>
      <c r="BH974" s="132"/>
      <c r="BI974" s="132"/>
      <c r="BJ974" s="132"/>
      <c r="BK974" s="132"/>
      <c r="BL974" s="132"/>
      <c r="BM974" s="132"/>
      <c r="BN974" s="132"/>
      <c r="BO974" s="132"/>
      <c r="BP974" s="132"/>
      <c r="BQ974" s="132"/>
      <c r="BR974" s="132"/>
      <c r="BS974" s="132"/>
      <c r="BT974" s="132"/>
      <c r="BU974" s="132"/>
      <c r="BV974" s="132"/>
      <c r="BW974" s="132"/>
      <c r="BX974" s="132"/>
      <c r="BY974" s="132"/>
      <c r="BZ974" s="132"/>
      <c r="CA974" s="132"/>
      <c r="CB974" s="132"/>
      <c r="CC974" s="132"/>
      <c r="CD974" s="132"/>
      <c r="CE974" s="132"/>
      <c r="CF974" s="132"/>
      <c r="CG974" s="132"/>
      <c r="CH974" s="132"/>
      <c r="CI974" s="132"/>
      <c r="CJ974" s="132"/>
      <c r="CK974" s="132"/>
      <c r="CL974" s="132"/>
      <c r="CM974" s="132"/>
    </row>
    <row r="975" spans="1:91" s="67" customFormat="1" ht="50.1" customHeight="1">
      <c r="A975" s="4" t="s">
        <v>4591</v>
      </c>
      <c r="B975" s="33" t="s">
        <v>2720</v>
      </c>
      <c r="C975" s="97" t="s">
        <v>3216</v>
      </c>
      <c r="D975" s="99" t="s">
        <v>3211</v>
      </c>
      <c r="E975" s="5" t="s">
        <v>3217</v>
      </c>
      <c r="F975" s="23" t="s">
        <v>3218</v>
      </c>
      <c r="G975" s="24" t="s">
        <v>2712</v>
      </c>
      <c r="H975" s="10">
        <v>0</v>
      </c>
      <c r="I975" s="74">
        <v>590000000</v>
      </c>
      <c r="J975" s="8" t="s">
        <v>2571</v>
      </c>
      <c r="K975" s="8" t="s">
        <v>740</v>
      </c>
      <c r="L975" s="8" t="s">
        <v>2725</v>
      </c>
      <c r="M975" s="33" t="s">
        <v>2726</v>
      </c>
      <c r="N975" s="5" t="s">
        <v>2727</v>
      </c>
      <c r="O975" s="4" t="s">
        <v>1463</v>
      </c>
      <c r="P975" s="4">
        <v>796</v>
      </c>
      <c r="Q975" s="50" t="s">
        <v>2728</v>
      </c>
      <c r="R975" s="150">
        <v>4</v>
      </c>
      <c r="S975" s="37">
        <v>12074.999999999998</v>
      </c>
      <c r="T975" s="35">
        <f t="shared" si="34"/>
        <v>48299.999999999993</v>
      </c>
      <c r="U975" s="35">
        <f t="shared" si="33"/>
        <v>54096</v>
      </c>
      <c r="V975" s="33"/>
      <c r="W975" s="75">
        <v>2017</v>
      </c>
      <c r="X975" s="8"/>
      <c r="Y975" s="132"/>
      <c r="Z975" s="132"/>
      <c r="AA975" s="132"/>
      <c r="AB975" s="132"/>
      <c r="AC975" s="132"/>
      <c r="AD975" s="132"/>
      <c r="AE975" s="132"/>
      <c r="AF975" s="132"/>
      <c r="AG975" s="132"/>
      <c r="AH975" s="132"/>
      <c r="AI975" s="132"/>
      <c r="AJ975" s="132"/>
      <c r="AK975" s="132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  <c r="BA975" s="133"/>
      <c r="BB975" s="133"/>
      <c r="BC975" s="133"/>
      <c r="BD975" s="133"/>
      <c r="BE975" s="133"/>
      <c r="BF975" s="133"/>
      <c r="BG975" s="133"/>
      <c r="BH975" s="133"/>
      <c r="BI975" s="133"/>
      <c r="BJ975" s="133"/>
      <c r="BK975" s="133"/>
      <c r="BL975" s="133"/>
      <c r="BM975" s="133"/>
      <c r="BN975" s="133"/>
      <c r="BO975" s="133"/>
      <c r="BP975" s="133"/>
      <c r="BQ975" s="133"/>
      <c r="BR975" s="133"/>
      <c r="BS975" s="133"/>
      <c r="BT975" s="133"/>
      <c r="BU975" s="133"/>
      <c r="BV975" s="133"/>
      <c r="BW975" s="133"/>
      <c r="BX975" s="133"/>
      <c r="BY975" s="133"/>
      <c r="BZ975" s="133"/>
      <c r="CA975" s="133"/>
      <c r="CB975" s="133"/>
      <c r="CC975" s="133"/>
      <c r="CD975" s="133"/>
      <c r="CE975" s="133"/>
      <c r="CF975" s="133"/>
      <c r="CG975" s="133"/>
      <c r="CH975" s="133"/>
      <c r="CI975" s="133"/>
      <c r="CJ975" s="133"/>
      <c r="CK975" s="133"/>
      <c r="CL975" s="133"/>
      <c r="CM975" s="133"/>
    </row>
    <row r="976" spans="1:91" s="67" customFormat="1" ht="50.1" customHeight="1">
      <c r="A976" s="4" t="s">
        <v>4592</v>
      </c>
      <c r="B976" s="4" t="s">
        <v>2720</v>
      </c>
      <c r="C976" s="8" t="s">
        <v>3216</v>
      </c>
      <c r="D976" s="7" t="s">
        <v>3211</v>
      </c>
      <c r="E976" s="8" t="s">
        <v>3217</v>
      </c>
      <c r="F976" s="56" t="s">
        <v>3227</v>
      </c>
      <c r="G976" s="4" t="s">
        <v>2712</v>
      </c>
      <c r="H976" s="4">
        <v>0</v>
      </c>
      <c r="I976" s="74">
        <v>590000000</v>
      </c>
      <c r="J976" s="8" t="s">
        <v>2571</v>
      </c>
      <c r="K976" s="8" t="s">
        <v>740</v>
      </c>
      <c r="L976" s="8" t="s">
        <v>2725</v>
      </c>
      <c r="M976" s="4" t="s">
        <v>2726</v>
      </c>
      <c r="N976" s="8" t="s">
        <v>2727</v>
      </c>
      <c r="O976" s="4" t="s">
        <v>1463</v>
      </c>
      <c r="P976" s="4">
        <v>796</v>
      </c>
      <c r="Q976" s="4" t="s">
        <v>2728</v>
      </c>
      <c r="R976" s="155">
        <v>4</v>
      </c>
      <c r="S976" s="35">
        <v>17710</v>
      </c>
      <c r="T976" s="35">
        <f t="shared" si="34"/>
        <v>70840</v>
      </c>
      <c r="U976" s="35">
        <f t="shared" si="33"/>
        <v>79340.800000000003</v>
      </c>
      <c r="V976" s="4"/>
      <c r="W976" s="4">
        <v>2017</v>
      </c>
      <c r="X976" s="8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5"/>
      <c r="BF976" s="65"/>
      <c r="BG976" s="65"/>
      <c r="BH976" s="65"/>
      <c r="BI976" s="65"/>
      <c r="BJ976" s="65"/>
      <c r="BK976" s="65"/>
      <c r="BL976" s="65"/>
      <c r="BM976" s="65"/>
      <c r="BN976" s="65"/>
      <c r="BO976" s="65"/>
      <c r="BP976" s="65"/>
      <c r="BQ976" s="65"/>
      <c r="BR976" s="65"/>
      <c r="BS976" s="65"/>
      <c r="BT976" s="65"/>
      <c r="BU976" s="65"/>
      <c r="BV976" s="65"/>
      <c r="BW976" s="65"/>
      <c r="BX976" s="65"/>
      <c r="BY976" s="65"/>
      <c r="BZ976" s="65"/>
      <c r="CA976" s="65"/>
      <c r="CB976" s="65"/>
      <c r="CC976" s="65"/>
      <c r="CD976" s="65"/>
      <c r="CE976" s="65"/>
      <c r="CF976" s="65"/>
      <c r="CG976" s="65"/>
      <c r="CH976" s="65"/>
      <c r="CI976" s="65"/>
      <c r="CJ976" s="65"/>
      <c r="CK976" s="65"/>
      <c r="CL976" s="65"/>
      <c r="CM976" s="65"/>
    </row>
    <row r="977" spans="1:91" s="67" customFormat="1" ht="50.1" customHeight="1">
      <c r="A977" s="4" t="s">
        <v>4593</v>
      </c>
      <c r="B977" s="4" t="s">
        <v>2720</v>
      </c>
      <c r="C977" s="8" t="s">
        <v>3216</v>
      </c>
      <c r="D977" s="7" t="s">
        <v>3211</v>
      </c>
      <c r="E977" s="8" t="s">
        <v>3217</v>
      </c>
      <c r="F977" s="56" t="s">
        <v>3231</v>
      </c>
      <c r="G977" s="4" t="s">
        <v>2712</v>
      </c>
      <c r="H977" s="4">
        <v>0</v>
      </c>
      <c r="I977" s="74">
        <v>590000000</v>
      </c>
      <c r="J977" s="8" t="s">
        <v>2571</v>
      </c>
      <c r="K977" s="8" t="s">
        <v>740</v>
      </c>
      <c r="L977" s="8" t="s">
        <v>2725</v>
      </c>
      <c r="M977" s="4" t="s">
        <v>2726</v>
      </c>
      <c r="N977" s="8" t="s">
        <v>2727</v>
      </c>
      <c r="O977" s="4" t="s">
        <v>1463</v>
      </c>
      <c r="P977" s="4">
        <v>796</v>
      </c>
      <c r="Q977" s="4" t="s">
        <v>2728</v>
      </c>
      <c r="R977" s="155">
        <v>4</v>
      </c>
      <c r="S977" s="35">
        <v>7244.9999999999991</v>
      </c>
      <c r="T977" s="35">
        <f t="shared" si="34"/>
        <v>28979.999999999996</v>
      </c>
      <c r="U977" s="35">
        <f t="shared" si="33"/>
        <v>32457.599999999999</v>
      </c>
      <c r="V977" s="4"/>
      <c r="W977" s="4">
        <v>2017</v>
      </c>
      <c r="X977" s="8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5"/>
      <c r="BF977" s="65"/>
      <c r="BG977" s="65"/>
      <c r="BH977" s="65"/>
      <c r="BI977" s="65"/>
      <c r="BJ977" s="65"/>
      <c r="BK977" s="65"/>
      <c r="BL977" s="65"/>
      <c r="BM977" s="65"/>
      <c r="BN977" s="65"/>
      <c r="BO977" s="65"/>
      <c r="BP977" s="65"/>
      <c r="BQ977" s="65"/>
      <c r="BR977" s="65"/>
      <c r="BS977" s="65"/>
      <c r="BT977" s="65"/>
      <c r="BU977" s="65"/>
      <c r="BV977" s="65"/>
      <c r="BW977" s="65"/>
      <c r="BX977" s="65"/>
      <c r="BY977" s="65"/>
      <c r="BZ977" s="65"/>
      <c r="CA977" s="65"/>
      <c r="CB977" s="65"/>
      <c r="CC977" s="65"/>
      <c r="CD977" s="65"/>
      <c r="CE977" s="65"/>
      <c r="CF977" s="65"/>
      <c r="CG977" s="65"/>
      <c r="CH977" s="65"/>
      <c r="CI977" s="65"/>
      <c r="CJ977" s="65"/>
      <c r="CK977" s="65"/>
      <c r="CL977" s="65"/>
      <c r="CM977" s="65"/>
    </row>
    <row r="978" spans="1:91" s="67" customFormat="1" ht="50.1" customHeight="1">
      <c r="A978" s="4" t="s">
        <v>4594</v>
      </c>
      <c r="B978" s="33" t="s">
        <v>2720</v>
      </c>
      <c r="C978" s="97" t="s">
        <v>3216</v>
      </c>
      <c r="D978" s="99" t="s">
        <v>3211</v>
      </c>
      <c r="E978" s="5" t="s">
        <v>3217</v>
      </c>
      <c r="F978" s="23" t="s">
        <v>3232</v>
      </c>
      <c r="G978" s="24" t="s">
        <v>2712</v>
      </c>
      <c r="H978" s="10">
        <v>0</v>
      </c>
      <c r="I978" s="74">
        <v>590000000</v>
      </c>
      <c r="J978" s="8" t="s">
        <v>2571</v>
      </c>
      <c r="K978" s="8" t="s">
        <v>740</v>
      </c>
      <c r="L978" s="8" t="s">
        <v>2725</v>
      </c>
      <c r="M978" s="33" t="s">
        <v>2726</v>
      </c>
      <c r="N978" s="5" t="s">
        <v>2727</v>
      </c>
      <c r="O978" s="4" t="s">
        <v>1463</v>
      </c>
      <c r="P978" s="4">
        <v>796</v>
      </c>
      <c r="Q978" s="50" t="s">
        <v>2728</v>
      </c>
      <c r="R978" s="150">
        <v>4</v>
      </c>
      <c r="S978" s="37">
        <v>1150</v>
      </c>
      <c r="T978" s="35">
        <f t="shared" si="34"/>
        <v>4600</v>
      </c>
      <c r="U978" s="35">
        <f t="shared" si="33"/>
        <v>5152.0000000000009</v>
      </c>
      <c r="V978" s="33"/>
      <c r="W978" s="75">
        <v>2017</v>
      </c>
      <c r="X978" s="8"/>
      <c r="Y978" s="132"/>
      <c r="Z978" s="132"/>
      <c r="AA978" s="132"/>
      <c r="AB978" s="132"/>
      <c r="AC978" s="132"/>
      <c r="AD978" s="132"/>
      <c r="AE978" s="132"/>
      <c r="AF978" s="132"/>
      <c r="AG978" s="132"/>
      <c r="AH978" s="132"/>
      <c r="AI978" s="132"/>
      <c r="AJ978" s="132"/>
      <c r="AK978" s="132"/>
      <c r="AL978" s="133"/>
      <c r="AM978" s="133"/>
      <c r="AN978" s="133"/>
      <c r="AO978" s="133"/>
      <c r="AP978" s="133"/>
      <c r="AQ978" s="133"/>
      <c r="AR978" s="133"/>
      <c r="AS978" s="133"/>
      <c r="AT978" s="133"/>
      <c r="AU978" s="133"/>
      <c r="AV978" s="133"/>
      <c r="AW978" s="133"/>
      <c r="AX978" s="133"/>
      <c r="AY978" s="133"/>
      <c r="AZ978" s="133"/>
      <c r="BA978" s="133"/>
      <c r="BB978" s="133"/>
      <c r="BC978" s="133"/>
      <c r="BD978" s="133"/>
      <c r="BE978" s="133"/>
      <c r="BF978" s="133"/>
      <c r="BG978" s="133"/>
      <c r="BH978" s="133"/>
      <c r="BI978" s="133"/>
      <c r="BJ978" s="133"/>
      <c r="BK978" s="133"/>
      <c r="BL978" s="133"/>
      <c r="BM978" s="133"/>
      <c r="BN978" s="133"/>
      <c r="BO978" s="133"/>
      <c r="BP978" s="133"/>
      <c r="BQ978" s="133"/>
      <c r="BR978" s="133"/>
      <c r="BS978" s="133"/>
      <c r="BT978" s="133"/>
      <c r="BU978" s="133"/>
      <c r="BV978" s="133"/>
      <c r="BW978" s="133"/>
      <c r="BX978" s="133"/>
      <c r="BY978" s="133"/>
      <c r="BZ978" s="133"/>
      <c r="CA978" s="133"/>
      <c r="CB978" s="133"/>
      <c r="CC978" s="133"/>
      <c r="CD978" s="133"/>
      <c r="CE978" s="133"/>
      <c r="CF978" s="133"/>
      <c r="CG978" s="133"/>
      <c r="CH978" s="133"/>
      <c r="CI978" s="133"/>
      <c r="CJ978" s="133"/>
      <c r="CK978" s="133"/>
      <c r="CL978" s="133"/>
      <c r="CM978" s="133"/>
    </row>
    <row r="979" spans="1:91" s="67" customFormat="1" ht="50.1" customHeight="1">
      <c r="A979" s="4" t="s">
        <v>4595</v>
      </c>
      <c r="B979" s="4" t="s">
        <v>2720</v>
      </c>
      <c r="C979" s="8" t="s">
        <v>3216</v>
      </c>
      <c r="D979" s="7" t="s">
        <v>3211</v>
      </c>
      <c r="E979" s="8" t="s">
        <v>3217</v>
      </c>
      <c r="F979" s="56" t="s">
        <v>3233</v>
      </c>
      <c r="G979" s="4" t="s">
        <v>2712</v>
      </c>
      <c r="H979" s="4">
        <v>0</v>
      </c>
      <c r="I979" s="74">
        <v>590000000</v>
      </c>
      <c r="J979" s="8" t="s">
        <v>2571</v>
      </c>
      <c r="K979" s="8" t="s">
        <v>740</v>
      </c>
      <c r="L979" s="8" t="s">
        <v>2725</v>
      </c>
      <c r="M979" s="4" t="s">
        <v>2726</v>
      </c>
      <c r="N979" s="8" t="s">
        <v>2727</v>
      </c>
      <c r="O979" s="4" t="s">
        <v>1463</v>
      </c>
      <c r="P979" s="4">
        <v>796</v>
      </c>
      <c r="Q979" s="4" t="s">
        <v>2728</v>
      </c>
      <c r="R979" s="155">
        <v>4</v>
      </c>
      <c r="S979" s="35">
        <v>9430</v>
      </c>
      <c r="T979" s="35">
        <f t="shared" si="34"/>
        <v>37720</v>
      </c>
      <c r="U979" s="35">
        <f t="shared" si="33"/>
        <v>42246.400000000001</v>
      </c>
      <c r="V979" s="4"/>
      <c r="W979" s="4">
        <v>2017</v>
      </c>
      <c r="X979" s="8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5"/>
      <c r="BF979" s="65"/>
      <c r="BG979" s="65"/>
      <c r="BH979" s="65"/>
      <c r="BI979" s="65"/>
      <c r="BJ979" s="65"/>
      <c r="BK979" s="65"/>
      <c r="BL979" s="65"/>
      <c r="BM979" s="65"/>
      <c r="BN979" s="65"/>
      <c r="BO979" s="65"/>
      <c r="BP979" s="65"/>
      <c r="BQ979" s="65"/>
      <c r="BR979" s="65"/>
      <c r="BS979" s="65"/>
      <c r="BT979" s="65"/>
      <c r="BU979" s="65"/>
      <c r="BV979" s="65"/>
      <c r="BW979" s="65"/>
      <c r="BX979" s="65"/>
      <c r="BY979" s="65"/>
      <c r="BZ979" s="65"/>
      <c r="CA979" s="65"/>
      <c r="CB979" s="65"/>
      <c r="CC979" s="65"/>
      <c r="CD979" s="65"/>
      <c r="CE979" s="65"/>
      <c r="CF979" s="65"/>
      <c r="CG979" s="65"/>
      <c r="CH979" s="65"/>
      <c r="CI979" s="65"/>
      <c r="CJ979" s="65"/>
      <c r="CK979" s="65"/>
      <c r="CL979" s="65"/>
      <c r="CM979" s="65"/>
    </row>
    <row r="980" spans="1:91" s="67" customFormat="1" ht="50.1" customHeight="1">
      <c r="A980" s="4" t="s">
        <v>4596</v>
      </c>
      <c r="B980" s="4" t="s">
        <v>2720</v>
      </c>
      <c r="C980" s="8" t="s">
        <v>3216</v>
      </c>
      <c r="D980" s="7" t="s">
        <v>3211</v>
      </c>
      <c r="E980" s="8" t="s">
        <v>3217</v>
      </c>
      <c r="F980" s="56"/>
      <c r="G980" s="4" t="s">
        <v>2712</v>
      </c>
      <c r="H980" s="4">
        <v>0</v>
      </c>
      <c r="I980" s="74">
        <v>590000000</v>
      </c>
      <c r="J980" s="8" t="s">
        <v>2571</v>
      </c>
      <c r="K980" s="8" t="s">
        <v>740</v>
      </c>
      <c r="L980" s="8" t="s">
        <v>2725</v>
      </c>
      <c r="M980" s="4" t="s">
        <v>2726</v>
      </c>
      <c r="N980" s="8" t="s">
        <v>2727</v>
      </c>
      <c r="O980" s="4" t="s">
        <v>1463</v>
      </c>
      <c r="P980" s="4">
        <v>796</v>
      </c>
      <c r="Q980" s="4" t="s">
        <v>2728</v>
      </c>
      <c r="R980" s="155">
        <v>5</v>
      </c>
      <c r="S980" s="35">
        <v>18740</v>
      </c>
      <c r="T980" s="35">
        <f t="shared" si="34"/>
        <v>93700</v>
      </c>
      <c r="U980" s="35">
        <f t="shared" si="33"/>
        <v>104944.00000000001</v>
      </c>
      <c r="V980" s="4"/>
      <c r="W980" s="4">
        <v>2017</v>
      </c>
      <c r="X980" s="8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</row>
    <row r="981" spans="1:91" s="67" customFormat="1" ht="50.1" customHeight="1">
      <c r="A981" s="4" t="s">
        <v>4597</v>
      </c>
      <c r="B981" s="33" t="s">
        <v>2720</v>
      </c>
      <c r="C981" s="97" t="s">
        <v>3216</v>
      </c>
      <c r="D981" s="99" t="s">
        <v>3211</v>
      </c>
      <c r="E981" s="5" t="s">
        <v>3217</v>
      </c>
      <c r="F981" s="23"/>
      <c r="G981" s="24" t="s">
        <v>2712</v>
      </c>
      <c r="H981" s="10">
        <v>0</v>
      </c>
      <c r="I981" s="74">
        <v>590000000</v>
      </c>
      <c r="J981" s="8" t="s">
        <v>2571</v>
      </c>
      <c r="K981" s="8" t="s">
        <v>740</v>
      </c>
      <c r="L981" s="8" t="s">
        <v>2725</v>
      </c>
      <c r="M981" s="33" t="s">
        <v>2726</v>
      </c>
      <c r="N981" s="5" t="s">
        <v>2727</v>
      </c>
      <c r="O981" s="4" t="s">
        <v>1463</v>
      </c>
      <c r="P981" s="4">
        <v>796</v>
      </c>
      <c r="Q981" s="50" t="s">
        <v>2728</v>
      </c>
      <c r="R981" s="150">
        <v>5</v>
      </c>
      <c r="S981" s="37">
        <v>39180</v>
      </c>
      <c r="T981" s="35">
        <f t="shared" si="34"/>
        <v>195900</v>
      </c>
      <c r="U981" s="35">
        <f t="shared" si="33"/>
        <v>219408.00000000003</v>
      </c>
      <c r="V981" s="33"/>
      <c r="W981" s="75">
        <v>2017</v>
      </c>
      <c r="X981" s="8"/>
      <c r="Y981" s="132"/>
      <c r="Z981" s="132"/>
      <c r="AA981" s="132"/>
      <c r="AB981" s="132"/>
      <c r="AC981" s="132"/>
      <c r="AD981" s="132"/>
      <c r="AE981" s="132"/>
      <c r="AF981" s="132"/>
      <c r="AG981" s="132"/>
      <c r="AH981" s="132"/>
      <c r="AI981" s="132"/>
      <c r="AJ981" s="132"/>
      <c r="AK981" s="132"/>
      <c r="AL981" s="132"/>
      <c r="AM981" s="132"/>
      <c r="AN981" s="132"/>
      <c r="AO981" s="132"/>
      <c r="AP981" s="132"/>
      <c r="AQ981" s="132"/>
      <c r="AR981" s="132"/>
      <c r="AS981" s="132"/>
      <c r="AT981" s="132"/>
      <c r="AU981" s="132"/>
      <c r="AV981" s="132"/>
      <c r="AW981" s="132"/>
      <c r="AX981" s="132"/>
      <c r="AY981" s="132"/>
      <c r="AZ981" s="132"/>
      <c r="BA981" s="132"/>
      <c r="BB981" s="132"/>
      <c r="BC981" s="132"/>
      <c r="BD981" s="132"/>
      <c r="BE981" s="132"/>
      <c r="BF981" s="132"/>
      <c r="BG981" s="132"/>
      <c r="BH981" s="132"/>
      <c r="BI981" s="132"/>
      <c r="BJ981" s="132"/>
      <c r="BK981" s="132"/>
      <c r="BL981" s="132"/>
      <c r="BM981" s="132"/>
      <c r="BN981" s="132"/>
      <c r="BO981" s="132"/>
      <c r="BP981" s="132"/>
      <c r="BQ981" s="132"/>
      <c r="BR981" s="132"/>
      <c r="BS981" s="132"/>
      <c r="BT981" s="132"/>
      <c r="BU981" s="132"/>
      <c r="BV981" s="132"/>
      <c r="BW981" s="132"/>
      <c r="BX981" s="132"/>
      <c r="BY981" s="132"/>
      <c r="BZ981" s="132"/>
      <c r="CA981" s="132"/>
      <c r="CB981" s="132"/>
      <c r="CC981" s="132"/>
      <c r="CD981" s="132"/>
      <c r="CE981" s="132"/>
      <c r="CF981" s="132"/>
      <c r="CG981" s="132"/>
      <c r="CH981" s="132"/>
      <c r="CI981" s="132"/>
      <c r="CJ981" s="132"/>
      <c r="CK981" s="132"/>
      <c r="CL981" s="132"/>
      <c r="CM981" s="132"/>
    </row>
    <row r="982" spans="1:91" s="67" customFormat="1" ht="50.1" customHeight="1">
      <c r="A982" s="4" t="s">
        <v>4598</v>
      </c>
      <c r="B982" s="4" t="s">
        <v>2720</v>
      </c>
      <c r="C982" s="8" t="s">
        <v>283</v>
      </c>
      <c r="D982" s="56" t="s">
        <v>284</v>
      </c>
      <c r="E982" s="56" t="s">
        <v>285</v>
      </c>
      <c r="F982" s="56" t="s">
        <v>286</v>
      </c>
      <c r="G982" s="4" t="s">
        <v>2712</v>
      </c>
      <c r="H982" s="4">
        <v>0</v>
      </c>
      <c r="I982" s="74">
        <v>590000000</v>
      </c>
      <c r="J982" s="8" t="s">
        <v>2714</v>
      </c>
      <c r="K982" s="4" t="s">
        <v>932</v>
      </c>
      <c r="L982" s="4" t="s">
        <v>773</v>
      </c>
      <c r="M982" s="4" t="s">
        <v>3398</v>
      </c>
      <c r="N982" s="4" t="s">
        <v>2427</v>
      </c>
      <c r="O982" s="24" t="s">
        <v>3473</v>
      </c>
      <c r="P982" s="4">
        <v>796</v>
      </c>
      <c r="Q982" s="4" t="s">
        <v>2728</v>
      </c>
      <c r="R982" s="155">
        <v>8</v>
      </c>
      <c r="S982" s="155">
        <v>750</v>
      </c>
      <c r="T982" s="95">
        <f t="shared" si="34"/>
        <v>6000</v>
      </c>
      <c r="U982" s="95">
        <f t="shared" si="33"/>
        <v>6720.0000000000009</v>
      </c>
      <c r="V982" s="4"/>
      <c r="W982" s="4">
        <v>2017</v>
      </c>
      <c r="X982" s="72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</row>
    <row r="983" spans="1:91" s="67" customFormat="1" ht="50.1" customHeight="1">
      <c r="A983" s="4" t="s">
        <v>4599</v>
      </c>
      <c r="B983" s="4" t="s">
        <v>2720</v>
      </c>
      <c r="C983" s="8" t="s">
        <v>373</v>
      </c>
      <c r="D983" s="56" t="s">
        <v>374</v>
      </c>
      <c r="E983" s="56" t="s">
        <v>375</v>
      </c>
      <c r="F983" s="56" t="s">
        <v>376</v>
      </c>
      <c r="G983" s="4" t="s">
        <v>2712</v>
      </c>
      <c r="H983" s="4">
        <v>0</v>
      </c>
      <c r="I983" s="74">
        <v>590000000</v>
      </c>
      <c r="J983" s="8" t="s">
        <v>2714</v>
      </c>
      <c r="K983" s="4" t="s">
        <v>571</v>
      </c>
      <c r="L983" s="4" t="s">
        <v>773</v>
      </c>
      <c r="M983" s="4" t="s">
        <v>3398</v>
      </c>
      <c r="N983" s="4" t="s">
        <v>377</v>
      </c>
      <c r="O983" s="4" t="s">
        <v>378</v>
      </c>
      <c r="P983" s="4">
        <v>796</v>
      </c>
      <c r="Q983" s="4" t="s">
        <v>2728</v>
      </c>
      <c r="R983" s="155">
        <v>1</v>
      </c>
      <c r="S983" s="155">
        <v>200000</v>
      </c>
      <c r="T983" s="95">
        <f t="shared" si="34"/>
        <v>200000</v>
      </c>
      <c r="U983" s="95">
        <f t="shared" si="33"/>
        <v>224000.00000000003</v>
      </c>
      <c r="V983" s="4"/>
      <c r="W983" s="4">
        <v>2017</v>
      </c>
      <c r="X983" s="72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</row>
    <row r="984" spans="1:91" s="67" customFormat="1" ht="50.1" customHeight="1">
      <c r="A984" s="4" t="s">
        <v>4600</v>
      </c>
      <c r="B984" s="33" t="s">
        <v>2720</v>
      </c>
      <c r="C984" s="97" t="s">
        <v>3236</v>
      </c>
      <c r="D984" s="99" t="s">
        <v>3237</v>
      </c>
      <c r="E984" s="5" t="s">
        <v>3238</v>
      </c>
      <c r="F984" s="23" t="s">
        <v>3239</v>
      </c>
      <c r="G984" s="24" t="s">
        <v>2712</v>
      </c>
      <c r="H984" s="10">
        <v>0</v>
      </c>
      <c r="I984" s="74">
        <v>590000000</v>
      </c>
      <c r="J984" s="8" t="s">
        <v>2571</v>
      </c>
      <c r="K984" s="33" t="s">
        <v>2751</v>
      </c>
      <c r="L984" s="8" t="s">
        <v>2725</v>
      </c>
      <c r="M984" s="33" t="s">
        <v>2726</v>
      </c>
      <c r="N984" s="5" t="s">
        <v>2785</v>
      </c>
      <c r="O984" s="4" t="s">
        <v>1463</v>
      </c>
      <c r="P984" s="4">
        <v>796</v>
      </c>
      <c r="Q984" s="50" t="s">
        <v>2728</v>
      </c>
      <c r="R984" s="150">
        <v>140</v>
      </c>
      <c r="S984" s="37">
        <v>2500</v>
      </c>
      <c r="T984" s="35">
        <f t="shared" si="34"/>
        <v>350000</v>
      </c>
      <c r="U984" s="35">
        <f t="shared" si="33"/>
        <v>392000.00000000006</v>
      </c>
      <c r="V984" s="33"/>
      <c r="W984" s="75">
        <v>2017</v>
      </c>
      <c r="X984" s="8"/>
      <c r="Y984" s="132"/>
      <c r="Z984" s="132"/>
      <c r="AA984" s="132"/>
      <c r="AB984" s="132"/>
      <c r="AC984" s="132"/>
      <c r="AD984" s="132"/>
      <c r="AE984" s="132"/>
      <c r="AF984" s="132"/>
      <c r="AG984" s="132"/>
      <c r="AH984" s="132"/>
      <c r="AI984" s="132"/>
      <c r="AJ984" s="132"/>
      <c r="AK984" s="132"/>
      <c r="AL984" s="132"/>
      <c r="AM984" s="132"/>
      <c r="AN984" s="132"/>
      <c r="AO984" s="132"/>
      <c r="AP984" s="132"/>
      <c r="AQ984" s="132"/>
      <c r="AR984" s="132"/>
      <c r="AS984" s="132"/>
      <c r="AT984" s="132"/>
      <c r="AU984" s="132"/>
      <c r="AV984" s="132"/>
      <c r="AW984" s="132"/>
      <c r="AX984" s="132"/>
      <c r="AY984" s="132"/>
      <c r="AZ984" s="132"/>
      <c r="BA984" s="132"/>
      <c r="BB984" s="132"/>
      <c r="BC984" s="132"/>
      <c r="BD984" s="132"/>
      <c r="BE984" s="132"/>
      <c r="BF984" s="132"/>
      <c r="BG984" s="132"/>
      <c r="BH984" s="132"/>
      <c r="BI984" s="132"/>
      <c r="BJ984" s="132"/>
      <c r="BK984" s="132"/>
      <c r="BL984" s="132"/>
      <c r="BM984" s="132"/>
      <c r="BN984" s="132"/>
      <c r="BO984" s="132"/>
      <c r="BP984" s="132"/>
      <c r="BQ984" s="132"/>
      <c r="BR984" s="132"/>
      <c r="BS984" s="132"/>
      <c r="BT984" s="132"/>
      <c r="BU984" s="132"/>
      <c r="BV984" s="132"/>
      <c r="BW984" s="132"/>
      <c r="BX984" s="132"/>
      <c r="BY984" s="132"/>
      <c r="BZ984" s="132"/>
      <c r="CA984" s="132"/>
      <c r="CB984" s="132"/>
      <c r="CC984" s="132"/>
      <c r="CD984" s="132"/>
      <c r="CE984" s="132"/>
      <c r="CF984" s="132"/>
      <c r="CG984" s="132"/>
      <c r="CH984" s="132"/>
      <c r="CI984" s="132"/>
      <c r="CJ984" s="132"/>
      <c r="CK984" s="132"/>
      <c r="CL984" s="132"/>
      <c r="CM984" s="132"/>
    </row>
    <row r="985" spans="1:91" s="67" customFormat="1" ht="50.1" customHeight="1">
      <c r="A985" s="4" t="s">
        <v>4601</v>
      </c>
      <c r="B985" s="33" t="s">
        <v>2720</v>
      </c>
      <c r="C985" s="97" t="s">
        <v>3240</v>
      </c>
      <c r="D985" s="99" t="s">
        <v>3241</v>
      </c>
      <c r="E985" s="5" t="s">
        <v>3242</v>
      </c>
      <c r="F985" s="23" t="s">
        <v>3243</v>
      </c>
      <c r="G985" s="24" t="s">
        <v>2712</v>
      </c>
      <c r="H985" s="10">
        <v>0</v>
      </c>
      <c r="I985" s="74">
        <v>590000000</v>
      </c>
      <c r="J985" s="8" t="s">
        <v>2571</v>
      </c>
      <c r="K985" s="33" t="s">
        <v>2751</v>
      </c>
      <c r="L985" s="8" t="s">
        <v>2725</v>
      </c>
      <c r="M985" s="33" t="s">
        <v>2716</v>
      </c>
      <c r="N985" s="5" t="s">
        <v>2785</v>
      </c>
      <c r="O985" s="4" t="s">
        <v>1463</v>
      </c>
      <c r="P985" s="4">
        <v>796</v>
      </c>
      <c r="Q985" s="50" t="s">
        <v>2728</v>
      </c>
      <c r="R985" s="150">
        <v>100</v>
      </c>
      <c r="S985" s="37">
        <v>224.00000000000003</v>
      </c>
      <c r="T985" s="35">
        <f t="shared" si="34"/>
        <v>22400.000000000004</v>
      </c>
      <c r="U985" s="35">
        <f t="shared" si="33"/>
        <v>25088.000000000007</v>
      </c>
      <c r="V985" s="33"/>
      <c r="W985" s="75">
        <v>2017</v>
      </c>
      <c r="X985" s="8"/>
      <c r="Y985" s="132"/>
      <c r="Z985" s="132"/>
      <c r="AA985" s="132"/>
      <c r="AB985" s="132"/>
      <c r="AC985" s="132"/>
      <c r="AD985" s="132"/>
      <c r="AE985" s="132"/>
      <c r="AF985" s="132"/>
      <c r="AG985" s="132"/>
      <c r="AH985" s="132"/>
      <c r="AI985" s="132"/>
      <c r="AJ985" s="132"/>
      <c r="AK985" s="132"/>
      <c r="AL985" s="133"/>
      <c r="AM985" s="133"/>
      <c r="AN985" s="133"/>
      <c r="AO985" s="133"/>
      <c r="AP985" s="133"/>
      <c r="AQ985" s="133"/>
      <c r="AR985" s="133"/>
      <c r="AS985" s="133"/>
      <c r="AT985" s="133"/>
      <c r="AU985" s="133"/>
      <c r="AV985" s="133"/>
      <c r="AW985" s="133"/>
      <c r="AX985" s="133"/>
      <c r="AY985" s="133"/>
      <c r="AZ985" s="133"/>
      <c r="BA985" s="133"/>
      <c r="BB985" s="133"/>
      <c r="BC985" s="133"/>
      <c r="BD985" s="133"/>
      <c r="BE985" s="133"/>
      <c r="BF985" s="133"/>
      <c r="BG985" s="133"/>
      <c r="BH985" s="133"/>
      <c r="BI985" s="133"/>
      <c r="BJ985" s="133"/>
      <c r="BK985" s="133"/>
      <c r="BL985" s="133"/>
      <c r="BM985" s="133"/>
      <c r="BN985" s="133"/>
      <c r="BO985" s="133"/>
      <c r="BP985" s="133"/>
      <c r="BQ985" s="133"/>
      <c r="BR985" s="133"/>
      <c r="BS985" s="133"/>
      <c r="BT985" s="133"/>
      <c r="BU985" s="133"/>
      <c r="BV985" s="133"/>
      <c r="BW985" s="133"/>
      <c r="BX985" s="133"/>
      <c r="BY985" s="133"/>
      <c r="BZ985" s="133"/>
      <c r="CA985" s="133"/>
      <c r="CB985" s="133"/>
      <c r="CC985" s="133"/>
      <c r="CD985" s="133"/>
      <c r="CE985" s="133"/>
      <c r="CF985" s="133"/>
      <c r="CG985" s="133"/>
      <c r="CH985" s="133"/>
      <c r="CI985" s="133"/>
      <c r="CJ985" s="133"/>
      <c r="CK985" s="133"/>
      <c r="CL985" s="133"/>
      <c r="CM985" s="133"/>
    </row>
    <row r="986" spans="1:91" s="67" customFormat="1" ht="50.1" customHeight="1">
      <c r="A986" s="4" t="s">
        <v>4602</v>
      </c>
      <c r="B986" s="4" t="s">
        <v>2720</v>
      </c>
      <c r="C986" s="8" t="s">
        <v>3240</v>
      </c>
      <c r="D986" s="7" t="s">
        <v>3241</v>
      </c>
      <c r="E986" s="8" t="s">
        <v>3242</v>
      </c>
      <c r="F986" s="56" t="s">
        <v>3244</v>
      </c>
      <c r="G986" s="4" t="s">
        <v>2712</v>
      </c>
      <c r="H986" s="4">
        <v>0</v>
      </c>
      <c r="I986" s="74">
        <v>590000000</v>
      </c>
      <c r="J986" s="8" t="s">
        <v>2571</v>
      </c>
      <c r="K986" s="8" t="s">
        <v>2751</v>
      </c>
      <c r="L986" s="8" t="s">
        <v>2725</v>
      </c>
      <c r="M986" s="4" t="s">
        <v>2716</v>
      </c>
      <c r="N986" s="5" t="s">
        <v>2785</v>
      </c>
      <c r="O986" s="4" t="s">
        <v>1463</v>
      </c>
      <c r="P986" s="4">
        <v>796</v>
      </c>
      <c r="Q986" s="4" t="s">
        <v>2728</v>
      </c>
      <c r="R986" s="155">
        <v>100</v>
      </c>
      <c r="S986" s="35">
        <v>224.00000000000003</v>
      </c>
      <c r="T986" s="35">
        <f t="shared" si="34"/>
        <v>22400.000000000004</v>
      </c>
      <c r="U986" s="35">
        <f t="shared" si="33"/>
        <v>25088.000000000007</v>
      </c>
      <c r="V986" s="4"/>
      <c r="W986" s="4">
        <v>2017</v>
      </c>
      <c r="X986" s="8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5"/>
      <c r="BF986" s="65"/>
      <c r="BG986" s="65"/>
      <c r="BH986" s="65"/>
      <c r="BI986" s="65"/>
      <c r="BJ986" s="65"/>
      <c r="BK986" s="65"/>
      <c r="BL986" s="65"/>
      <c r="BM986" s="65"/>
      <c r="BN986" s="65"/>
      <c r="BO986" s="65"/>
      <c r="BP986" s="65"/>
      <c r="BQ986" s="65"/>
      <c r="BR986" s="65"/>
      <c r="BS986" s="65"/>
      <c r="BT986" s="65"/>
      <c r="BU986" s="65"/>
      <c r="BV986" s="65"/>
      <c r="BW986" s="65"/>
      <c r="BX986" s="65"/>
      <c r="BY986" s="65"/>
      <c r="BZ986" s="65"/>
      <c r="CA986" s="65"/>
      <c r="CB986" s="65"/>
      <c r="CC986" s="65"/>
      <c r="CD986" s="65"/>
      <c r="CE986" s="65"/>
      <c r="CF986" s="65"/>
      <c r="CG986" s="65"/>
      <c r="CH986" s="65"/>
      <c r="CI986" s="65"/>
      <c r="CJ986" s="65"/>
      <c r="CK986" s="65"/>
      <c r="CL986" s="65"/>
      <c r="CM986" s="65"/>
    </row>
    <row r="987" spans="1:91" s="67" customFormat="1" ht="50.1" customHeight="1">
      <c r="A987" s="4" t="s">
        <v>4603</v>
      </c>
      <c r="B987" s="4" t="s">
        <v>2720</v>
      </c>
      <c r="C987" s="8" t="s">
        <v>2443</v>
      </c>
      <c r="D987" s="8" t="s">
        <v>3241</v>
      </c>
      <c r="E987" s="8" t="s">
        <v>2444</v>
      </c>
      <c r="F987" s="56" t="s">
        <v>2445</v>
      </c>
      <c r="G987" s="4" t="s">
        <v>2712</v>
      </c>
      <c r="H987" s="4">
        <v>0</v>
      </c>
      <c r="I987" s="74">
        <v>590000000</v>
      </c>
      <c r="J987" s="8" t="s">
        <v>2571</v>
      </c>
      <c r="K987" s="8" t="s">
        <v>2249</v>
      </c>
      <c r="L987" s="8" t="s">
        <v>2725</v>
      </c>
      <c r="M987" s="4" t="s">
        <v>2726</v>
      </c>
      <c r="N987" s="8" t="s">
        <v>2434</v>
      </c>
      <c r="O987" s="4" t="s">
        <v>1463</v>
      </c>
      <c r="P987" s="4">
        <v>796</v>
      </c>
      <c r="Q987" s="4" t="s">
        <v>2728</v>
      </c>
      <c r="R987" s="155">
        <v>200</v>
      </c>
      <c r="S987" s="35">
        <v>50</v>
      </c>
      <c r="T987" s="35">
        <f t="shared" si="34"/>
        <v>10000</v>
      </c>
      <c r="U987" s="35">
        <f t="shared" si="33"/>
        <v>11200.000000000002</v>
      </c>
      <c r="V987" s="4" t="s">
        <v>2706</v>
      </c>
      <c r="W987" s="4">
        <v>2017</v>
      </c>
      <c r="X987" s="8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</row>
    <row r="988" spans="1:91" s="67" customFormat="1" ht="50.1" customHeight="1">
      <c r="A988" s="4" t="s">
        <v>4604</v>
      </c>
      <c r="B988" s="4" t="s">
        <v>2720</v>
      </c>
      <c r="C988" s="8" t="s">
        <v>333</v>
      </c>
      <c r="D988" s="56" t="s">
        <v>3241</v>
      </c>
      <c r="E988" s="56" t="s">
        <v>334</v>
      </c>
      <c r="F988" s="56" t="s">
        <v>335</v>
      </c>
      <c r="G988" s="4" t="s">
        <v>2712</v>
      </c>
      <c r="H988" s="4">
        <v>0</v>
      </c>
      <c r="I988" s="74">
        <v>590000000</v>
      </c>
      <c r="J988" s="8" t="s">
        <v>2714</v>
      </c>
      <c r="K988" s="4" t="s">
        <v>313</v>
      </c>
      <c r="L988" s="4" t="s">
        <v>773</v>
      </c>
      <c r="M988" s="4" t="s">
        <v>3398</v>
      </c>
      <c r="N988" s="4" t="s">
        <v>2427</v>
      </c>
      <c r="O988" s="24" t="s">
        <v>3473</v>
      </c>
      <c r="P988" s="4">
        <v>796</v>
      </c>
      <c r="Q988" s="4" t="s">
        <v>2728</v>
      </c>
      <c r="R988" s="155">
        <v>4</v>
      </c>
      <c r="S988" s="155">
        <v>2000</v>
      </c>
      <c r="T988" s="95">
        <f t="shared" si="34"/>
        <v>8000</v>
      </c>
      <c r="U988" s="95">
        <f t="shared" si="33"/>
        <v>8960</v>
      </c>
      <c r="V988" s="4"/>
      <c r="W988" s="4">
        <v>2017</v>
      </c>
      <c r="X988" s="72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</row>
    <row r="989" spans="1:91" s="67" customFormat="1" ht="50.1" customHeight="1">
      <c r="A989" s="4" t="s">
        <v>4605</v>
      </c>
      <c r="B989" s="4" t="s">
        <v>2720</v>
      </c>
      <c r="C989" s="8" t="s">
        <v>3245</v>
      </c>
      <c r="D989" s="7" t="s">
        <v>3246</v>
      </c>
      <c r="E989" s="8" t="s">
        <v>3247</v>
      </c>
      <c r="F989" s="56"/>
      <c r="G989" s="4" t="s">
        <v>2712</v>
      </c>
      <c r="H989" s="4">
        <v>0</v>
      </c>
      <c r="I989" s="74">
        <v>590000000</v>
      </c>
      <c r="J989" s="8" t="s">
        <v>2571</v>
      </c>
      <c r="K989" s="8" t="s">
        <v>2733</v>
      </c>
      <c r="L989" s="8" t="s">
        <v>2725</v>
      </c>
      <c r="M989" s="4" t="s">
        <v>2726</v>
      </c>
      <c r="N989" s="5" t="s">
        <v>2785</v>
      </c>
      <c r="O989" s="4" t="s">
        <v>1463</v>
      </c>
      <c r="P989" s="4">
        <v>796</v>
      </c>
      <c r="Q989" s="4" t="s">
        <v>2728</v>
      </c>
      <c r="R989" s="155">
        <v>4</v>
      </c>
      <c r="S989" s="35">
        <v>10000</v>
      </c>
      <c r="T989" s="35">
        <f t="shared" si="34"/>
        <v>40000</v>
      </c>
      <c r="U989" s="35">
        <f t="shared" si="33"/>
        <v>44800.000000000007</v>
      </c>
      <c r="V989" s="4"/>
      <c r="W989" s="4">
        <v>2017</v>
      </c>
      <c r="X989" s="8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</row>
    <row r="990" spans="1:91" s="67" customFormat="1" ht="50.1" customHeight="1">
      <c r="A990" s="4" t="s">
        <v>4606</v>
      </c>
      <c r="B990" s="4" t="s">
        <v>2720</v>
      </c>
      <c r="C990" s="8" t="s">
        <v>1938</v>
      </c>
      <c r="D990" s="8" t="s">
        <v>1939</v>
      </c>
      <c r="E990" s="8" t="s">
        <v>1940</v>
      </c>
      <c r="F990" s="56" t="s">
        <v>1941</v>
      </c>
      <c r="G990" s="4" t="s">
        <v>2712</v>
      </c>
      <c r="H990" s="4">
        <v>0</v>
      </c>
      <c r="I990" s="74">
        <v>590000000</v>
      </c>
      <c r="J990" s="8" t="s">
        <v>2571</v>
      </c>
      <c r="K990" s="8" t="s">
        <v>3472</v>
      </c>
      <c r="L990" s="8" t="s">
        <v>2725</v>
      </c>
      <c r="M990" s="4" t="s">
        <v>2716</v>
      </c>
      <c r="N990" s="8" t="s">
        <v>1830</v>
      </c>
      <c r="O990" s="4" t="s">
        <v>3473</v>
      </c>
      <c r="P990" s="4">
        <v>112</v>
      </c>
      <c r="Q990" s="4" t="s">
        <v>2903</v>
      </c>
      <c r="R990" s="155">
        <v>500</v>
      </c>
      <c r="S990" s="35">
        <v>370</v>
      </c>
      <c r="T990" s="35">
        <f t="shared" si="34"/>
        <v>185000</v>
      </c>
      <c r="U990" s="35">
        <f t="shared" si="33"/>
        <v>207200.00000000003</v>
      </c>
      <c r="V990" s="4"/>
      <c r="W990" s="4">
        <v>2017</v>
      </c>
      <c r="X990" s="258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</row>
    <row r="991" spans="1:91" s="67" customFormat="1" ht="50.1" customHeight="1">
      <c r="A991" s="4" t="s">
        <v>4607</v>
      </c>
      <c r="B991" s="24" t="s">
        <v>2720</v>
      </c>
      <c r="C991" s="22" t="s">
        <v>750</v>
      </c>
      <c r="D991" s="7" t="s">
        <v>1939</v>
      </c>
      <c r="E991" s="23" t="s">
        <v>751</v>
      </c>
      <c r="F991" s="23" t="s">
        <v>752</v>
      </c>
      <c r="G991" s="4" t="s">
        <v>2712</v>
      </c>
      <c r="H991" s="9">
        <v>0</v>
      </c>
      <c r="I991" s="74">
        <v>590000000</v>
      </c>
      <c r="J991" s="8" t="s">
        <v>2714</v>
      </c>
      <c r="K991" s="24" t="s">
        <v>744</v>
      </c>
      <c r="L991" s="24" t="s">
        <v>2725</v>
      </c>
      <c r="M991" s="4" t="s">
        <v>3398</v>
      </c>
      <c r="N991" s="24" t="s">
        <v>1830</v>
      </c>
      <c r="O991" s="24" t="s">
        <v>3473</v>
      </c>
      <c r="P991" s="8">
        <v>166</v>
      </c>
      <c r="Q991" s="8" t="s">
        <v>2762</v>
      </c>
      <c r="R991" s="169">
        <v>150</v>
      </c>
      <c r="S991" s="169">
        <v>680</v>
      </c>
      <c r="T991" s="95">
        <f t="shared" si="34"/>
        <v>102000</v>
      </c>
      <c r="U991" s="95">
        <f t="shared" si="33"/>
        <v>114240.00000000001</v>
      </c>
      <c r="V991" s="24"/>
      <c r="W991" s="24">
        <v>2017</v>
      </c>
      <c r="X991" s="3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</row>
    <row r="992" spans="1:91" s="67" customFormat="1" ht="50.1" customHeight="1">
      <c r="A992" s="4" t="s">
        <v>4608</v>
      </c>
      <c r="B992" s="4" t="s">
        <v>2720</v>
      </c>
      <c r="C992" s="8" t="s">
        <v>1331</v>
      </c>
      <c r="D992" s="7" t="s">
        <v>1332</v>
      </c>
      <c r="E992" s="8" t="s">
        <v>1333</v>
      </c>
      <c r="F992" s="56" t="s">
        <v>1334</v>
      </c>
      <c r="G992" s="4" t="s">
        <v>2712</v>
      </c>
      <c r="H992" s="4" t="s">
        <v>2647</v>
      </c>
      <c r="I992" s="74">
        <v>590000000</v>
      </c>
      <c r="J992" s="8" t="s">
        <v>2571</v>
      </c>
      <c r="K992" s="8" t="s">
        <v>3479</v>
      </c>
      <c r="L992" s="36" t="s">
        <v>2714</v>
      </c>
      <c r="M992" s="4" t="s">
        <v>2716</v>
      </c>
      <c r="N992" s="8" t="s">
        <v>1272</v>
      </c>
      <c r="O992" s="4" t="s">
        <v>1415</v>
      </c>
      <c r="P992" s="4">
        <v>796</v>
      </c>
      <c r="Q992" s="4" t="s">
        <v>2728</v>
      </c>
      <c r="R992" s="155">
        <v>100</v>
      </c>
      <c r="S992" s="35">
        <v>790</v>
      </c>
      <c r="T992" s="35">
        <f t="shared" si="34"/>
        <v>79000</v>
      </c>
      <c r="U992" s="35">
        <f t="shared" si="33"/>
        <v>88480.000000000015</v>
      </c>
      <c r="V992" s="4"/>
      <c r="W992" s="4">
        <v>2017</v>
      </c>
      <c r="X992" s="8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</row>
    <row r="993" spans="1:37" s="67" customFormat="1" ht="50.1" customHeight="1">
      <c r="A993" s="4" t="s">
        <v>4609</v>
      </c>
      <c r="B993" s="4" t="s">
        <v>2720</v>
      </c>
      <c r="C993" s="8" t="s">
        <v>1335</v>
      </c>
      <c r="D993" s="7" t="s">
        <v>1332</v>
      </c>
      <c r="E993" s="8" t="s">
        <v>1336</v>
      </c>
      <c r="F993" s="56" t="s">
        <v>1337</v>
      </c>
      <c r="G993" s="4" t="s">
        <v>2712</v>
      </c>
      <c r="H993" s="4" t="s">
        <v>2647</v>
      </c>
      <c r="I993" s="74">
        <v>590000000</v>
      </c>
      <c r="J993" s="8" t="s">
        <v>2571</v>
      </c>
      <c r="K993" s="8" t="s">
        <v>3479</v>
      </c>
      <c r="L993" s="36" t="s">
        <v>2714</v>
      </c>
      <c r="M993" s="4" t="s">
        <v>2716</v>
      </c>
      <c r="N993" s="8" t="s">
        <v>1272</v>
      </c>
      <c r="O993" s="4" t="s">
        <v>1415</v>
      </c>
      <c r="P993" s="4">
        <v>796</v>
      </c>
      <c r="Q993" s="4" t="s">
        <v>2728</v>
      </c>
      <c r="R993" s="155">
        <v>150</v>
      </c>
      <c r="S993" s="35">
        <v>580</v>
      </c>
      <c r="T993" s="35">
        <f t="shared" si="34"/>
        <v>87000</v>
      </c>
      <c r="U993" s="35">
        <f t="shared" si="33"/>
        <v>97440.000000000015</v>
      </c>
      <c r="V993" s="4"/>
      <c r="W993" s="4">
        <v>2017</v>
      </c>
      <c r="X993" s="8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</row>
    <row r="994" spans="1:37" s="67" customFormat="1" ht="50.1" customHeight="1">
      <c r="A994" s="4" t="s">
        <v>4610</v>
      </c>
      <c r="B994" s="4" t="s">
        <v>2720</v>
      </c>
      <c r="C994" s="8" t="s">
        <v>1335</v>
      </c>
      <c r="D994" s="7" t="s">
        <v>1332</v>
      </c>
      <c r="E994" s="8" t="s">
        <v>1336</v>
      </c>
      <c r="F994" s="56" t="s">
        <v>1338</v>
      </c>
      <c r="G994" s="4" t="s">
        <v>2712</v>
      </c>
      <c r="H994" s="4" t="s">
        <v>2647</v>
      </c>
      <c r="I994" s="74">
        <v>590000000</v>
      </c>
      <c r="J994" s="8" t="s">
        <v>2571</v>
      </c>
      <c r="K994" s="8" t="s">
        <v>3479</v>
      </c>
      <c r="L994" s="36" t="s">
        <v>2714</v>
      </c>
      <c r="M994" s="4" t="s">
        <v>2716</v>
      </c>
      <c r="N994" s="8" t="s">
        <v>1272</v>
      </c>
      <c r="O994" s="4" t="s">
        <v>1415</v>
      </c>
      <c r="P994" s="4">
        <v>796</v>
      </c>
      <c r="Q994" s="4" t="s">
        <v>2728</v>
      </c>
      <c r="R994" s="155">
        <v>100</v>
      </c>
      <c r="S994" s="35">
        <v>580</v>
      </c>
      <c r="T994" s="35">
        <f t="shared" si="34"/>
        <v>58000</v>
      </c>
      <c r="U994" s="35">
        <f t="shared" si="33"/>
        <v>64960.000000000007</v>
      </c>
      <c r="V994" s="4"/>
      <c r="W994" s="4">
        <v>2017</v>
      </c>
      <c r="X994" s="8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</row>
    <row r="995" spans="1:37" s="67" customFormat="1" ht="50.1" customHeight="1">
      <c r="A995" s="4" t="s">
        <v>4611</v>
      </c>
      <c r="B995" s="4" t="s">
        <v>2720</v>
      </c>
      <c r="C995" s="8" t="s">
        <v>1335</v>
      </c>
      <c r="D995" s="7" t="s">
        <v>1332</v>
      </c>
      <c r="E995" s="8" t="s">
        <v>1336</v>
      </c>
      <c r="F995" s="56" t="s">
        <v>1339</v>
      </c>
      <c r="G995" s="4" t="s">
        <v>2712</v>
      </c>
      <c r="H995" s="4" t="s">
        <v>2647</v>
      </c>
      <c r="I995" s="74">
        <v>590000000</v>
      </c>
      <c r="J995" s="8" t="s">
        <v>2571</v>
      </c>
      <c r="K995" s="8" t="s">
        <v>3479</v>
      </c>
      <c r="L995" s="36" t="s">
        <v>2714</v>
      </c>
      <c r="M995" s="4" t="s">
        <v>2716</v>
      </c>
      <c r="N995" s="8" t="s">
        <v>1272</v>
      </c>
      <c r="O995" s="4" t="s">
        <v>1415</v>
      </c>
      <c r="P995" s="4">
        <v>796</v>
      </c>
      <c r="Q995" s="4" t="s">
        <v>2728</v>
      </c>
      <c r="R995" s="155">
        <v>200</v>
      </c>
      <c r="S995" s="35">
        <v>620</v>
      </c>
      <c r="T995" s="35">
        <f t="shared" si="34"/>
        <v>124000</v>
      </c>
      <c r="U995" s="35">
        <f t="shared" si="33"/>
        <v>138880</v>
      </c>
      <c r="V995" s="4"/>
      <c r="W995" s="4">
        <v>2017</v>
      </c>
      <c r="X995" s="8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</row>
    <row r="996" spans="1:37" s="67" customFormat="1" ht="50.1" customHeight="1">
      <c r="A996" s="4" t="s">
        <v>4612</v>
      </c>
      <c r="B996" s="4" t="s">
        <v>2720</v>
      </c>
      <c r="C996" s="8" t="s">
        <v>1335</v>
      </c>
      <c r="D996" s="7" t="s">
        <v>1332</v>
      </c>
      <c r="E996" s="8" t="s">
        <v>1336</v>
      </c>
      <c r="F996" s="56" t="s">
        <v>1340</v>
      </c>
      <c r="G996" s="4" t="s">
        <v>2712</v>
      </c>
      <c r="H996" s="4" t="s">
        <v>2647</v>
      </c>
      <c r="I996" s="74">
        <v>590000000</v>
      </c>
      <c r="J996" s="8" t="s">
        <v>2571</v>
      </c>
      <c r="K996" s="8" t="s">
        <v>3479</v>
      </c>
      <c r="L996" s="36" t="s">
        <v>2714</v>
      </c>
      <c r="M996" s="4" t="s">
        <v>2716</v>
      </c>
      <c r="N996" s="8" t="s">
        <v>1272</v>
      </c>
      <c r="O996" s="4" t="s">
        <v>1415</v>
      </c>
      <c r="P996" s="4">
        <v>796</v>
      </c>
      <c r="Q996" s="4" t="s">
        <v>2728</v>
      </c>
      <c r="R996" s="155">
        <v>150</v>
      </c>
      <c r="S996" s="35">
        <v>620</v>
      </c>
      <c r="T996" s="35">
        <f t="shared" si="34"/>
        <v>93000</v>
      </c>
      <c r="U996" s="35">
        <f t="shared" si="33"/>
        <v>104160.00000000001</v>
      </c>
      <c r="V996" s="4"/>
      <c r="W996" s="4">
        <v>2017</v>
      </c>
      <c r="X996" s="8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</row>
    <row r="997" spans="1:37" s="67" customFormat="1" ht="50.1" customHeight="1">
      <c r="A997" s="4" t="s">
        <v>4613</v>
      </c>
      <c r="B997" s="4" t="s">
        <v>2720</v>
      </c>
      <c r="C997" s="8" t="s">
        <v>1335</v>
      </c>
      <c r="D997" s="7" t="s">
        <v>1332</v>
      </c>
      <c r="E997" s="8" t="s">
        <v>1336</v>
      </c>
      <c r="F997" s="56" t="s">
        <v>1341</v>
      </c>
      <c r="G997" s="4" t="s">
        <v>2712</v>
      </c>
      <c r="H997" s="4" t="s">
        <v>2647</v>
      </c>
      <c r="I997" s="74">
        <v>590000000</v>
      </c>
      <c r="J997" s="8" t="s">
        <v>2571</v>
      </c>
      <c r="K997" s="8" t="s">
        <v>3479</v>
      </c>
      <c r="L997" s="36" t="s">
        <v>2714</v>
      </c>
      <c r="M997" s="4" t="s">
        <v>2716</v>
      </c>
      <c r="N997" s="8" t="s">
        <v>1272</v>
      </c>
      <c r="O997" s="4" t="s">
        <v>1415</v>
      </c>
      <c r="P997" s="4">
        <v>796</v>
      </c>
      <c r="Q997" s="4" t="s">
        <v>2728</v>
      </c>
      <c r="R997" s="155">
        <v>150</v>
      </c>
      <c r="S997" s="35">
        <v>630</v>
      </c>
      <c r="T997" s="35">
        <f t="shared" si="34"/>
        <v>94500</v>
      </c>
      <c r="U997" s="35">
        <f t="shared" si="33"/>
        <v>105840.00000000001</v>
      </c>
      <c r="V997" s="4"/>
      <c r="W997" s="4">
        <v>2017</v>
      </c>
      <c r="X997" s="8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</row>
    <row r="998" spans="1:37" s="67" customFormat="1" ht="50.1" customHeight="1">
      <c r="A998" s="4" t="s">
        <v>4614</v>
      </c>
      <c r="B998" s="4" t="s">
        <v>2720</v>
      </c>
      <c r="C998" s="8" t="s">
        <v>1335</v>
      </c>
      <c r="D998" s="7" t="s">
        <v>1332</v>
      </c>
      <c r="E998" s="8" t="s">
        <v>1336</v>
      </c>
      <c r="F998" s="56" t="s">
        <v>1342</v>
      </c>
      <c r="G998" s="4" t="s">
        <v>2712</v>
      </c>
      <c r="H998" s="4" t="s">
        <v>2647</v>
      </c>
      <c r="I998" s="74">
        <v>590000000</v>
      </c>
      <c r="J998" s="8" t="s">
        <v>2571</v>
      </c>
      <c r="K998" s="8" t="s">
        <v>3479</v>
      </c>
      <c r="L998" s="36" t="s">
        <v>2714</v>
      </c>
      <c r="M998" s="4" t="s">
        <v>2716</v>
      </c>
      <c r="N998" s="8" t="s">
        <v>1272</v>
      </c>
      <c r="O998" s="4" t="s">
        <v>1415</v>
      </c>
      <c r="P998" s="4">
        <v>796</v>
      </c>
      <c r="Q998" s="4" t="s">
        <v>2728</v>
      </c>
      <c r="R998" s="155">
        <v>100</v>
      </c>
      <c r="S998" s="35">
        <v>630</v>
      </c>
      <c r="T998" s="35">
        <f t="shared" si="34"/>
        <v>63000</v>
      </c>
      <c r="U998" s="35">
        <f t="shared" si="33"/>
        <v>70560</v>
      </c>
      <c r="V998" s="4"/>
      <c r="W998" s="4">
        <v>2017</v>
      </c>
      <c r="X998" s="8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</row>
    <row r="999" spans="1:37" s="67" customFormat="1" ht="50.1" customHeight="1">
      <c r="A999" s="4" t="s">
        <v>4615</v>
      </c>
      <c r="B999" s="4" t="s">
        <v>2720</v>
      </c>
      <c r="C999" s="8" t="s">
        <v>1335</v>
      </c>
      <c r="D999" s="7" t="s">
        <v>1332</v>
      </c>
      <c r="E999" s="8" t="s">
        <v>1336</v>
      </c>
      <c r="F999" s="56" t="s">
        <v>1343</v>
      </c>
      <c r="G999" s="4" t="s">
        <v>2712</v>
      </c>
      <c r="H999" s="4" t="s">
        <v>2647</v>
      </c>
      <c r="I999" s="74">
        <v>590000000</v>
      </c>
      <c r="J999" s="8" t="s">
        <v>2571</v>
      </c>
      <c r="K999" s="8" t="s">
        <v>3479</v>
      </c>
      <c r="L999" s="36" t="s">
        <v>2714</v>
      </c>
      <c r="M999" s="4" t="s">
        <v>2716</v>
      </c>
      <c r="N999" s="8" t="s">
        <v>1272</v>
      </c>
      <c r="O999" s="4" t="s">
        <v>1415</v>
      </c>
      <c r="P999" s="4">
        <v>796</v>
      </c>
      <c r="Q999" s="4" t="s">
        <v>2728</v>
      </c>
      <c r="R999" s="155">
        <v>100</v>
      </c>
      <c r="S999" s="35">
        <v>1039</v>
      </c>
      <c r="T999" s="35">
        <f t="shared" si="34"/>
        <v>103900</v>
      </c>
      <c r="U999" s="35">
        <f t="shared" si="33"/>
        <v>116368.00000000001</v>
      </c>
      <c r="V999" s="4"/>
      <c r="W999" s="4">
        <v>2017</v>
      </c>
      <c r="X999" s="8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</row>
    <row r="1000" spans="1:37" s="67" customFormat="1" ht="50.1" customHeight="1">
      <c r="A1000" s="4" t="s">
        <v>4616</v>
      </c>
      <c r="B1000" s="4" t="s">
        <v>2720</v>
      </c>
      <c r="C1000" s="8" t="s">
        <v>1335</v>
      </c>
      <c r="D1000" s="7" t="s">
        <v>1332</v>
      </c>
      <c r="E1000" s="8" t="s">
        <v>1336</v>
      </c>
      <c r="F1000" s="56" t="s">
        <v>1344</v>
      </c>
      <c r="G1000" s="4" t="s">
        <v>2712</v>
      </c>
      <c r="H1000" s="4" t="s">
        <v>2647</v>
      </c>
      <c r="I1000" s="74">
        <v>590000000</v>
      </c>
      <c r="J1000" s="8" t="s">
        <v>2571</v>
      </c>
      <c r="K1000" s="8" t="s">
        <v>3479</v>
      </c>
      <c r="L1000" s="36" t="s">
        <v>2714</v>
      </c>
      <c r="M1000" s="4" t="s">
        <v>2716</v>
      </c>
      <c r="N1000" s="8" t="s">
        <v>1272</v>
      </c>
      <c r="O1000" s="4" t="s">
        <v>1415</v>
      </c>
      <c r="P1000" s="4">
        <v>796</v>
      </c>
      <c r="Q1000" s="4" t="s">
        <v>2728</v>
      </c>
      <c r="R1000" s="155">
        <v>50</v>
      </c>
      <c r="S1000" s="35">
        <v>1039</v>
      </c>
      <c r="T1000" s="35">
        <f t="shared" si="34"/>
        <v>51950</v>
      </c>
      <c r="U1000" s="35">
        <f t="shared" si="33"/>
        <v>58184.000000000007</v>
      </c>
      <c r="V1000" s="4"/>
      <c r="W1000" s="4">
        <v>2017</v>
      </c>
      <c r="X1000" s="8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</row>
    <row r="1001" spans="1:37" s="67" customFormat="1" ht="50.1" customHeight="1">
      <c r="A1001" s="4" t="s">
        <v>4617</v>
      </c>
      <c r="B1001" s="4" t="s">
        <v>2720</v>
      </c>
      <c r="C1001" s="8" t="s">
        <v>1345</v>
      </c>
      <c r="D1001" s="7" t="s">
        <v>1332</v>
      </c>
      <c r="E1001" s="8" t="s">
        <v>1346</v>
      </c>
      <c r="F1001" s="56" t="s">
        <v>1347</v>
      </c>
      <c r="G1001" s="4" t="s">
        <v>2712</v>
      </c>
      <c r="H1001" s="4" t="s">
        <v>2647</v>
      </c>
      <c r="I1001" s="74">
        <v>590000000</v>
      </c>
      <c r="J1001" s="8" t="s">
        <v>2571</v>
      </c>
      <c r="K1001" s="8" t="s">
        <v>3479</v>
      </c>
      <c r="L1001" s="36" t="s">
        <v>2714</v>
      </c>
      <c r="M1001" s="4" t="s">
        <v>2716</v>
      </c>
      <c r="N1001" s="8" t="s">
        <v>1272</v>
      </c>
      <c r="O1001" s="4" t="s">
        <v>1415</v>
      </c>
      <c r="P1001" s="4">
        <v>796</v>
      </c>
      <c r="Q1001" s="4" t="s">
        <v>2728</v>
      </c>
      <c r="R1001" s="155">
        <v>100</v>
      </c>
      <c r="S1001" s="35">
        <v>550</v>
      </c>
      <c r="T1001" s="35">
        <f t="shared" si="34"/>
        <v>55000</v>
      </c>
      <c r="U1001" s="35">
        <f t="shared" si="33"/>
        <v>61600.000000000007</v>
      </c>
      <c r="V1001" s="4"/>
      <c r="W1001" s="4">
        <v>2017</v>
      </c>
      <c r="X1001" s="8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</row>
    <row r="1002" spans="1:37" s="67" customFormat="1" ht="50.1" customHeight="1">
      <c r="A1002" s="4" t="s">
        <v>4618</v>
      </c>
      <c r="B1002" s="4" t="s">
        <v>2720</v>
      </c>
      <c r="C1002" s="8" t="s">
        <v>1345</v>
      </c>
      <c r="D1002" s="7" t="s">
        <v>1332</v>
      </c>
      <c r="E1002" s="8" t="s">
        <v>1346</v>
      </c>
      <c r="F1002" s="56" t="s">
        <v>1348</v>
      </c>
      <c r="G1002" s="4" t="s">
        <v>2712</v>
      </c>
      <c r="H1002" s="4" t="s">
        <v>2647</v>
      </c>
      <c r="I1002" s="74">
        <v>590000000</v>
      </c>
      <c r="J1002" s="8" t="s">
        <v>2571</v>
      </c>
      <c r="K1002" s="8" t="s">
        <v>3479</v>
      </c>
      <c r="L1002" s="36" t="s">
        <v>2714</v>
      </c>
      <c r="M1002" s="4" t="s">
        <v>2716</v>
      </c>
      <c r="N1002" s="8" t="s">
        <v>1272</v>
      </c>
      <c r="O1002" s="4" t="s">
        <v>1415</v>
      </c>
      <c r="P1002" s="4">
        <v>796</v>
      </c>
      <c r="Q1002" s="4" t="s">
        <v>2728</v>
      </c>
      <c r="R1002" s="155">
        <v>100</v>
      </c>
      <c r="S1002" s="35">
        <v>550</v>
      </c>
      <c r="T1002" s="35">
        <f t="shared" si="34"/>
        <v>55000</v>
      </c>
      <c r="U1002" s="35">
        <f t="shared" si="33"/>
        <v>61600.000000000007</v>
      </c>
      <c r="V1002" s="4"/>
      <c r="W1002" s="4">
        <v>2017</v>
      </c>
      <c r="X1002" s="8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</row>
    <row r="1003" spans="1:37" s="67" customFormat="1" ht="50.1" customHeight="1">
      <c r="A1003" s="4" t="s">
        <v>4619</v>
      </c>
      <c r="B1003" s="4" t="s">
        <v>2720</v>
      </c>
      <c r="C1003" s="8" t="s">
        <v>1345</v>
      </c>
      <c r="D1003" s="7" t="s">
        <v>1332</v>
      </c>
      <c r="E1003" s="8" t="s">
        <v>1346</v>
      </c>
      <c r="F1003" s="56" t="s">
        <v>1349</v>
      </c>
      <c r="G1003" s="4" t="s">
        <v>2712</v>
      </c>
      <c r="H1003" s="4" t="s">
        <v>2647</v>
      </c>
      <c r="I1003" s="74">
        <v>590000000</v>
      </c>
      <c r="J1003" s="8" t="s">
        <v>2571</v>
      </c>
      <c r="K1003" s="8" t="s">
        <v>3479</v>
      </c>
      <c r="L1003" s="36" t="s">
        <v>2714</v>
      </c>
      <c r="M1003" s="4" t="s">
        <v>2716</v>
      </c>
      <c r="N1003" s="8" t="s">
        <v>1272</v>
      </c>
      <c r="O1003" s="4" t="s">
        <v>1415</v>
      </c>
      <c r="P1003" s="4">
        <v>796</v>
      </c>
      <c r="Q1003" s="4" t="s">
        <v>2728</v>
      </c>
      <c r="R1003" s="155">
        <v>100</v>
      </c>
      <c r="S1003" s="35">
        <v>720</v>
      </c>
      <c r="T1003" s="35">
        <f t="shared" si="34"/>
        <v>72000</v>
      </c>
      <c r="U1003" s="35">
        <f t="shared" si="33"/>
        <v>80640.000000000015</v>
      </c>
      <c r="V1003" s="4"/>
      <c r="W1003" s="4">
        <v>2017</v>
      </c>
      <c r="X1003" s="8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</row>
    <row r="1004" spans="1:37" s="67" customFormat="1" ht="50.1" customHeight="1">
      <c r="A1004" s="4" t="s">
        <v>4620</v>
      </c>
      <c r="B1004" s="4" t="s">
        <v>2720</v>
      </c>
      <c r="C1004" s="8" t="s">
        <v>1345</v>
      </c>
      <c r="D1004" s="7" t="s">
        <v>1332</v>
      </c>
      <c r="E1004" s="8" t="s">
        <v>1346</v>
      </c>
      <c r="F1004" s="56" t="s">
        <v>1350</v>
      </c>
      <c r="G1004" s="4" t="s">
        <v>2712</v>
      </c>
      <c r="H1004" s="4" t="s">
        <v>2647</v>
      </c>
      <c r="I1004" s="74">
        <v>590000000</v>
      </c>
      <c r="J1004" s="8" t="s">
        <v>2571</v>
      </c>
      <c r="K1004" s="8" t="s">
        <v>3479</v>
      </c>
      <c r="L1004" s="36" t="s">
        <v>2714</v>
      </c>
      <c r="M1004" s="4" t="s">
        <v>2716</v>
      </c>
      <c r="N1004" s="8" t="s">
        <v>1272</v>
      </c>
      <c r="O1004" s="4" t="s">
        <v>1415</v>
      </c>
      <c r="P1004" s="4">
        <v>796</v>
      </c>
      <c r="Q1004" s="4" t="s">
        <v>2728</v>
      </c>
      <c r="R1004" s="155">
        <v>100</v>
      </c>
      <c r="S1004" s="35">
        <v>720</v>
      </c>
      <c r="T1004" s="35">
        <f t="shared" si="34"/>
        <v>72000</v>
      </c>
      <c r="U1004" s="35">
        <f t="shared" si="33"/>
        <v>80640.000000000015</v>
      </c>
      <c r="V1004" s="4"/>
      <c r="W1004" s="4">
        <v>2017</v>
      </c>
      <c r="X1004" s="8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</row>
    <row r="1005" spans="1:37" s="67" customFormat="1" ht="50.1" customHeight="1">
      <c r="A1005" s="4" t="s">
        <v>4621</v>
      </c>
      <c r="B1005" s="4" t="s">
        <v>2720</v>
      </c>
      <c r="C1005" s="8" t="s">
        <v>1345</v>
      </c>
      <c r="D1005" s="7" t="s">
        <v>1332</v>
      </c>
      <c r="E1005" s="8" t="s">
        <v>1346</v>
      </c>
      <c r="F1005" s="56" t="s">
        <v>1351</v>
      </c>
      <c r="G1005" s="4" t="s">
        <v>2712</v>
      </c>
      <c r="H1005" s="4" t="s">
        <v>2647</v>
      </c>
      <c r="I1005" s="74">
        <v>590000000</v>
      </c>
      <c r="J1005" s="8" t="s">
        <v>2571</v>
      </c>
      <c r="K1005" s="8" t="s">
        <v>3479</v>
      </c>
      <c r="L1005" s="36" t="s">
        <v>2714</v>
      </c>
      <c r="M1005" s="4" t="s">
        <v>2716</v>
      </c>
      <c r="N1005" s="8" t="s">
        <v>1272</v>
      </c>
      <c r="O1005" s="4" t="s">
        <v>1415</v>
      </c>
      <c r="P1005" s="4">
        <v>796</v>
      </c>
      <c r="Q1005" s="4" t="s">
        <v>2728</v>
      </c>
      <c r="R1005" s="155">
        <v>100</v>
      </c>
      <c r="S1005" s="35">
        <v>780</v>
      </c>
      <c r="T1005" s="35">
        <f t="shared" si="34"/>
        <v>78000</v>
      </c>
      <c r="U1005" s="35">
        <f t="shared" si="33"/>
        <v>87360.000000000015</v>
      </c>
      <c r="V1005" s="4"/>
      <c r="W1005" s="4">
        <v>2017</v>
      </c>
      <c r="X1005" s="8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</row>
    <row r="1006" spans="1:37" s="67" customFormat="1" ht="50.1" customHeight="1">
      <c r="A1006" s="4" t="s">
        <v>4622</v>
      </c>
      <c r="B1006" s="4" t="s">
        <v>2720</v>
      </c>
      <c r="C1006" s="8" t="s">
        <v>1345</v>
      </c>
      <c r="D1006" s="7" t="s">
        <v>1332</v>
      </c>
      <c r="E1006" s="8" t="s">
        <v>1346</v>
      </c>
      <c r="F1006" s="56" t="s">
        <v>1352</v>
      </c>
      <c r="G1006" s="4" t="s">
        <v>2712</v>
      </c>
      <c r="H1006" s="4" t="s">
        <v>2647</v>
      </c>
      <c r="I1006" s="74">
        <v>590000000</v>
      </c>
      <c r="J1006" s="8" t="s">
        <v>2571</v>
      </c>
      <c r="K1006" s="8" t="s">
        <v>3479</v>
      </c>
      <c r="L1006" s="36" t="s">
        <v>2714</v>
      </c>
      <c r="M1006" s="4" t="s">
        <v>2716</v>
      </c>
      <c r="N1006" s="8" t="s">
        <v>1272</v>
      </c>
      <c r="O1006" s="4" t="s">
        <v>1415</v>
      </c>
      <c r="P1006" s="4">
        <v>796</v>
      </c>
      <c r="Q1006" s="4" t="s">
        <v>2728</v>
      </c>
      <c r="R1006" s="155">
        <v>60</v>
      </c>
      <c r="S1006" s="35">
        <v>780</v>
      </c>
      <c r="T1006" s="35">
        <f t="shared" si="34"/>
        <v>46800</v>
      </c>
      <c r="U1006" s="35">
        <f t="shared" ref="U1006:U1070" si="35">T1006*1.12</f>
        <v>52416.000000000007</v>
      </c>
      <c r="V1006" s="4"/>
      <c r="W1006" s="4">
        <v>2017</v>
      </c>
      <c r="X1006" s="8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</row>
    <row r="1007" spans="1:37" s="67" customFormat="1" ht="50.1" customHeight="1">
      <c r="A1007" s="4" t="s">
        <v>4623</v>
      </c>
      <c r="B1007" s="4" t="s">
        <v>2720</v>
      </c>
      <c r="C1007" s="8" t="s">
        <v>1353</v>
      </c>
      <c r="D1007" s="7" t="s">
        <v>1332</v>
      </c>
      <c r="E1007" s="8" t="s">
        <v>1354</v>
      </c>
      <c r="F1007" s="56" t="s">
        <v>1355</v>
      </c>
      <c r="G1007" s="4" t="s">
        <v>2712</v>
      </c>
      <c r="H1007" s="4" t="s">
        <v>2647</v>
      </c>
      <c r="I1007" s="74">
        <v>590000000</v>
      </c>
      <c r="J1007" s="8" t="s">
        <v>2571</v>
      </c>
      <c r="K1007" s="8" t="s">
        <v>3479</v>
      </c>
      <c r="L1007" s="36" t="s">
        <v>2714</v>
      </c>
      <c r="M1007" s="4" t="s">
        <v>2716</v>
      </c>
      <c r="N1007" s="8" t="s">
        <v>1272</v>
      </c>
      <c r="O1007" s="4" t="s">
        <v>1415</v>
      </c>
      <c r="P1007" s="4">
        <v>796</v>
      </c>
      <c r="Q1007" s="4" t="s">
        <v>2728</v>
      </c>
      <c r="R1007" s="155">
        <v>200</v>
      </c>
      <c r="S1007" s="35">
        <v>530</v>
      </c>
      <c r="T1007" s="35">
        <f t="shared" si="34"/>
        <v>106000</v>
      </c>
      <c r="U1007" s="35">
        <f t="shared" si="35"/>
        <v>118720.00000000001</v>
      </c>
      <c r="V1007" s="4"/>
      <c r="W1007" s="4">
        <v>2017</v>
      </c>
      <c r="X1007" s="8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</row>
    <row r="1008" spans="1:37" s="67" customFormat="1" ht="50.1" customHeight="1">
      <c r="A1008" s="4" t="s">
        <v>4624</v>
      </c>
      <c r="B1008" s="4" t="s">
        <v>2720</v>
      </c>
      <c r="C1008" s="8" t="s">
        <v>1353</v>
      </c>
      <c r="D1008" s="7" t="s">
        <v>1332</v>
      </c>
      <c r="E1008" s="8" t="s">
        <v>1354</v>
      </c>
      <c r="F1008" s="56" t="s">
        <v>1356</v>
      </c>
      <c r="G1008" s="4" t="s">
        <v>2712</v>
      </c>
      <c r="H1008" s="4" t="s">
        <v>2647</v>
      </c>
      <c r="I1008" s="74">
        <v>590000000</v>
      </c>
      <c r="J1008" s="8" t="s">
        <v>2571</v>
      </c>
      <c r="K1008" s="8" t="s">
        <v>3479</v>
      </c>
      <c r="L1008" s="36" t="s">
        <v>2714</v>
      </c>
      <c r="M1008" s="4" t="s">
        <v>2716</v>
      </c>
      <c r="N1008" s="8" t="s">
        <v>1272</v>
      </c>
      <c r="O1008" s="4" t="s">
        <v>1415</v>
      </c>
      <c r="P1008" s="4">
        <v>796</v>
      </c>
      <c r="Q1008" s="4" t="s">
        <v>2728</v>
      </c>
      <c r="R1008" s="155">
        <v>100</v>
      </c>
      <c r="S1008" s="35">
        <v>530</v>
      </c>
      <c r="T1008" s="35">
        <f t="shared" ref="T1008:T1072" si="36">R1008*S1008</f>
        <v>53000</v>
      </c>
      <c r="U1008" s="35">
        <f t="shared" si="35"/>
        <v>59360.000000000007</v>
      </c>
      <c r="V1008" s="4"/>
      <c r="W1008" s="4">
        <v>2017</v>
      </c>
      <c r="X1008" s="8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</row>
    <row r="1009" spans="1:91" s="67" customFormat="1" ht="50.1" customHeight="1">
      <c r="A1009" s="4" t="s">
        <v>4625</v>
      </c>
      <c r="B1009" s="4" t="s">
        <v>2720</v>
      </c>
      <c r="C1009" s="8" t="s">
        <v>339</v>
      </c>
      <c r="D1009" s="56" t="s">
        <v>340</v>
      </c>
      <c r="E1009" s="56" t="s">
        <v>341</v>
      </c>
      <c r="F1009" s="56" t="s">
        <v>342</v>
      </c>
      <c r="G1009" s="4" t="s">
        <v>2712</v>
      </c>
      <c r="H1009" s="4">
        <v>0</v>
      </c>
      <c r="I1009" s="74">
        <v>590000000</v>
      </c>
      <c r="J1009" s="8" t="s">
        <v>2714</v>
      </c>
      <c r="K1009" s="4" t="s">
        <v>571</v>
      </c>
      <c r="L1009" s="4" t="s">
        <v>773</v>
      </c>
      <c r="M1009" s="4" t="s">
        <v>3398</v>
      </c>
      <c r="N1009" s="4" t="s">
        <v>2427</v>
      </c>
      <c r="O1009" s="24" t="s">
        <v>3473</v>
      </c>
      <c r="P1009" s="4">
        <v>796</v>
      </c>
      <c r="Q1009" s="4" t="s">
        <v>2728</v>
      </c>
      <c r="R1009" s="155">
        <v>1</v>
      </c>
      <c r="S1009" s="155">
        <v>150</v>
      </c>
      <c r="T1009" s="95">
        <f t="shared" si="36"/>
        <v>150</v>
      </c>
      <c r="U1009" s="95">
        <f t="shared" si="35"/>
        <v>168.00000000000003</v>
      </c>
      <c r="V1009" s="4"/>
      <c r="W1009" s="4">
        <v>2017</v>
      </c>
      <c r="X1009" s="72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</row>
    <row r="1010" spans="1:91" s="67" customFormat="1" ht="50.1" customHeight="1">
      <c r="A1010" s="4" t="s">
        <v>4626</v>
      </c>
      <c r="B1010" s="4" t="s">
        <v>2720</v>
      </c>
      <c r="C1010" s="8" t="s">
        <v>170</v>
      </c>
      <c r="D1010" s="56" t="s">
        <v>171</v>
      </c>
      <c r="E1010" s="56" t="s">
        <v>172</v>
      </c>
      <c r="F1010" s="56" t="s">
        <v>173</v>
      </c>
      <c r="G1010" s="4" t="s">
        <v>2712</v>
      </c>
      <c r="H1010" s="4">
        <v>0</v>
      </c>
      <c r="I1010" s="74">
        <v>590000000</v>
      </c>
      <c r="J1010" s="8" t="s">
        <v>2714</v>
      </c>
      <c r="K1010" s="4" t="s">
        <v>174</v>
      </c>
      <c r="L1010" s="4" t="s">
        <v>773</v>
      </c>
      <c r="M1010" s="4" t="s">
        <v>3398</v>
      </c>
      <c r="N1010" s="4" t="s">
        <v>2427</v>
      </c>
      <c r="O1010" s="24" t="s">
        <v>3473</v>
      </c>
      <c r="P1010" s="4">
        <v>796</v>
      </c>
      <c r="Q1010" s="4" t="s">
        <v>2728</v>
      </c>
      <c r="R1010" s="155">
        <v>6</v>
      </c>
      <c r="S1010" s="155">
        <v>1070</v>
      </c>
      <c r="T1010" s="95">
        <f t="shared" si="36"/>
        <v>6420</v>
      </c>
      <c r="U1010" s="95">
        <f t="shared" si="35"/>
        <v>7190.4000000000005</v>
      </c>
      <c r="V1010" s="4"/>
      <c r="W1010" s="4">
        <v>2017</v>
      </c>
      <c r="X1010" s="72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</row>
    <row r="1011" spans="1:91" s="67" customFormat="1" ht="50.1" customHeight="1">
      <c r="A1011" s="4" t="s">
        <v>4627</v>
      </c>
      <c r="B1011" s="4" t="s">
        <v>2720</v>
      </c>
      <c r="C1011" s="8" t="s">
        <v>170</v>
      </c>
      <c r="D1011" s="56" t="s">
        <v>171</v>
      </c>
      <c r="E1011" s="56" t="s">
        <v>172</v>
      </c>
      <c r="F1011" s="56" t="s">
        <v>175</v>
      </c>
      <c r="G1011" s="4" t="s">
        <v>2712</v>
      </c>
      <c r="H1011" s="4">
        <v>0</v>
      </c>
      <c r="I1011" s="74">
        <v>590000000</v>
      </c>
      <c r="J1011" s="8" t="s">
        <v>2714</v>
      </c>
      <c r="K1011" s="4" t="s">
        <v>969</v>
      </c>
      <c r="L1011" s="4" t="s">
        <v>773</v>
      </c>
      <c r="M1011" s="4" t="s">
        <v>3398</v>
      </c>
      <c r="N1011" s="4" t="s">
        <v>2427</v>
      </c>
      <c r="O1011" s="24" t="s">
        <v>3473</v>
      </c>
      <c r="P1011" s="4">
        <v>796</v>
      </c>
      <c r="Q1011" s="4" t="s">
        <v>2728</v>
      </c>
      <c r="R1011" s="155">
        <v>8</v>
      </c>
      <c r="S1011" s="155">
        <v>1150</v>
      </c>
      <c r="T1011" s="95">
        <f t="shared" si="36"/>
        <v>9200</v>
      </c>
      <c r="U1011" s="95">
        <f t="shared" si="35"/>
        <v>10304.000000000002</v>
      </c>
      <c r="V1011" s="4"/>
      <c r="W1011" s="4">
        <v>2017</v>
      </c>
      <c r="X1011" s="72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</row>
    <row r="1012" spans="1:91" s="67" customFormat="1" ht="50.1" customHeight="1">
      <c r="A1012" s="4" t="s">
        <v>4628</v>
      </c>
      <c r="B1012" s="4" t="s">
        <v>2720</v>
      </c>
      <c r="C1012" s="8" t="s">
        <v>170</v>
      </c>
      <c r="D1012" s="56" t="s">
        <v>171</v>
      </c>
      <c r="E1012" s="56" t="s">
        <v>172</v>
      </c>
      <c r="F1012" s="56" t="s">
        <v>176</v>
      </c>
      <c r="G1012" s="4" t="s">
        <v>2712</v>
      </c>
      <c r="H1012" s="4">
        <v>0</v>
      </c>
      <c r="I1012" s="74">
        <v>590000000</v>
      </c>
      <c r="J1012" s="8" t="s">
        <v>2714</v>
      </c>
      <c r="K1012" s="4" t="s">
        <v>2274</v>
      </c>
      <c r="L1012" s="4" t="s">
        <v>773</v>
      </c>
      <c r="M1012" s="4" t="s">
        <v>3398</v>
      </c>
      <c r="N1012" s="4" t="s">
        <v>2427</v>
      </c>
      <c r="O1012" s="24" t="s">
        <v>3473</v>
      </c>
      <c r="P1012" s="4">
        <v>796</v>
      </c>
      <c r="Q1012" s="4" t="s">
        <v>2728</v>
      </c>
      <c r="R1012" s="155">
        <v>24</v>
      </c>
      <c r="S1012" s="155">
        <v>800</v>
      </c>
      <c r="T1012" s="95">
        <f t="shared" si="36"/>
        <v>19200</v>
      </c>
      <c r="U1012" s="95">
        <f t="shared" si="35"/>
        <v>21504.000000000004</v>
      </c>
      <c r="V1012" s="4"/>
      <c r="W1012" s="4">
        <v>2017</v>
      </c>
      <c r="X1012" s="72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</row>
    <row r="1013" spans="1:91" s="67" customFormat="1" ht="50.1" customHeight="1">
      <c r="A1013" s="4" t="s">
        <v>4629</v>
      </c>
      <c r="B1013" s="4" t="s">
        <v>2720</v>
      </c>
      <c r="C1013" s="8" t="s">
        <v>170</v>
      </c>
      <c r="D1013" s="56" t="s">
        <v>171</v>
      </c>
      <c r="E1013" s="56" t="s">
        <v>172</v>
      </c>
      <c r="F1013" s="56" t="s">
        <v>177</v>
      </c>
      <c r="G1013" s="4" t="s">
        <v>2712</v>
      </c>
      <c r="H1013" s="4">
        <v>0</v>
      </c>
      <c r="I1013" s="74">
        <v>590000000</v>
      </c>
      <c r="J1013" s="8" t="s">
        <v>2714</v>
      </c>
      <c r="K1013" s="4" t="s">
        <v>1188</v>
      </c>
      <c r="L1013" s="4" t="s">
        <v>773</v>
      </c>
      <c r="M1013" s="4" t="s">
        <v>3398</v>
      </c>
      <c r="N1013" s="4" t="s">
        <v>2427</v>
      </c>
      <c r="O1013" s="24" t="s">
        <v>3473</v>
      </c>
      <c r="P1013" s="4">
        <v>796</v>
      </c>
      <c r="Q1013" s="4" t="s">
        <v>2728</v>
      </c>
      <c r="R1013" s="155">
        <v>8</v>
      </c>
      <c r="S1013" s="155">
        <v>800</v>
      </c>
      <c r="T1013" s="95">
        <f t="shared" si="36"/>
        <v>6400</v>
      </c>
      <c r="U1013" s="95">
        <f t="shared" si="35"/>
        <v>7168.0000000000009</v>
      </c>
      <c r="V1013" s="4"/>
      <c r="W1013" s="4">
        <v>2017</v>
      </c>
      <c r="X1013" s="72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</row>
    <row r="1014" spans="1:91" s="67" customFormat="1" ht="50.1" customHeight="1">
      <c r="A1014" s="4" t="s">
        <v>4630</v>
      </c>
      <c r="B1014" s="4" t="s">
        <v>2720</v>
      </c>
      <c r="C1014" s="8" t="s">
        <v>170</v>
      </c>
      <c r="D1014" s="56" t="s">
        <v>171</v>
      </c>
      <c r="E1014" s="56" t="s">
        <v>172</v>
      </c>
      <c r="F1014" s="56" t="s">
        <v>178</v>
      </c>
      <c r="G1014" s="4" t="s">
        <v>2712</v>
      </c>
      <c r="H1014" s="4">
        <v>0</v>
      </c>
      <c r="I1014" s="74">
        <v>590000000</v>
      </c>
      <c r="J1014" s="8" t="s">
        <v>2714</v>
      </c>
      <c r="K1014" s="4" t="s">
        <v>1188</v>
      </c>
      <c r="L1014" s="4" t="s">
        <v>773</v>
      </c>
      <c r="M1014" s="4" t="s">
        <v>3398</v>
      </c>
      <c r="N1014" s="4" t="s">
        <v>2427</v>
      </c>
      <c r="O1014" s="24" t="s">
        <v>3473</v>
      </c>
      <c r="P1014" s="4">
        <v>796</v>
      </c>
      <c r="Q1014" s="4" t="s">
        <v>2728</v>
      </c>
      <c r="R1014" s="155">
        <v>40</v>
      </c>
      <c r="S1014" s="155">
        <v>4910</v>
      </c>
      <c r="T1014" s="95">
        <f t="shared" si="36"/>
        <v>196400</v>
      </c>
      <c r="U1014" s="95">
        <f t="shared" si="35"/>
        <v>219968.00000000003</v>
      </c>
      <c r="V1014" s="4"/>
      <c r="W1014" s="4">
        <v>2017</v>
      </c>
      <c r="X1014" s="72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</row>
    <row r="1015" spans="1:91" s="67" customFormat="1" ht="50.1" customHeight="1">
      <c r="A1015" s="4" t="s">
        <v>4631</v>
      </c>
      <c r="B1015" s="33" t="s">
        <v>2720</v>
      </c>
      <c r="C1015" s="97" t="s">
        <v>3252</v>
      </c>
      <c r="D1015" s="99" t="s">
        <v>3249</v>
      </c>
      <c r="E1015" s="5" t="s">
        <v>3253</v>
      </c>
      <c r="F1015" s="23"/>
      <c r="G1015" s="24" t="s">
        <v>2712</v>
      </c>
      <c r="H1015" s="10">
        <v>0</v>
      </c>
      <c r="I1015" s="74">
        <v>590000000</v>
      </c>
      <c r="J1015" s="8" t="s">
        <v>2571</v>
      </c>
      <c r="K1015" s="33" t="s">
        <v>2751</v>
      </c>
      <c r="L1015" s="8" t="s">
        <v>2725</v>
      </c>
      <c r="M1015" s="33" t="s">
        <v>2716</v>
      </c>
      <c r="N1015" s="5" t="s">
        <v>3251</v>
      </c>
      <c r="O1015" s="22" t="s">
        <v>2718</v>
      </c>
      <c r="P1015" s="4">
        <v>796</v>
      </c>
      <c r="Q1015" s="50" t="s">
        <v>2728</v>
      </c>
      <c r="R1015" s="150">
        <v>30</v>
      </c>
      <c r="S1015" s="37">
        <v>310</v>
      </c>
      <c r="T1015" s="35">
        <f t="shared" si="36"/>
        <v>9300</v>
      </c>
      <c r="U1015" s="35">
        <f t="shared" si="35"/>
        <v>10416.000000000002</v>
      </c>
      <c r="V1015" s="33"/>
      <c r="W1015" s="75">
        <v>2017</v>
      </c>
      <c r="X1015" s="8"/>
      <c r="Y1015" s="132"/>
      <c r="Z1015" s="132"/>
      <c r="AA1015" s="132"/>
      <c r="AB1015" s="132"/>
      <c r="AC1015" s="132"/>
      <c r="AD1015" s="132"/>
      <c r="AE1015" s="132"/>
      <c r="AF1015" s="132"/>
      <c r="AG1015" s="132"/>
      <c r="AH1015" s="132"/>
      <c r="AI1015" s="132"/>
      <c r="AJ1015" s="132"/>
      <c r="AK1015" s="132"/>
      <c r="AL1015" s="133"/>
      <c r="AM1015" s="133"/>
      <c r="AN1015" s="133"/>
      <c r="AO1015" s="133"/>
      <c r="AP1015" s="133"/>
      <c r="AQ1015" s="133"/>
      <c r="AR1015" s="133"/>
      <c r="AS1015" s="133"/>
      <c r="AT1015" s="133"/>
      <c r="AU1015" s="133"/>
      <c r="AV1015" s="133"/>
      <c r="AW1015" s="133"/>
      <c r="AX1015" s="133"/>
      <c r="AY1015" s="133"/>
      <c r="AZ1015" s="133"/>
      <c r="BA1015" s="133"/>
      <c r="BB1015" s="133"/>
      <c r="BC1015" s="133"/>
      <c r="BD1015" s="133"/>
      <c r="BE1015" s="133"/>
      <c r="BF1015" s="133"/>
      <c r="BG1015" s="133"/>
      <c r="BH1015" s="133"/>
      <c r="BI1015" s="133"/>
      <c r="BJ1015" s="133"/>
      <c r="BK1015" s="133"/>
      <c r="BL1015" s="133"/>
      <c r="BM1015" s="133"/>
      <c r="BN1015" s="133"/>
      <c r="BO1015" s="133"/>
      <c r="BP1015" s="133"/>
      <c r="BQ1015" s="133"/>
      <c r="BR1015" s="133"/>
      <c r="BS1015" s="133"/>
      <c r="BT1015" s="133"/>
      <c r="BU1015" s="133"/>
      <c r="BV1015" s="133"/>
      <c r="BW1015" s="133"/>
      <c r="BX1015" s="133"/>
      <c r="BY1015" s="133"/>
      <c r="BZ1015" s="133"/>
      <c r="CA1015" s="133"/>
      <c r="CB1015" s="133"/>
      <c r="CC1015" s="133"/>
      <c r="CD1015" s="133"/>
      <c r="CE1015" s="133"/>
      <c r="CF1015" s="133"/>
      <c r="CG1015" s="133"/>
      <c r="CH1015" s="133"/>
      <c r="CI1015" s="133"/>
      <c r="CJ1015" s="133"/>
      <c r="CK1015" s="133"/>
      <c r="CL1015" s="133"/>
      <c r="CM1015" s="133"/>
    </row>
    <row r="1016" spans="1:91" s="67" customFormat="1" ht="50.1" customHeight="1">
      <c r="A1016" s="4" t="s">
        <v>4632</v>
      </c>
      <c r="B1016" s="4" t="s">
        <v>2720</v>
      </c>
      <c r="C1016" s="8" t="s">
        <v>3254</v>
      </c>
      <c r="D1016" s="7" t="s">
        <v>3249</v>
      </c>
      <c r="E1016" s="8" t="s">
        <v>3255</v>
      </c>
      <c r="F1016" s="56"/>
      <c r="G1016" s="4" t="s">
        <v>2712</v>
      </c>
      <c r="H1016" s="4">
        <v>0</v>
      </c>
      <c r="I1016" s="74">
        <v>590000000</v>
      </c>
      <c r="J1016" s="8" t="s">
        <v>2571</v>
      </c>
      <c r="K1016" s="8" t="s">
        <v>2751</v>
      </c>
      <c r="L1016" s="8" t="s">
        <v>2725</v>
      </c>
      <c r="M1016" s="4" t="s">
        <v>2716</v>
      </c>
      <c r="N1016" s="8" t="s">
        <v>3251</v>
      </c>
      <c r="O1016" s="22" t="s">
        <v>2718</v>
      </c>
      <c r="P1016" s="4">
        <v>796</v>
      </c>
      <c r="Q1016" s="4" t="s">
        <v>2728</v>
      </c>
      <c r="R1016" s="155">
        <v>20</v>
      </c>
      <c r="S1016" s="35">
        <v>305</v>
      </c>
      <c r="T1016" s="35">
        <f t="shared" si="36"/>
        <v>6100</v>
      </c>
      <c r="U1016" s="35">
        <f t="shared" si="35"/>
        <v>6832.0000000000009</v>
      </c>
      <c r="V1016" s="4"/>
      <c r="W1016" s="4">
        <v>2017</v>
      </c>
      <c r="X1016" s="8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5"/>
      <c r="BF1016" s="65"/>
      <c r="BG1016" s="65"/>
      <c r="BH1016" s="65"/>
      <c r="BI1016" s="65"/>
      <c r="BJ1016" s="65"/>
      <c r="BK1016" s="65"/>
      <c r="BL1016" s="65"/>
      <c r="BM1016" s="65"/>
      <c r="BN1016" s="65"/>
      <c r="BO1016" s="65"/>
      <c r="BP1016" s="65"/>
      <c r="BQ1016" s="65"/>
      <c r="BR1016" s="65"/>
      <c r="BS1016" s="65"/>
      <c r="BT1016" s="65"/>
      <c r="BU1016" s="65"/>
      <c r="BV1016" s="65"/>
      <c r="BW1016" s="65"/>
      <c r="BX1016" s="65"/>
      <c r="BY1016" s="65"/>
      <c r="BZ1016" s="65"/>
      <c r="CA1016" s="65"/>
      <c r="CB1016" s="65"/>
      <c r="CC1016" s="65"/>
      <c r="CD1016" s="65"/>
      <c r="CE1016" s="65"/>
      <c r="CF1016" s="65"/>
      <c r="CG1016" s="65"/>
      <c r="CH1016" s="65"/>
      <c r="CI1016" s="65"/>
      <c r="CJ1016" s="65"/>
      <c r="CK1016" s="65"/>
      <c r="CL1016" s="65"/>
      <c r="CM1016" s="65"/>
    </row>
    <row r="1017" spans="1:91" s="67" customFormat="1" ht="50.1" customHeight="1">
      <c r="A1017" s="4" t="s">
        <v>4633</v>
      </c>
      <c r="B1017" s="33" t="s">
        <v>2720</v>
      </c>
      <c r="C1017" s="97" t="s">
        <v>3256</v>
      </c>
      <c r="D1017" s="99" t="s">
        <v>3249</v>
      </c>
      <c r="E1017" s="5" t="s">
        <v>3257</v>
      </c>
      <c r="F1017" s="23"/>
      <c r="G1017" s="24" t="s">
        <v>2712</v>
      </c>
      <c r="H1017" s="10">
        <v>0</v>
      </c>
      <c r="I1017" s="74">
        <v>590000000</v>
      </c>
      <c r="J1017" s="8" t="s">
        <v>2571</v>
      </c>
      <c r="K1017" s="33" t="s">
        <v>2751</v>
      </c>
      <c r="L1017" s="8" t="s">
        <v>2725</v>
      </c>
      <c r="M1017" s="33" t="s">
        <v>2716</v>
      </c>
      <c r="N1017" s="5" t="s">
        <v>3251</v>
      </c>
      <c r="O1017" s="22" t="s">
        <v>2718</v>
      </c>
      <c r="P1017" s="4">
        <v>796</v>
      </c>
      <c r="Q1017" s="50" t="s">
        <v>2728</v>
      </c>
      <c r="R1017" s="150">
        <v>30</v>
      </c>
      <c r="S1017" s="37">
        <v>332</v>
      </c>
      <c r="T1017" s="35">
        <f t="shared" si="36"/>
        <v>9960</v>
      </c>
      <c r="U1017" s="35">
        <f t="shared" si="35"/>
        <v>11155.2</v>
      </c>
      <c r="V1017" s="33"/>
      <c r="W1017" s="75">
        <v>2017</v>
      </c>
      <c r="X1017" s="8"/>
      <c r="Y1017" s="132"/>
      <c r="Z1017" s="132"/>
      <c r="AA1017" s="132"/>
      <c r="AB1017" s="132"/>
      <c r="AC1017" s="132"/>
      <c r="AD1017" s="132"/>
      <c r="AE1017" s="132"/>
      <c r="AF1017" s="132"/>
      <c r="AG1017" s="132"/>
      <c r="AH1017" s="132"/>
      <c r="AI1017" s="132"/>
      <c r="AJ1017" s="132"/>
      <c r="AK1017" s="132"/>
      <c r="AL1017" s="132"/>
      <c r="AM1017" s="132"/>
      <c r="AN1017" s="132"/>
      <c r="AO1017" s="132"/>
      <c r="AP1017" s="132"/>
      <c r="AQ1017" s="132"/>
      <c r="AR1017" s="132"/>
      <c r="AS1017" s="132"/>
      <c r="AT1017" s="132"/>
      <c r="AU1017" s="132"/>
      <c r="AV1017" s="132"/>
      <c r="AW1017" s="132"/>
      <c r="AX1017" s="132"/>
      <c r="AY1017" s="132"/>
      <c r="AZ1017" s="132"/>
      <c r="BA1017" s="132"/>
      <c r="BB1017" s="132"/>
      <c r="BC1017" s="132"/>
      <c r="BD1017" s="132"/>
      <c r="BE1017" s="132"/>
      <c r="BF1017" s="132"/>
      <c r="BG1017" s="132"/>
      <c r="BH1017" s="132"/>
      <c r="BI1017" s="132"/>
      <c r="BJ1017" s="132"/>
      <c r="BK1017" s="132"/>
      <c r="BL1017" s="132"/>
      <c r="BM1017" s="132"/>
      <c r="BN1017" s="132"/>
      <c r="BO1017" s="132"/>
      <c r="BP1017" s="132"/>
      <c r="BQ1017" s="132"/>
      <c r="BR1017" s="132"/>
      <c r="BS1017" s="132"/>
      <c r="BT1017" s="132"/>
      <c r="BU1017" s="132"/>
      <c r="BV1017" s="132"/>
      <c r="BW1017" s="132"/>
      <c r="BX1017" s="132"/>
      <c r="BY1017" s="132"/>
      <c r="BZ1017" s="132"/>
      <c r="CA1017" s="132"/>
      <c r="CB1017" s="132"/>
      <c r="CC1017" s="132"/>
      <c r="CD1017" s="132"/>
      <c r="CE1017" s="132"/>
      <c r="CF1017" s="132"/>
      <c r="CG1017" s="132"/>
      <c r="CH1017" s="132"/>
      <c r="CI1017" s="132"/>
      <c r="CJ1017" s="132"/>
      <c r="CK1017" s="132"/>
      <c r="CL1017" s="132"/>
      <c r="CM1017" s="132"/>
    </row>
    <row r="1018" spans="1:91" s="67" customFormat="1" ht="50.1" customHeight="1">
      <c r="A1018" s="4" t="s">
        <v>4634</v>
      </c>
      <c r="B1018" s="4" t="s">
        <v>2720</v>
      </c>
      <c r="C1018" s="8" t="s">
        <v>3258</v>
      </c>
      <c r="D1018" s="7" t="s">
        <v>3249</v>
      </c>
      <c r="E1018" s="8" t="s">
        <v>3259</v>
      </c>
      <c r="F1018" s="56"/>
      <c r="G1018" s="4" t="s">
        <v>2712</v>
      </c>
      <c r="H1018" s="4">
        <v>0</v>
      </c>
      <c r="I1018" s="74">
        <v>590000000</v>
      </c>
      <c r="J1018" s="8" t="s">
        <v>2571</v>
      </c>
      <c r="K1018" s="8" t="s">
        <v>2751</v>
      </c>
      <c r="L1018" s="8" t="s">
        <v>2725</v>
      </c>
      <c r="M1018" s="4" t="s">
        <v>2716</v>
      </c>
      <c r="N1018" s="8" t="s">
        <v>3251</v>
      </c>
      <c r="O1018" s="22" t="s">
        <v>2718</v>
      </c>
      <c r="P1018" s="4">
        <v>796</v>
      </c>
      <c r="Q1018" s="4" t="s">
        <v>2728</v>
      </c>
      <c r="R1018" s="155">
        <v>20</v>
      </c>
      <c r="S1018" s="35">
        <v>321</v>
      </c>
      <c r="T1018" s="35">
        <f t="shared" si="36"/>
        <v>6420</v>
      </c>
      <c r="U1018" s="35">
        <f t="shared" si="35"/>
        <v>7190.4000000000005</v>
      </c>
      <c r="V1018" s="4"/>
      <c r="W1018" s="4">
        <v>2017</v>
      </c>
      <c r="X1018" s="8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5"/>
      <c r="BF1018" s="65"/>
      <c r="BG1018" s="65"/>
      <c r="BH1018" s="65"/>
      <c r="BI1018" s="65"/>
      <c r="BJ1018" s="65"/>
      <c r="BK1018" s="65"/>
      <c r="BL1018" s="65"/>
      <c r="BM1018" s="65"/>
      <c r="BN1018" s="65"/>
      <c r="BO1018" s="65"/>
      <c r="BP1018" s="65"/>
      <c r="BQ1018" s="65"/>
      <c r="BR1018" s="65"/>
      <c r="BS1018" s="65"/>
      <c r="BT1018" s="65"/>
      <c r="BU1018" s="65"/>
      <c r="BV1018" s="65"/>
      <c r="BW1018" s="65"/>
      <c r="BX1018" s="65"/>
      <c r="BY1018" s="65"/>
      <c r="BZ1018" s="65"/>
      <c r="CA1018" s="65"/>
      <c r="CB1018" s="65"/>
      <c r="CC1018" s="65"/>
      <c r="CD1018" s="65"/>
      <c r="CE1018" s="65"/>
      <c r="CF1018" s="65"/>
      <c r="CG1018" s="65"/>
      <c r="CH1018" s="65"/>
      <c r="CI1018" s="65"/>
      <c r="CJ1018" s="65"/>
      <c r="CK1018" s="65"/>
      <c r="CL1018" s="65"/>
      <c r="CM1018" s="65"/>
    </row>
    <row r="1019" spans="1:91" s="67" customFormat="1" ht="50.1" customHeight="1">
      <c r="A1019" s="4" t="s">
        <v>4635</v>
      </c>
      <c r="B1019" s="33" t="s">
        <v>2720</v>
      </c>
      <c r="C1019" s="97" t="s">
        <v>3260</v>
      </c>
      <c r="D1019" s="99" t="s">
        <v>3249</v>
      </c>
      <c r="E1019" s="5" t="s">
        <v>3261</v>
      </c>
      <c r="F1019" s="23"/>
      <c r="G1019" s="24" t="s">
        <v>2712</v>
      </c>
      <c r="H1019" s="10">
        <v>0</v>
      </c>
      <c r="I1019" s="74">
        <v>590000000</v>
      </c>
      <c r="J1019" s="8" t="s">
        <v>2571</v>
      </c>
      <c r="K1019" s="33" t="s">
        <v>2751</v>
      </c>
      <c r="L1019" s="8" t="s">
        <v>2725</v>
      </c>
      <c r="M1019" s="33" t="s">
        <v>2716</v>
      </c>
      <c r="N1019" s="5" t="s">
        <v>3251</v>
      </c>
      <c r="O1019" s="22" t="s">
        <v>2718</v>
      </c>
      <c r="P1019" s="4">
        <v>796</v>
      </c>
      <c r="Q1019" s="50" t="s">
        <v>2728</v>
      </c>
      <c r="R1019" s="150">
        <v>30</v>
      </c>
      <c r="S1019" s="37">
        <v>370</v>
      </c>
      <c r="T1019" s="35">
        <f t="shared" si="36"/>
        <v>11100</v>
      </c>
      <c r="U1019" s="35">
        <f t="shared" si="35"/>
        <v>12432.000000000002</v>
      </c>
      <c r="V1019" s="33"/>
      <c r="W1019" s="75">
        <v>2017</v>
      </c>
      <c r="X1019" s="8"/>
      <c r="Y1019" s="132"/>
      <c r="Z1019" s="132"/>
      <c r="AA1019" s="132"/>
      <c r="AB1019" s="132"/>
      <c r="AC1019" s="132"/>
      <c r="AD1019" s="132"/>
      <c r="AE1019" s="132"/>
      <c r="AF1019" s="132"/>
      <c r="AG1019" s="132"/>
      <c r="AH1019" s="132"/>
      <c r="AI1019" s="132"/>
      <c r="AJ1019" s="132"/>
      <c r="AK1019" s="132"/>
      <c r="AL1019" s="133"/>
      <c r="AM1019" s="133"/>
      <c r="AN1019" s="133"/>
      <c r="AO1019" s="133"/>
      <c r="AP1019" s="133"/>
      <c r="AQ1019" s="133"/>
      <c r="AR1019" s="133"/>
      <c r="AS1019" s="133"/>
      <c r="AT1019" s="133"/>
      <c r="AU1019" s="133"/>
      <c r="AV1019" s="133"/>
      <c r="AW1019" s="133"/>
      <c r="AX1019" s="133"/>
      <c r="AY1019" s="133"/>
      <c r="AZ1019" s="133"/>
      <c r="BA1019" s="133"/>
      <c r="BB1019" s="133"/>
      <c r="BC1019" s="133"/>
      <c r="BD1019" s="133"/>
      <c r="BE1019" s="133"/>
      <c r="BF1019" s="133"/>
      <c r="BG1019" s="133"/>
      <c r="BH1019" s="133"/>
      <c r="BI1019" s="133"/>
      <c r="BJ1019" s="133"/>
      <c r="BK1019" s="133"/>
      <c r="BL1019" s="133"/>
      <c r="BM1019" s="133"/>
      <c r="BN1019" s="133"/>
      <c r="BO1019" s="133"/>
      <c r="BP1019" s="133"/>
      <c r="BQ1019" s="133"/>
      <c r="BR1019" s="133"/>
      <c r="BS1019" s="133"/>
      <c r="BT1019" s="133"/>
      <c r="BU1019" s="133"/>
      <c r="BV1019" s="133"/>
      <c r="BW1019" s="133"/>
      <c r="BX1019" s="133"/>
      <c r="BY1019" s="133"/>
      <c r="BZ1019" s="133"/>
      <c r="CA1019" s="133"/>
      <c r="CB1019" s="133"/>
      <c r="CC1019" s="133"/>
      <c r="CD1019" s="133"/>
      <c r="CE1019" s="133"/>
      <c r="CF1019" s="133"/>
      <c r="CG1019" s="133"/>
      <c r="CH1019" s="133"/>
      <c r="CI1019" s="133"/>
      <c r="CJ1019" s="133"/>
      <c r="CK1019" s="133"/>
      <c r="CL1019" s="133"/>
      <c r="CM1019" s="133"/>
    </row>
    <row r="1020" spans="1:91" s="67" customFormat="1" ht="50.1" customHeight="1">
      <c r="A1020" s="4" t="s">
        <v>4636</v>
      </c>
      <c r="B1020" s="4" t="s">
        <v>2720</v>
      </c>
      <c r="C1020" s="8" t="s">
        <v>3262</v>
      </c>
      <c r="D1020" s="7" t="s">
        <v>3249</v>
      </c>
      <c r="E1020" s="8" t="s">
        <v>3263</v>
      </c>
      <c r="F1020" s="56"/>
      <c r="G1020" s="4" t="s">
        <v>2712</v>
      </c>
      <c r="H1020" s="4">
        <v>0</v>
      </c>
      <c r="I1020" s="74">
        <v>590000000</v>
      </c>
      <c r="J1020" s="8" t="s">
        <v>2571</v>
      </c>
      <c r="K1020" s="8" t="s">
        <v>2751</v>
      </c>
      <c r="L1020" s="8" t="s">
        <v>2725</v>
      </c>
      <c r="M1020" s="4" t="s">
        <v>2716</v>
      </c>
      <c r="N1020" s="8" t="s">
        <v>3251</v>
      </c>
      <c r="O1020" s="22" t="s">
        <v>2718</v>
      </c>
      <c r="P1020" s="4">
        <v>796</v>
      </c>
      <c r="Q1020" s="4" t="s">
        <v>2728</v>
      </c>
      <c r="R1020" s="155">
        <v>30</v>
      </c>
      <c r="S1020" s="35">
        <v>388</v>
      </c>
      <c r="T1020" s="35">
        <f t="shared" si="36"/>
        <v>11640</v>
      </c>
      <c r="U1020" s="35">
        <f t="shared" si="35"/>
        <v>13036.800000000001</v>
      </c>
      <c r="V1020" s="4"/>
      <c r="W1020" s="4">
        <v>2017</v>
      </c>
      <c r="X1020" s="8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5"/>
      <c r="BF1020" s="65"/>
      <c r="BG1020" s="65"/>
      <c r="BH1020" s="65"/>
      <c r="BI1020" s="65"/>
      <c r="BJ1020" s="65"/>
      <c r="BK1020" s="65"/>
      <c r="BL1020" s="65"/>
      <c r="BM1020" s="65"/>
      <c r="BN1020" s="65"/>
      <c r="BO1020" s="65"/>
      <c r="BP1020" s="65"/>
      <c r="BQ1020" s="65"/>
      <c r="BR1020" s="65"/>
      <c r="BS1020" s="65"/>
      <c r="BT1020" s="65"/>
      <c r="BU1020" s="65"/>
      <c r="BV1020" s="65"/>
      <c r="BW1020" s="65"/>
      <c r="BX1020" s="65"/>
      <c r="BY1020" s="65"/>
      <c r="BZ1020" s="65"/>
      <c r="CA1020" s="65"/>
      <c r="CB1020" s="65"/>
      <c r="CC1020" s="65"/>
      <c r="CD1020" s="65"/>
      <c r="CE1020" s="65"/>
      <c r="CF1020" s="65"/>
      <c r="CG1020" s="65"/>
      <c r="CH1020" s="65"/>
      <c r="CI1020" s="65"/>
      <c r="CJ1020" s="65"/>
      <c r="CK1020" s="65"/>
      <c r="CL1020" s="65"/>
      <c r="CM1020" s="65"/>
    </row>
    <row r="1021" spans="1:91" s="67" customFormat="1" ht="50.1" customHeight="1">
      <c r="A1021" s="4" t="s">
        <v>4637</v>
      </c>
      <c r="B1021" s="33" t="s">
        <v>2720</v>
      </c>
      <c r="C1021" s="97" t="s">
        <v>3264</v>
      </c>
      <c r="D1021" s="99" t="s">
        <v>3249</v>
      </c>
      <c r="E1021" s="5" t="s">
        <v>3265</v>
      </c>
      <c r="F1021" s="23"/>
      <c r="G1021" s="24" t="s">
        <v>2712</v>
      </c>
      <c r="H1021" s="10">
        <v>0</v>
      </c>
      <c r="I1021" s="74">
        <v>590000000</v>
      </c>
      <c r="J1021" s="8" t="s">
        <v>2571</v>
      </c>
      <c r="K1021" s="33" t="s">
        <v>2751</v>
      </c>
      <c r="L1021" s="8" t="s">
        <v>2725</v>
      </c>
      <c r="M1021" s="33" t="s">
        <v>2716</v>
      </c>
      <c r="N1021" s="5" t="s">
        <v>3251</v>
      </c>
      <c r="O1021" s="22" t="s">
        <v>2718</v>
      </c>
      <c r="P1021" s="4">
        <v>796</v>
      </c>
      <c r="Q1021" s="50" t="s">
        <v>2728</v>
      </c>
      <c r="R1021" s="150">
        <v>20</v>
      </c>
      <c r="S1021" s="37">
        <v>377</v>
      </c>
      <c r="T1021" s="35">
        <f t="shared" si="36"/>
        <v>7540</v>
      </c>
      <c r="U1021" s="35">
        <f t="shared" si="35"/>
        <v>8444.8000000000011</v>
      </c>
      <c r="V1021" s="33"/>
      <c r="W1021" s="75">
        <v>2017</v>
      </c>
      <c r="X1021" s="8"/>
      <c r="Y1021" s="132"/>
      <c r="Z1021" s="132"/>
      <c r="AA1021" s="132"/>
      <c r="AB1021" s="132"/>
      <c r="AC1021" s="132"/>
      <c r="AD1021" s="132"/>
      <c r="AE1021" s="132"/>
      <c r="AF1021" s="132"/>
      <c r="AG1021" s="132"/>
      <c r="AH1021" s="132"/>
      <c r="AI1021" s="132"/>
      <c r="AJ1021" s="132"/>
      <c r="AK1021" s="132"/>
      <c r="AL1021" s="133"/>
      <c r="AM1021" s="133"/>
      <c r="AN1021" s="133"/>
      <c r="AO1021" s="133"/>
      <c r="AP1021" s="133"/>
      <c r="AQ1021" s="133"/>
      <c r="AR1021" s="133"/>
      <c r="AS1021" s="133"/>
      <c r="AT1021" s="133"/>
      <c r="AU1021" s="133"/>
      <c r="AV1021" s="133"/>
      <c r="AW1021" s="133"/>
      <c r="AX1021" s="133"/>
      <c r="AY1021" s="133"/>
      <c r="AZ1021" s="133"/>
      <c r="BA1021" s="133"/>
      <c r="BB1021" s="133"/>
      <c r="BC1021" s="133"/>
      <c r="BD1021" s="133"/>
      <c r="BE1021" s="133"/>
      <c r="BF1021" s="133"/>
      <c r="BG1021" s="133"/>
      <c r="BH1021" s="133"/>
      <c r="BI1021" s="133"/>
      <c r="BJ1021" s="133"/>
      <c r="BK1021" s="133"/>
      <c r="BL1021" s="133"/>
      <c r="BM1021" s="133"/>
      <c r="BN1021" s="133"/>
      <c r="BO1021" s="133"/>
      <c r="BP1021" s="133"/>
      <c r="BQ1021" s="133"/>
      <c r="BR1021" s="133"/>
      <c r="BS1021" s="133"/>
      <c r="BT1021" s="133"/>
      <c r="BU1021" s="133"/>
      <c r="BV1021" s="133"/>
      <c r="BW1021" s="133"/>
      <c r="BX1021" s="133"/>
      <c r="BY1021" s="133"/>
      <c r="BZ1021" s="133"/>
      <c r="CA1021" s="133"/>
      <c r="CB1021" s="133"/>
      <c r="CC1021" s="133"/>
      <c r="CD1021" s="133"/>
      <c r="CE1021" s="133"/>
      <c r="CF1021" s="133"/>
      <c r="CG1021" s="133"/>
      <c r="CH1021" s="133"/>
      <c r="CI1021" s="133"/>
      <c r="CJ1021" s="133"/>
      <c r="CK1021" s="133"/>
      <c r="CL1021" s="133"/>
      <c r="CM1021" s="133"/>
    </row>
    <row r="1022" spans="1:91" s="67" customFormat="1" ht="50.1" customHeight="1">
      <c r="A1022" s="4" t="s">
        <v>4638</v>
      </c>
      <c r="B1022" s="4" t="s">
        <v>2720</v>
      </c>
      <c r="C1022" s="8" t="s">
        <v>3266</v>
      </c>
      <c r="D1022" s="7" t="s">
        <v>3249</v>
      </c>
      <c r="E1022" s="8" t="s">
        <v>3267</v>
      </c>
      <c r="F1022" s="56"/>
      <c r="G1022" s="4" t="s">
        <v>2712</v>
      </c>
      <c r="H1022" s="4">
        <v>0</v>
      </c>
      <c r="I1022" s="74">
        <v>590000000</v>
      </c>
      <c r="J1022" s="8" t="s">
        <v>2571</v>
      </c>
      <c r="K1022" s="8" t="s">
        <v>2751</v>
      </c>
      <c r="L1022" s="8" t="s">
        <v>2725</v>
      </c>
      <c r="M1022" s="4" t="s">
        <v>2716</v>
      </c>
      <c r="N1022" s="8" t="s">
        <v>3251</v>
      </c>
      <c r="O1022" s="22" t="s">
        <v>2718</v>
      </c>
      <c r="P1022" s="4">
        <v>796</v>
      </c>
      <c r="Q1022" s="4" t="s">
        <v>2728</v>
      </c>
      <c r="R1022" s="155">
        <v>20</v>
      </c>
      <c r="S1022" s="35">
        <v>458</v>
      </c>
      <c r="T1022" s="35">
        <f t="shared" si="36"/>
        <v>9160</v>
      </c>
      <c r="U1022" s="35">
        <f t="shared" si="35"/>
        <v>10259.200000000001</v>
      </c>
      <c r="V1022" s="4"/>
      <c r="W1022" s="4">
        <v>2017</v>
      </c>
      <c r="X1022" s="8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5"/>
      <c r="BF1022" s="65"/>
      <c r="BG1022" s="65"/>
      <c r="BH1022" s="65"/>
      <c r="BI1022" s="65"/>
      <c r="BJ1022" s="65"/>
      <c r="BK1022" s="65"/>
      <c r="BL1022" s="65"/>
      <c r="BM1022" s="65"/>
      <c r="BN1022" s="65"/>
      <c r="BO1022" s="65"/>
      <c r="BP1022" s="65"/>
      <c r="BQ1022" s="65"/>
      <c r="BR1022" s="65"/>
      <c r="BS1022" s="65"/>
      <c r="BT1022" s="65"/>
      <c r="BU1022" s="65"/>
      <c r="BV1022" s="65"/>
      <c r="BW1022" s="65"/>
      <c r="BX1022" s="65"/>
      <c r="BY1022" s="65"/>
      <c r="BZ1022" s="65"/>
      <c r="CA1022" s="65"/>
      <c r="CB1022" s="65"/>
      <c r="CC1022" s="65"/>
      <c r="CD1022" s="65"/>
      <c r="CE1022" s="65"/>
      <c r="CF1022" s="65"/>
      <c r="CG1022" s="65"/>
      <c r="CH1022" s="65"/>
      <c r="CI1022" s="65"/>
      <c r="CJ1022" s="65"/>
      <c r="CK1022" s="65"/>
      <c r="CL1022" s="65"/>
      <c r="CM1022" s="65"/>
    </row>
    <row r="1023" spans="1:91" s="67" customFormat="1" ht="50.1" customHeight="1">
      <c r="A1023" s="4" t="s">
        <v>4639</v>
      </c>
      <c r="B1023" s="33" t="s">
        <v>2720</v>
      </c>
      <c r="C1023" s="97" t="s">
        <v>3268</v>
      </c>
      <c r="D1023" s="99" t="s">
        <v>3249</v>
      </c>
      <c r="E1023" s="5" t="s">
        <v>3269</v>
      </c>
      <c r="F1023" s="23"/>
      <c r="G1023" s="24" t="s">
        <v>2712</v>
      </c>
      <c r="H1023" s="10">
        <v>0</v>
      </c>
      <c r="I1023" s="74">
        <v>590000000</v>
      </c>
      <c r="J1023" s="8" t="s">
        <v>2571</v>
      </c>
      <c r="K1023" s="33" t="s">
        <v>2751</v>
      </c>
      <c r="L1023" s="8" t="s">
        <v>2725</v>
      </c>
      <c r="M1023" s="33" t="s">
        <v>2716</v>
      </c>
      <c r="N1023" s="5" t="s">
        <v>3251</v>
      </c>
      <c r="O1023" s="22" t="s">
        <v>2718</v>
      </c>
      <c r="P1023" s="4">
        <v>796</v>
      </c>
      <c r="Q1023" s="50" t="s">
        <v>2728</v>
      </c>
      <c r="R1023" s="150">
        <v>20</v>
      </c>
      <c r="S1023" s="37">
        <v>464</v>
      </c>
      <c r="T1023" s="35">
        <f t="shared" si="36"/>
        <v>9280</v>
      </c>
      <c r="U1023" s="35">
        <f t="shared" si="35"/>
        <v>10393.6</v>
      </c>
      <c r="V1023" s="33"/>
      <c r="W1023" s="75">
        <v>2017</v>
      </c>
      <c r="X1023" s="8"/>
      <c r="Y1023" s="132"/>
      <c r="Z1023" s="132"/>
      <c r="AA1023" s="132"/>
      <c r="AB1023" s="132"/>
      <c r="AC1023" s="132"/>
      <c r="AD1023" s="132"/>
      <c r="AE1023" s="132"/>
      <c r="AF1023" s="132"/>
      <c r="AG1023" s="132"/>
      <c r="AH1023" s="132"/>
      <c r="AI1023" s="132"/>
      <c r="AJ1023" s="132"/>
      <c r="AK1023" s="132"/>
      <c r="AL1023" s="133"/>
      <c r="AM1023" s="133"/>
      <c r="AN1023" s="133"/>
      <c r="AO1023" s="133"/>
      <c r="AP1023" s="133"/>
      <c r="AQ1023" s="133"/>
      <c r="AR1023" s="133"/>
      <c r="AS1023" s="133"/>
      <c r="AT1023" s="133"/>
      <c r="AU1023" s="133"/>
      <c r="AV1023" s="133"/>
      <c r="AW1023" s="133"/>
      <c r="AX1023" s="133"/>
      <c r="AY1023" s="133"/>
      <c r="AZ1023" s="133"/>
      <c r="BA1023" s="133"/>
      <c r="BB1023" s="133"/>
      <c r="BC1023" s="133"/>
      <c r="BD1023" s="133"/>
      <c r="BE1023" s="133"/>
      <c r="BF1023" s="133"/>
      <c r="BG1023" s="133"/>
      <c r="BH1023" s="133"/>
      <c r="BI1023" s="133"/>
      <c r="BJ1023" s="133"/>
      <c r="BK1023" s="133"/>
      <c r="BL1023" s="133"/>
      <c r="BM1023" s="133"/>
      <c r="BN1023" s="133"/>
      <c r="BO1023" s="133"/>
      <c r="BP1023" s="133"/>
      <c r="BQ1023" s="133"/>
      <c r="BR1023" s="133"/>
      <c r="BS1023" s="133"/>
      <c r="BT1023" s="133"/>
      <c r="BU1023" s="133"/>
      <c r="BV1023" s="133"/>
      <c r="BW1023" s="133"/>
      <c r="BX1023" s="133"/>
      <c r="BY1023" s="133"/>
      <c r="BZ1023" s="133"/>
      <c r="CA1023" s="133"/>
      <c r="CB1023" s="133"/>
      <c r="CC1023" s="133"/>
      <c r="CD1023" s="133"/>
      <c r="CE1023" s="133"/>
      <c r="CF1023" s="133"/>
      <c r="CG1023" s="133"/>
      <c r="CH1023" s="133"/>
      <c r="CI1023" s="133"/>
      <c r="CJ1023" s="133"/>
      <c r="CK1023" s="133"/>
      <c r="CL1023" s="133"/>
      <c r="CM1023" s="133"/>
    </row>
    <row r="1024" spans="1:91" s="67" customFormat="1" ht="50.1" customHeight="1">
      <c r="A1024" s="4" t="s">
        <v>4640</v>
      </c>
      <c r="B1024" s="4" t="s">
        <v>2720</v>
      </c>
      <c r="C1024" s="8" t="s">
        <v>3270</v>
      </c>
      <c r="D1024" s="7" t="s">
        <v>3249</v>
      </c>
      <c r="E1024" s="8" t="s">
        <v>3271</v>
      </c>
      <c r="F1024" s="56"/>
      <c r="G1024" s="4" t="s">
        <v>2712</v>
      </c>
      <c r="H1024" s="4">
        <v>0</v>
      </c>
      <c r="I1024" s="74">
        <v>590000000</v>
      </c>
      <c r="J1024" s="8" t="s">
        <v>2571</v>
      </c>
      <c r="K1024" s="8" t="s">
        <v>2751</v>
      </c>
      <c r="L1024" s="8" t="s">
        <v>2725</v>
      </c>
      <c r="M1024" s="4" t="s">
        <v>2716</v>
      </c>
      <c r="N1024" s="8" t="s">
        <v>3251</v>
      </c>
      <c r="O1024" s="22" t="s">
        <v>2718</v>
      </c>
      <c r="P1024" s="4">
        <v>796</v>
      </c>
      <c r="Q1024" s="4" t="s">
        <v>2728</v>
      </c>
      <c r="R1024" s="155">
        <v>30</v>
      </c>
      <c r="S1024" s="35">
        <v>495</v>
      </c>
      <c r="T1024" s="35">
        <f t="shared" si="36"/>
        <v>14850</v>
      </c>
      <c r="U1024" s="35">
        <f t="shared" si="35"/>
        <v>16632</v>
      </c>
      <c r="V1024" s="4"/>
      <c r="W1024" s="4">
        <v>2017</v>
      </c>
      <c r="X1024" s="8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5"/>
      <c r="BF1024" s="65"/>
      <c r="BG1024" s="65"/>
      <c r="BH1024" s="65"/>
      <c r="BI1024" s="65"/>
      <c r="BJ1024" s="65"/>
      <c r="BK1024" s="65"/>
      <c r="BL1024" s="65"/>
      <c r="BM1024" s="65"/>
      <c r="BN1024" s="65"/>
      <c r="BO1024" s="65"/>
      <c r="BP1024" s="65"/>
      <c r="BQ1024" s="65"/>
      <c r="BR1024" s="65"/>
      <c r="BS1024" s="65"/>
      <c r="BT1024" s="65"/>
      <c r="BU1024" s="65"/>
      <c r="BV1024" s="65"/>
      <c r="BW1024" s="65"/>
      <c r="BX1024" s="65"/>
      <c r="BY1024" s="65"/>
      <c r="BZ1024" s="65"/>
      <c r="CA1024" s="65"/>
      <c r="CB1024" s="65"/>
      <c r="CC1024" s="65"/>
      <c r="CD1024" s="65"/>
      <c r="CE1024" s="65"/>
      <c r="CF1024" s="65"/>
      <c r="CG1024" s="65"/>
      <c r="CH1024" s="65"/>
      <c r="CI1024" s="65"/>
      <c r="CJ1024" s="65"/>
      <c r="CK1024" s="65"/>
      <c r="CL1024" s="65"/>
      <c r="CM1024" s="65"/>
    </row>
    <row r="1025" spans="1:91" s="67" customFormat="1" ht="50.1" customHeight="1">
      <c r="A1025" s="4" t="s">
        <v>4641</v>
      </c>
      <c r="B1025" s="33" t="s">
        <v>2720</v>
      </c>
      <c r="C1025" s="97" t="s">
        <v>3272</v>
      </c>
      <c r="D1025" s="99" t="s">
        <v>3249</v>
      </c>
      <c r="E1025" s="5" t="s">
        <v>3273</v>
      </c>
      <c r="F1025" s="23"/>
      <c r="G1025" s="24" t="s">
        <v>2712</v>
      </c>
      <c r="H1025" s="10">
        <v>0</v>
      </c>
      <c r="I1025" s="74">
        <v>590000000</v>
      </c>
      <c r="J1025" s="8" t="s">
        <v>2571</v>
      </c>
      <c r="K1025" s="33" t="s">
        <v>2751</v>
      </c>
      <c r="L1025" s="8" t="s">
        <v>2725</v>
      </c>
      <c r="M1025" s="33" t="s">
        <v>2716</v>
      </c>
      <c r="N1025" s="5" t="s">
        <v>3251</v>
      </c>
      <c r="O1025" s="22" t="s">
        <v>2718</v>
      </c>
      <c r="P1025" s="4">
        <v>796</v>
      </c>
      <c r="Q1025" s="50" t="s">
        <v>2728</v>
      </c>
      <c r="R1025" s="150">
        <v>30</v>
      </c>
      <c r="S1025" s="37">
        <v>498</v>
      </c>
      <c r="T1025" s="35">
        <f t="shared" si="36"/>
        <v>14940</v>
      </c>
      <c r="U1025" s="35">
        <f t="shared" si="35"/>
        <v>16732.800000000003</v>
      </c>
      <c r="V1025" s="33"/>
      <c r="W1025" s="75">
        <v>2017</v>
      </c>
      <c r="X1025" s="8"/>
      <c r="Y1025" s="132"/>
      <c r="Z1025" s="132"/>
      <c r="AA1025" s="132"/>
      <c r="AB1025" s="132"/>
      <c r="AC1025" s="132"/>
      <c r="AD1025" s="132"/>
      <c r="AE1025" s="132"/>
      <c r="AF1025" s="132"/>
      <c r="AG1025" s="132"/>
      <c r="AH1025" s="132"/>
      <c r="AI1025" s="132"/>
      <c r="AJ1025" s="132"/>
      <c r="AK1025" s="132"/>
      <c r="AL1025" s="132"/>
      <c r="AM1025" s="132"/>
      <c r="AN1025" s="132"/>
      <c r="AO1025" s="132"/>
      <c r="AP1025" s="132"/>
      <c r="AQ1025" s="132"/>
      <c r="AR1025" s="132"/>
      <c r="AS1025" s="132"/>
      <c r="AT1025" s="132"/>
      <c r="AU1025" s="132"/>
      <c r="AV1025" s="132"/>
      <c r="AW1025" s="132"/>
      <c r="AX1025" s="132"/>
      <c r="AY1025" s="132"/>
      <c r="AZ1025" s="132"/>
      <c r="BA1025" s="132"/>
      <c r="BB1025" s="132"/>
      <c r="BC1025" s="132"/>
      <c r="BD1025" s="132"/>
      <c r="BE1025" s="132"/>
      <c r="BF1025" s="132"/>
      <c r="BG1025" s="132"/>
      <c r="BH1025" s="132"/>
      <c r="BI1025" s="132"/>
      <c r="BJ1025" s="132"/>
      <c r="BK1025" s="132"/>
      <c r="BL1025" s="132"/>
      <c r="BM1025" s="132"/>
      <c r="BN1025" s="132"/>
      <c r="BO1025" s="132"/>
      <c r="BP1025" s="132"/>
      <c r="BQ1025" s="132"/>
      <c r="BR1025" s="132"/>
      <c r="BS1025" s="132"/>
      <c r="BT1025" s="132"/>
      <c r="BU1025" s="132"/>
      <c r="BV1025" s="132"/>
      <c r="BW1025" s="132"/>
      <c r="BX1025" s="132"/>
      <c r="BY1025" s="132"/>
      <c r="BZ1025" s="132"/>
      <c r="CA1025" s="132"/>
      <c r="CB1025" s="132"/>
      <c r="CC1025" s="132"/>
      <c r="CD1025" s="132"/>
      <c r="CE1025" s="132"/>
      <c r="CF1025" s="132"/>
      <c r="CG1025" s="132"/>
      <c r="CH1025" s="132"/>
      <c r="CI1025" s="132"/>
      <c r="CJ1025" s="132"/>
      <c r="CK1025" s="132"/>
      <c r="CL1025" s="132"/>
      <c r="CM1025" s="132"/>
    </row>
    <row r="1026" spans="1:91" s="67" customFormat="1" ht="50.1" customHeight="1">
      <c r="A1026" s="4" t="s">
        <v>4642</v>
      </c>
      <c r="B1026" s="4" t="s">
        <v>2720</v>
      </c>
      <c r="C1026" s="8" t="s">
        <v>3274</v>
      </c>
      <c r="D1026" s="7" t="s">
        <v>3249</v>
      </c>
      <c r="E1026" s="8" t="s">
        <v>3275</v>
      </c>
      <c r="F1026" s="56"/>
      <c r="G1026" s="4" t="s">
        <v>2712</v>
      </c>
      <c r="H1026" s="4">
        <v>0</v>
      </c>
      <c r="I1026" s="74">
        <v>590000000</v>
      </c>
      <c r="J1026" s="8" t="s">
        <v>2571</v>
      </c>
      <c r="K1026" s="8" t="s">
        <v>2751</v>
      </c>
      <c r="L1026" s="8" t="s">
        <v>2725</v>
      </c>
      <c r="M1026" s="4" t="s">
        <v>2716</v>
      </c>
      <c r="N1026" s="8" t="s">
        <v>3251</v>
      </c>
      <c r="O1026" s="22" t="s">
        <v>2718</v>
      </c>
      <c r="P1026" s="4">
        <v>796</v>
      </c>
      <c r="Q1026" s="4" t="s">
        <v>2728</v>
      </c>
      <c r="R1026" s="155">
        <v>20</v>
      </c>
      <c r="S1026" s="35">
        <v>580</v>
      </c>
      <c r="T1026" s="35">
        <f t="shared" si="36"/>
        <v>11600</v>
      </c>
      <c r="U1026" s="35">
        <f t="shared" si="35"/>
        <v>12992.000000000002</v>
      </c>
      <c r="V1026" s="4"/>
      <c r="W1026" s="4">
        <v>2017</v>
      </c>
      <c r="X1026" s="8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5"/>
      <c r="BF1026" s="65"/>
      <c r="BG1026" s="65"/>
      <c r="BH1026" s="65"/>
      <c r="BI1026" s="65"/>
      <c r="BJ1026" s="65"/>
      <c r="BK1026" s="65"/>
      <c r="BL1026" s="65"/>
      <c r="BM1026" s="65"/>
      <c r="BN1026" s="65"/>
      <c r="BO1026" s="65"/>
      <c r="BP1026" s="65"/>
      <c r="BQ1026" s="65"/>
      <c r="BR1026" s="65"/>
      <c r="BS1026" s="65"/>
      <c r="BT1026" s="65"/>
      <c r="BU1026" s="65"/>
      <c r="BV1026" s="65"/>
      <c r="BW1026" s="65"/>
      <c r="BX1026" s="65"/>
      <c r="BY1026" s="65"/>
      <c r="BZ1026" s="65"/>
      <c r="CA1026" s="65"/>
      <c r="CB1026" s="65"/>
      <c r="CC1026" s="65"/>
      <c r="CD1026" s="65"/>
      <c r="CE1026" s="65"/>
      <c r="CF1026" s="65"/>
      <c r="CG1026" s="65"/>
      <c r="CH1026" s="65"/>
      <c r="CI1026" s="65"/>
      <c r="CJ1026" s="65"/>
      <c r="CK1026" s="65"/>
      <c r="CL1026" s="65"/>
      <c r="CM1026" s="65"/>
    </row>
    <row r="1027" spans="1:91" s="67" customFormat="1" ht="50.1" customHeight="1">
      <c r="A1027" s="4" t="s">
        <v>4643</v>
      </c>
      <c r="B1027" s="33" t="s">
        <v>2720</v>
      </c>
      <c r="C1027" s="97" t="s">
        <v>3276</v>
      </c>
      <c r="D1027" s="99" t="s">
        <v>3249</v>
      </c>
      <c r="E1027" s="5" t="s">
        <v>3277</v>
      </c>
      <c r="F1027" s="23"/>
      <c r="G1027" s="24" t="s">
        <v>2712</v>
      </c>
      <c r="H1027" s="10">
        <v>0</v>
      </c>
      <c r="I1027" s="74">
        <v>590000000</v>
      </c>
      <c r="J1027" s="8" t="s">
        <v>2571</v>
      </c>
      <c r="K1027" s="33" t="s">
        <v>2751</v>
      </c>
      <c r="L1027" s="8" t="s">
        <v>2725</v>
      </c>
      <c r="M1027" s="33" t="s">
        <v>2716</v>
      </c>
      <c r="N1027" s="5" t="s">
        <v>3251</v>
      </c>
      <c r="O1027" s="22" t="s">
        <v>2718</v>
      </c>
      <c r="P1027" s="4">
        <v>796</v>
      </c>
      <c r="Q1027" s="50" t="s">
        <v>2728</v>
      </c>
      <c r="R1027" s="150">
        <v>50</v>
      </c>
      <c r="S1027" s="37">
        <v>686</v>
      </c>
      <c r="T1027" s="35">
        <f t="shared" si="36"/>
        <v>34300</v>
      </c>
      <c r="U1027" s="35">
        <f t="shared" si="35"/>
        <v>38416.000000000007</v>
      </c>
      <c r="V1027" s="33"/>
      <c r="W1027" s="75">
        <v>2017</v>
      </c>
      <c r="X1027" s="8"/>
      <c r="Y1027" s="132"/>
      <c r="Z1027" s="132"/>
      <c r="AA1027" s="132"/>
      <c r="AB1027" s="132"/>
      <c r="AC1027" s="132"/>
      <c r="AD1027" s="132"/>
      <c r="AE1027" s="132"/>
      <c r="AF1027" s="132"/>
      <c r="AG1027" s="132"/>
      <c r="AH1027" s="132"/>
      <c r="AI1027" s="132"/>
      <c r="AJ1027" s="132"/>
      <c r="AK1027" s="132"/>
      <c r="AL1027" s="132"/>
      <c r="AM1027" s="132"/>
      <c r="AN1027" s="132"/>
      <c r="AO1027" s="132"/>
      <c r="AP1027" s="132"/>
      <c r="AQ1027" s="132"/>
      <c r="AR1027" s="132"/>
      <c r="AS1027" s="132"/>
      <c r="AT1027" s="132"/>
      <c r="AU1027" s="132"/>
      <c r="AV1027" s="132"/>
      <c r="AW1027" s="132"/>
      <c r="AX1027" s="132"/>
      <c r="AY1027" s="132"/>
      <c r="AZ1027" s="132"/>
      <c r="BA1027" s="132"/>
      <c r="BB1027" s="132"/>
      <c r="BC1027" s="132"/>
      <c r="BD1027" s="132"/>
      <c r="BE1027" s="132"/>
      <c r="BF1027" s="132"/>
      <c r="BG1027" s="132"/>
      <c r="BH1027" s="132"/>
      <c r="BI1027" s="132"/>
      <c r="BJ1027" s="132"/>
      <c r="BK1027" s="132"/>
      <c r="BL1027" s="132"/>
      <c r="BM1027" s="132"/>
      <c r="BN1027" s="132"/>
      <c r="BO1027" s="132"/>
      <c r="BP1027" s="132"/>
      <c r="BQ1027" s="132"/>
      <c r="BR1027" s="132"/>
      <c r="BS1027" s="132"/>
      <c r="BT1027" s="132"/>
      <c r="BU1027" s="132"/>
      <c r="BV1027" s="132"/>
      <c r="BW1027" s="132"/>
      <c r="BX1027" s="132"/>
      <c r="BY1027" s="132"/>
      <c r="BZ1027" s="132"/>
      <c r="CA1027" s="132"/>
      <c r="CB1027" s="132"/>
      <c r="CC1027" s="132"/>
      <c r="CD1027" s="132"/>
      <c r="CE1027" s="132"/>
      <c r="CF1027" s="132"/>
      <c r="CG1027" s="132"/>
      <c r="CH1027" s="132"/>
      <c r="CI1027" s="132"/>
      <c r="CJ1027" s="132"/>
      <c r="CK1027" s="132"/>
      <c r="CL1027" s="132"/>
      <c r="CM1027" s="132"/>
    </row>
    <row r="1028" spans="1:91" s="67" customFormat="1" ht="50.1" customHeight="1">
      <c r="A1028" s="4" t="s">
        <v>4644</v>
      </c>
      <c r="B1028" s="4" t="s">
        <v>2720</v>
      </c>
      <c r="C1028" s="8" t="s">
        <v>3278</v>
      </c>
      <c r="D1028" s="7" t="s">
        <v>3249</v>
      </c>
      <c r="E1028" s="8" t="s">
        <v>3279</v>
      </c>
      <c r="F1028" s="56"/>
      <c r="G1028" s="4" t="s">
        <v>2712</v>
      </c>
      <c r="H1028" s="4">
        <v>0</v>
      </c>
      <c r="I1028" s="74">
        <v>590000000</v>
      </c>
      <c r="J1028" s="8" t="s">
        <v>2571</v>
      </c>
      <c r="K1028" s="8" t="s">
        <v>2751</v>
      </c>
      <c r="L1028" s="8" t="s">
        <v>2725</v>
      </c>
      <c r="M1028" s="4" t="s">
        <v>2716</v>
      </c>
      <c r="N1028" s="8" t="s">
        <v>3251</v>
      </c>
      <c r="O1028" s="22" t="s">
        <v>2718</v>
      </c>
      <c r="P1028" s="4">
        <v>796</v>
      </c>
      <c r="Q1028" s="4" t="s">
        <v>2728</v>
      </c>
      <c r="R1028" s="155">
        <v>16</v>
      </c>
      <c r="S1028" s="35">
        <v>1100</v>
      </c>
      <c r="T1028" s="35">
        <f t="shared" si="36"/>
        <v>17600</v>
      </c>
      <c r="U1028" s="35">
        <f t="shared" si="35"/>
        <v>19712.000000000004</v>
      </c>
      <c r="V1028" s="4"/>
      <c r="W1028" s="4">
        <v>2017</v>
      </c>
      <c r="X1028" s="8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  <c r="BG1028" s="65"/>
      <c r="BH1028" s="65"/>
      <c r="BI1028" s="65"/>
      <c r="BJ1028" s="65"/>
      <c r="BK1028" s="65"/>
      <c r="BL1028" s="65"/>
      <c r="BM1028" s="65"/>
      <c r="BN1028" s="65"/>
      <c r="BO1028" s="65"/>
      <c r="BP1028" s="65"/>
      <c r="BQ1028" s="65"/>
      <c r="BR1028" s="65"/>
      <c r="BS1028" s="65"/>
      <c r="BT1028" s="65"/>
      <c r="BU1028" s="65"/>
      <c r="BV1028" s="65"/>
      <c r="BW1028" s="65"/>
      <c r="BX1028" s="65"/>
      <c r="BY1028" s="65"/>
      <c r="BZ1028" s="65"/>
      <c r="CA1028" s="65"/>
      <c r="CB1028" s="65"/>
      <c r="CC1028" s="65"/>
      <c r="CD1028" s="65"/>
      <c r="CE1028" s="65"/>
      <c r="CF1028" s="65"/>
      <c r="CG1028" s="65"/>
      <c r="CH1028" s="65"/>
      <c r="CI1028" s="65"/>
      <c r="CJ1028" s="65"/>
      <c r="CK1028" s="65"/>
      <c r="CL1028" s="65"/>
      <c r="CM1028" s="65"/>
    </row>
    <row r="1029" spans="1:91" s="67" customFormat="1" ht="50.1" customHeight="1">
      <c r="A1029" s="4" t="s">
        <v>4645</v>
      </c>
      <c r="B1029" s="33" t="s">
        <v>2720</v>
      </c>
      <c r="C1029" s="97" t="s">
        <v>3280</v>
      </c>
      <c r="D1029" s="99" t="s">
        <v>3249</v>
      </c>
      <c r="E1029" s="5" t="s">
        <v>3281</v>
      </c>
      <c r="F1029" s="23"/>
      <c r="G1029" s="24" t="s">
        <v>2712</v>
      </c>
      <c r="H1029" s="10">
        <v>0</v>
      </c>
      <c r="I1029" s="74">
        <v>590000000</v>
      </c>
      <c r="J1029" s="8" t="s">
        <v>2571</v>
      </c>
      <c r="K1029" s="33" t="s">
        <v>2751</v>
      </c>
      <c r="L1029" s="8" t="s">
        <v>2725</v>
      </c>
      <c r="M1029" s="33" t="s">
        <v>2716</v>
      </c>
      <c r="N1029" s="5" t="s">
        <v>3251</v>
      </c>
      <c r="O1029" s="22" t="s">
        <v>2718</v>
      </c>
      <c r="P1029" s="4">
        <v>796</v>
      </c>
      <c r="Q1029" s="50" t="s">
        <v>2728</v>
      </c>
      <c r="R1029" s="150">
        <v>20</v>
      </c>
      <c r="S1029" s="37">
        <v>1122</v>
      </c>
      <c r="T1029" s="35">
        <f t="shared" si="36"/>
        <v>22440</v>
      </c>
      <c r="U1029" s="35">
        <f t="shared" si="35"/>
        <v>25132.800000000003</v>
      </c>
      <c r="V1029" s="33"/>
      <c r="W1029" s="75">
        <v>2017</v>
      </c>
      <c r="X1029" s="8"/>
      <c r="Y1029" s="132"/>
      <c r="Z1029" s="132"/>
      <c r="AA1029" s="132"/>
      <c r="AB1029" s="132"/>
      <c r="AC1029" s="132"/>
      <c r="AD1029" s="132"/>
      <c r="AE1029" s="132"/>
      <c r="AF1029" s="132"/>
      <c r="AG1029" s="132"/>
      <c r="AH1029" s="132"/>
      <c r="AI1029" s="132"/>
      <c r="AJ1029" s="132"/>
      <c r="AK1029" s="132"/>
      <c r="AL1029" s="133"/>
      <c r="AM1029" s="133"/>
      <c r="AN1029" s="133"/>
      <c r="AO1029" s="133"/>
      <c r="AP1029" s="133"/>
      <c r="AQ1029" s="133"/>
      <c r="AR1029" s="133"/>
      <c r="AS1029" s="133"/>
      <c r="AT1029" s="133"/>
      <c r="AU1029" s="133"/>
      <c r="AV1029" s="133"/>
      <c r="AW1029" s="133"/>
      <c r="AX1029" s="133"/>
      <c r="AY1029" s="133"/>
      <c r="AZ1029" s="133"/>
      <c r="BA1029" s="133"/>
      <c r="BB1029" s="133"/>
      <c r="BC1029" s="133"/>
      <c r="BD1029" s="133"/>
      <c r="BE1029" s="133"/>
      <c r="BF1029" s="133"/>
      <c r="BG1029" s="133"/>
      <c r="BH1029" s="133"/>
      <c r="BI1029" s="133"/>
      <c r="BJ1029" s="133"/>
      <c r="BK1029" s="133"/>
      <c r="BL1029" s="133"/>
      <c r="BM1029" s="133"/>
      <c r="BN1029" s="133"/>
      <c r="BO1029" s="133"/>
      <c r="BP1029" s="133"/>
      <c r="BQ1029" s="133"/>
      <c r="BR1029" s="133"/>
      <c r="BS1029" s="133"/>
      <c r="BT1029" s="133"/>
      <c r="BU1029" s="133"/>
      <c r="BV1029" s="133"/>
      <c r="BW1029" s="133"/>
      <c r="BX1029" s="133"/>
      <c r="BY1029" s="133"/>
      <c r="BZ1029" s="133"/>
      <c r="CA1029" s="133"/>
      <c r="CB1029" s="133"/>
      <c r="CC1029" s="133"/>
      <c r="CD1029" s="133"/>
      <c r="CE1029" s="133"/>
      <c r="CF1029" s="133"/>
      <c r="CG1029" s="133"/>
      <c r="CH1029" s="133"/>
      <c r="CI1029" s="133"/>
      <c r="CJ1029" s="133"/>
      <c r="CK1029" s="133"/>
      <c r="CL1029" s="133"/>
      <c r="CM1029" s="133"/>
    </row>
    <row r="1030" spans="1:91" s="67" customFormat="1" ht="50.1" customHeight="1">
      <c r="A1030" s="4" t="s">
        <v>4646</v>
      </c>
      <c r="B1030" s="4" t="s">
        <v>2720</v>
      </c>
      <c r="C1030" s="8" t="s">
        <v>3282</v>
      </c>
      <c r="D1030" s="7" t="s">
        <v>3249</v>
      </c>
      <c r="E1030" s="8" t="s">
        <v>3283</v>
      </c>
      <c r="F1030" s="56"/>
      <c r="G1030" s="4" t="s">
        <v>2712</v>
      </c>
      <c r="H1030" s="4">
        <v>0</v>
      </c>
      <c r="I1030" s="74">
        <v>590000000</v>
      </c>
      <c r="J1030" s="8" t="s">
        <v>2571</v>
      </c>
      <c r="K1030" s="8" t="s">
        <v>2751</v>
      </c>
      <c r="L1030" s="8" t="s">
        <v>2725</v>
      </c>
      <c r="M1030" s="4" t="s">
        <v>2716</v>
      </c>
      <c r="N1030" s="8" t="s">
        <v>3251</v>
      </c>
      <c r="O1030" s="22" t="s">
        <v>2718</v>
      </c>
      <c r="P1030" s="4">
        <v>796</v>
      </c>
      <c r="Q1030" s="4" t="s">
        <v>2728</v>
      </c>
      <c r="R1030" s="155">
        <v>20</v>
      </c>
      <c r="S1030" s="35">
        <v>1200</v>
      </c>
      <c r="T1030" s="35">
        <f t="shared" si="36"/>
        <v>24000</v>
      </c>
      <c r="U1030" s="35">
        <f t="shared" si="35"/>
        <v>26880.000000000004</v>
      </c>
      <c r="V1030" s="4"/>
      <c r="W1030" s="4">
        <v>2017</v>
      </c>
      <c r="X1030" s="8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  <c r="BG1030" s="65"/>
      <c r="BH1030" s="65"/>
      <c r="BI1030" s="65"/>
      <c r="BJ1030" s="65"/>
      <c r="BK1030" s="65"/>
      <c r="BL1030" s="65"/>
      <c r="BM1030" s="65"/>
      <c r="BN1030" s="65"/>
      <c r="BO1030" s="65"/>
      <c r="BP1030" s="65"/>
      <c r="BQ1030" s="65"/>
      <c r="BR1030" s="65"/>
      <c r="BS1030" s="65"/>
      <c r="BT1030" s="65"/>
      <c r="BU1030" s="65"/>
      <c r="BV1030" s="65"/>
      <c r="BW1030" s="65"/>
      <c r="BX1030" s="65"/>
      <c r="BY1030" s="65"/>
      <c r="BZ1030" s="65"/>
      <c r="CA1030" s="65"/>
      <c r="CB1030" s="65"/>
      <c r="CC1030" s="65"/>
      <c r="CD1030" s="65"/>
      <c r="CE1030" s="65"/>
      <c r="CF1030" s="65"/>
      <c r="CG1030" s="65"/>
      <c r="CH1030" s="65"/>
      <c r="CI1030" s="65"/>
      <c r="CJ1030" s="65"/>
      <c r="CK1030" s="65"/>
      <c r="CL1030" s="65"/>
      <c r="CM1030" s="65"/>
    </row>
    <row r="1031" spans="1:91" s="67" customFormat="1" ht="50.1" customHeight="1">
      <c r="A1031" s="4" t="s">
        <v>4647</v>
      </c>
      <c r="B1031" s="33" t="s">
        <v>2720</v>
      </c>
      <c r="C1031" s="97" t="s">
        <v>3284</v>
      </c>
      <c r="D1031" s="99" t="s">
        <v>3249</v>
      </c>
      <c r="E1031" s="5" t="s">
        <v>3285</v>
      </c>
      <c r="F1031" s="23"/>
      <c r="G1031" s="24" t="s">
        <v>2712</v>
      </c>
      <c r="H1031" s="10">
        <v>0</v>
      </c>
      <c r="I1031" s="74">
        <v>590000000</v>
      </c>
      <c r="J1031" s="8" t="s">
        <v>2571</v>
      </c>
      <c r="K1031" s="33" t="s">
        <v>2751</v>
      </c>
      <c r="L1031" s="8" t="s">
        <v>2725</v>
      </c>
      <c r="M1031" s="33" t="s">
        <v>2716</v>
      </c>
      <c r="N1031" s="5" t="s">
        <v>3251</v>
      </c>
      <c r="O1031" s="22" t="s">
        <v>2718</v>
      </c>
      <c r="P1031" s="4">
        <v>796</v>
      </c>
      <c r="Q1031" s="50" t="s">
        <v>2728</v>
      </c>
      <c r="R1031" s="150">
        <v>30</v>
      </c>
      <c r="S1031" s="37">
        <v>1221</v>
      </c>
      <c r="T1031" s="35">
        <f t="shared" si="36"/>
        <v>36630</v>
      </c>
      <c r="U1031" s="35">
        <f t="shared" si="35"/>
        <v>41025.600000000006</v>
      </c>
      <c r="V1031" s="33"/>
      <c r="W1031" s="75">
        <v>2017</v>
      </c>
      <c r="X1031" s="8"/>
      <c r="Y1031" s="132"/>
      <c r="Z1031" s="132"/>
      <c r="AA1031" s="132"/>
      <c r="AB1031" s="132"/>
      <c r="AC1031" s="132"/>
      <c r="AD1031" s="132"/>
      <c r="AE1031" s="132"/>
      <c r="AF1031" s="132"/>
      <c r="AG1031" s="132"/>
      <c r="AH1031" s="132"/>
      <c r="AI1031" s="132"/>
      <c r="AJ1031" s="132"/>
      <c r="AK1031" s="132"/>
      <c r="AL1031" s="132"/>
      <c r="AM1031" s="132"/>
      <c r="AN1031" s="132"/>
      <c r="AO1031" s="132"/>
      <c r="AP1031" s="132"/>
      <c r="AQ1031" s="132"/>
      <c r="AR1031" s="132"/>
      <c r="AS1031" s="132"/>
      <c r="AT1031" s="132"/>
      <c r="AU1031" s="132"/>
      <c r="AV1031" s="132"/>
      <c r="AW1031" s="132"/>
      <c r="AX1031" s="132"/>
      <c r="AY1031" s="132"/>
      <c r="AZ1031" s="132"/>
      <c r="BA1031" s="132"/>
      <c r="BB1031" s="132"/>
      <c r="BC1031" s="132"/>
      <c r="BD1031" s="132"/>
      <c r="BE1031" s="132"/>
      <c r="BF1031" s="132"/>
      <c r="BG1031" s="132"/>
      <c r="BH1031" s="132"/>
      <c r="BI1031" s="132"/>
      <c r="BJ1031" s="132"/>
      <c r="BK1031" s="132"/>
      <c r="BL1031" s="132"/>
      <c r="BM1031" s="132"/>
      <c r="BN1031" s="132"/>
      <c r="BO1031" s="132"/>
      <c r="BP1031" s="132"/>
      <c r="BQ1031" s="132"/>
      <c r="BR1031" s="132"/>
      <c r="BS1031" s="132"/>
      <c r="BT1031" s="132"/>
      <c r="BU1031" s="132"/>
      <c r="BV1031" s="132"/>
      <c r="BW1031" s="132"/>
      <c r="BX1031" s="132"/>
      <c r="BY1031" s="132"/>
      <c r="BZ1031" s="132"/>
      <c r="CA1031" s="132"/>
      <c r="CB1031" s="132"/>
      <c r="CC1031" s="132"/>
      <c r="CD1031" s="132"/>
      <c r="CE1031" s="132"/>
      <c r="CF1031" s="132"/>
      <c r="CG1031" s="132"/>
      <c r="CH1031" s="132"/>
      <c r="CI1031" s="132"/>
      <c r="CJ1031" s="132"/>
      <c r="CK1031" s="132"/>
      <c r="CL1031" s="132"/>
      <c r="CM1031" s="132"/>
    </row>
    <row r="1032" spans="1:91" s="67" customFormat="1" ht="50.1" customHeight="1">
      <c r="A1032" s="4" t="s">
        <v>4648</v>
      </c>
      <c r="B1032" s="4" t="s">
        <v>2720</v>
      </c>
      <c r="C1032" s="8" t="s">
        <v>3286</v>
      </c>
      <c r="D1032" s="7" t="s">
        <v>3249</v>
      </c>
      <c r="E1032" s="8" t="s">
        <v>3287</v>
      </c>
      <c r="F1032" s="56"/>
      <c r="G1032" s="4" t="s">
        <v>2712</v>
      </c>
      <c r="H1032" s="4">
        <v>0</v>
      </c>
      <c r="I1032" s="74">
        <v>590000000</v>
      </c>
      <c r="J1032" s="8" t="s">
        <v>2571</v>
      </c>
      <c r="K1032" s="8" t="s">
        <v>2751</v>
      </c>
      <c r="L1032" s="8" t="s">
        <v>2725</v>
      </c>
      <c r="M1032" s="4" t="s">
        <v>2716</v>
      </c>
      <c r="N1032" s="8" t="s">
        <v>3251</v>
      </c>
      <c r="O1032" s="22" t="s">
        <v>2718</v>
      </c>
      <c r="P1032" s="4">
        <v>796</v>
      </c>
      <c r="Q1032" s="4" t="s">
        <v>2728</v>
      </c>
      <c r="R1032" s="155">
        <v>20</v>
      </c>
      <c r="S1032" s="35">
        <v>1276</v>
      </c>
      <c r="T1032" s="35">
        <f t="shared" si="36"/>
        <v>25520</v>
      </c>
      <c r="U1032" s="35">
        <f t="shared" si="35"/>
        <v>28582.400000000001</v>
      </c>
      <c r="V1032" s="4"/>
      <c r="W1032" s="4">
        <v>2017</v>
      </c>
      <c r="X1032" s="8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5"/>
      <c r="BF1032" s="65"/>
      <c r="BG1032" s="65"/>
      <c r="BH1032" s="65"/>
      <c r="BI1032" s="65"/>
      <c r="BJ1032" s="65"/>
      <c r="BK1032" s="65"/>
      <c r="BL1032" s="65"/>
      <c r="BM1032" s="65"/>
      <c r="BN1032" s="65"/>
      <c r="BO1032" s="65"/>
      <c r="BP1032" s="65"/>
      <c r="BQ1032" s="65"/>
      <c r="BR1032" s="65"/>
      <c r="BS1032" s="65"/>
      <c r="BT1032" s="65"/>
      <c r="BU1032" s="65"/>
      <c r="BV1032" s="65"/>
      <c r="BW1032" s="65"/>
      <c r="BX1032" s="65"/>
      <c r="BY1032" s="65"/>
      <c r="BZ1032" s="65"/>
      <c r="CA1032" s="65"/>
      <c r="CB1032" s="65"/>
      <c r="CC1032" s="65"/>
      <c r="CD1032" s="65"/>
      <c r="CE1032" s="65"/>
      <c r="CF1032" s="65"/>
      <c r="CG1032" s="65"/>
      <c r="CH1032" s="65"/>
      <c r="CI1032" s="65"/>
      <c r="CJ1032" s="65"/>
      <c r="CK1032" s="65"/>
      <c r="CL1032" s="65"/>
      <c r="CM1032" s="65"/>
    </row>
    <row r="1033" spans="1:91" s="67" customFormat="1" ht="50.1" customHeight="1">
      <c r="A1033" s="4" t="s">
        <v>4649</v>
      </c>
      <c r="B1033" s="33" t="s">
        <v>2720</v>
      </c>
      <c r="C1033" s="97" t="s">
        <v>3288</v>
      </c>
      <c r="D1033" s="99" t="s">
        <v>3249</v>
      </c>
      <c r="E1033" s="5" t="s">
        <v>3289</v>
      </c>
      <c r="F1033" s="23"/>
      <c r="G1033" s="24" t="s">
        <v>2712</v>
      </c>
      <c r="H1033" s="10">
        <v>0</v>
      </c>
      <c r="I1033" s="74">
        <v>590000000</v>
      </c>
      <c r="J1033" s="8" t="s">
        <v>2571</v>
      </c>
      <c r="K1033" s="33" t="s">
        <v>2751</v>
      </c>
      <c r="L1033" s="8" t="s">
        <v>2725</v>
      </c>
      <c r="M1033" s="33" t="s">
        <v>2716</v>
      </c>
      <c r="N1033" s="5" t="s">
        <v>3251</v>
      </c>
      <c r="O1033" s="22" t="s">
        <v>2718</v>
      </c>
      <c r="P1033" s="4">
        <v>796</v>
      </c>
      <c r="Q1033" s="50" t="s">
        <v>2728</v>
      </c>
      <c r="R1033" s="150">
        <v>20</v>
      </c>
      <c r="S1033" s="37">
        <v>1342</v>
      </c>
      <c r="T1033" s="35">
        <f t="shared" si="36"/>
        <v>26840</v>
      </c>
      <c r="U1033" s="35">
        <f t="shared" si="35"/>
        <v>30060.800000000003</v>
      </c>
      <c r="V1033" s="33"/>
      <c r="W1033" s="75">
        <v>2017</v>
      </c>
      <c r="X1033" s="8"/>
      <c r="Y1033" s="132"/>
      <c r="Z1033" s="132"/>
      <c r="AA1033" s="132"/>
      <c r="AB1033" s="132"/>
      <c r="AC1033" s="132"/>
      <c r="AD1033" s="132"/>
      <c r="AE1033" s="132"/>
      <c r="AF1033" s="132"/>
      <c r="AG1033" s="132"/>
      <c r="AH1033" s="132"/>
      <c r="AI1033" s="132"/>
      <c r="AJ1033" s="132"/>
      <c r="AK1033" s="132"/>
      <c r="AL1033" s="133"/>
      <c r="AM1033" s="133"/>
      <c r="AN1033" s="133"/>
      <c r="AO1033" s="133"/>
      <c r="AP1033" s="133"/>
      <c r="AQ1033" s="133"/>
      <c r="AR1033" s="133"/>
      <c r="AS1033" s="133"/>
      <c r="AT1033" s="133"/>
      <c r="AU1033" s="133"/>
      <c r="AV1033" s="133"/>
      <c r="AW1033" s="133"/>
      <c r="AX1033" s="133"/>
      <c r="AY1033" s="133"/>
      <c r="AZ1033" s="133"/>
      <c r="BA1033" s="133"/>
      <c r="BB1033" s="133"/>
      <c r="BC1033" s="133"/>
      <c r="BD1033" s="133"/>
      <c r="BE1033" s="133"/>
      <c r="BF1033" s="133"/>
      <c r="BG1033" s="133"/>
      <c r="BH1033" s="133"/>
      <c r="BI1033" s="133"/>
      <c r="BJ1033" s="133"/>
      <c r="BK1033" s="133"/>
      <c r="BL1033" s="133"/>
      <c r="BM1033" s="133"/>
      <c r="BN1033" s="133"/>
      <c r="BO1033" s="133"/>
      <c r="BP1033" s="133"/>
      <c r="BQ1033" s="133"/>
      <c r="BR1033" s="133"/>
      <c r="BS1033" s="133"/>
      <c r="BT1033" s="133"/>
      <c r="BU1033" s="133"/>
      <c r="BV1033" s="133"/>
      <c r="BW1033" s="133"/>
      <c r="BX1033" s="133"/>
      <c r="BY1033" s="133"/>
      <c r="BZ1033" s="133"/>
      <c r="CA1033" s="133"/>
      <c r="CB1033" s="133"/>
      <c r="CC1033" s="133"/>
      <c r="CD1033" s="133"/>
      <c r="CE1033" s="133"/>
      <c r="CF1033" s="133"/>
      <c r="CG1033" s="133"/>
      <c r="CH1033" s="133"/>
      <c r="CI1033" s="133"/>
      <c r="CJ1033" s="133"/>
      <c r="CK1033" s="133"/>
      <c r="CL1033" s="133"/>
      <c r="CM1033" s="133"/>
    </row>
    <row r="1034" spans="1:91" s="67" customFormat="1" ht="50.1" customHeight="1">
      <c r="A1034" s="4" t="s">
        <v>4650</v>
      </c>
      <c r="B1034" s="4" t="s">
        <v>2720</v>
      </c>
      <c r="C1034" s="8" t="s">
        <v>3290</v>
      </c>
      <c r="D1034" s="7" t="s">
        <v>3249</v>
      </c>
      <c r="E1034" s="8" t="s">
        <v>3291</v>
      </c>
      <c r="F1034" s="56"/>
      <c r="G1034" s="4" t="s">
        <v>2712</v>
      </c>
      <c r="H1034" s="4">
        <v>0</v>
      </c>
      <c r="I1034" s="74">
        <v>590000000</v>
      </c>
      <c r="J1034" s="8" t="s">
        <v>2571</v>
      </c>
      <c r="K1034" s="8" t="s">
        <v>2751</v>
      </c>
      <c r="L1034" s="8" t="s">
        <v>2725</v>
      </c>
      <c r="M1034" s="4" t="s">
        <v>2716</v>
      </c>
      <c r="N1034" s="8" t="s">
        <v>3251</v>
      </c>
      <c r="O1034" s="22" t="s">
        <v>2718</v>
      </c>
      <c r="P1034" s="4">
        <v>796</v>
      </c>
      <c r="Q1034" s="4" t="s">
        <v>2728</v>
      </c>
      <c r="R1034" s="155">
        <v>10</v>
      </c>
      <c r="S1034" s="35">
        <v>834</v>
      </c>
      <c r="T1034" s="35">
        <f t="shared" si="36"/>
        <v>8340</v>
      </c>
      <c r="U1034" s="35">
        <f t="shared" si="35"/>
        <v>9340.8000000000011</v>
      </c>
      <c r="V1034" s="4"/>
      <c r="W1034" s="4">
        <v>2017</v>
      </c>
      <c r="X1034" s="8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5"/>
      <c r="BF1034" s="65"/>
      <c r="BG1034" s="65"/>
      <c r="BH1034" s="65"/>
      <c r="BI1034" s="65"/>
      <c r="BJ1034" s="65"/>
      <c r="BK1034" s="65"/>
      <c r="BL1034" s="65"/>
      <c r="BM1034" s="65"/>
      <c r="BN1034" s="65"/>
      <c r="BO1034" s="65"/>
      <c r="BP1034" s="65"/>
      <c r="BQ1034" s="65"/>
      <c r="BR1034" s="65"/>
      <c r="BS1034" s="65"/>
      <c r="BT1034" s="65"/>
      <c r="BU1034" s="65"/>
      <c r="BV1034" s="65"/>
      <c r="BW1034" s="65"/>
      <c r="BX1034" s="65"/>
      <c r="BY1034" s="65"/>
      <c r="BZ1034" s="65"/>
      <c r="CA1034" s="65"/>
      <c r="CB1034" s="65"/>
      <c r="CC1034" s="65"/>
      <c r="CD1034" s="65"/>
      <c r="CE1034" s="65"/>
      <c r="CF1034" s="65"/>
      <c r="CG1034" s="65"/>
      <c r="CH1034" s="65"/>
      <c r="CI1034" s="65"/>
      <c r="CJ1034" s="65"/>
      <c r="CK1034" s="65"/>
      <c r="CL1034" s="65"/>
      <c r="CM1034" s="65"/>
    </row>
    <row r="1035" spans="1:91" s="67" customFormat="1" ht="50.1" customHeight="1">
      <c r="A1035" s="4" t="s">
        <v>4651</v>
      </c>
      <c r="B1035" s="33" t="s">
        <v>2720</v>
      </c>
      <c r="C1035" s="97" t="s">
        <v>3292</v>
      </c>
      <c r="D1035" s="99" t="s">
        <v>3249</v>
      </c>
      <c r="E1035" s="5" t="s">
        <v>3293</v>
      </c>
      <c r="F1035" s="23"/>
      <c r="G1035" s="24" t="s">
        <v>2712</v>
      </c>
      <c r="H1035" s="10">
        <v>0</v>
      </c>
      <c r="I1035" s="74">
        <v>590000000</v>
      </c>
      <c r="J1035" s="8" t="s">
        <v>2571</v>
      </c>
      <c r="K1035" s="33" t="s">
        <v>2751</v>
      </c>
      <c r="L1035" s="8" t="s">
        <v>2725</v>
      </c>
      <c r="M1035" s="33" t="s">
        <v>2716</v>
      </c>
      <c r="N1035" s="5" t="s">
        <v>3251</v>
      </c>
      <c r="O1035" s="22" t="s">
        <v>2718</v>
      </c>
      <c r="P1035" s="4">
        <v>796</v>
      </c>
      <c r="Q1035" s="50" t="s">
        <v>2728</v>
      </c>
      <c r="R1035" s="150">
        <v>10</v>
      </c>
      <c r="S1035" s="37">
        <v>1009</v>
      </c>
      <c r="T1035" s="35">
        <f t="shared" si="36"/>
        <v>10090</v>
      </c>
      <c r="U1035" s="35">
        <f t="shared" si="35"/>
        <v>11300.800000000001</v>
      </c>
      <c r="V1035" s="33"/>
      <c r="W1035" s="75">
        <v>2017</v>
      </c>
      <c r="X1035" s="8"/>
      <c r="Y1035" s="132"/>
      <c r="Z1035" s="132"/>
      <c r="AA1035" s="132"/>
      <c r="AB1035" s="132"/>
      <c r="AC1035" s="132"/>
      <c r="AD1035" s="132"/>
      <c r="AE1035" s="132"/>
      <c r="AF1035" s="132"/>
      <c r="AG1035" s="132"/>
      <c r="AH1035" s="132"/>
      <c r="AI1035" s="132"/>
      <c r="AJ1035" s="132"/>
      <c r="AK1035" s="132"/>
      <c r="AL1035" s="133"/>
      <c r="AM1035" s="133"/>
      <c r="AN1035" s="133"/>
      <c r="AO1035" s="133"/>
      <c r="AP1035" s="133"/>
      <c r="AQ1035" s="133"/>
      <c r="AR1035" s="133"/>
      <c r="AS1035" s="133"/>
      <c r="AT1035" s="133"/>
      <c r="AU1035" s="133"/>
      <c r="AV1035" s="133"/>
      <c r="AW1035" s="133"/>
      <c r="AX1035" s="133"/>
      <c r="AY1035" s="133"/>
      <c r="AZ1035" s="133"/>
      <c r="BA1035" s="133"/>
      <c r="BB1035" s="133"/>
      <c r="BC1035" s="133"/>
      <c r="BD1035" s="133"/>
      <c r="BE1035" s="133"/>
      <c r="BF1035" s="133"/>
      <c r="BG1035" s="133"/>
      <c r="BH1035" s="133"/>
      <c r="BI1035" s="133"/>
      <c r="BJ1035" s="133"/>
      <c r="BK1035" s="133"/>
      <c r="BL1035" s="133"/>
      <c r="BM1035" s="133"/>
      <c r="BN1035" s="133"/>
      <c r="BO1035" s="133"/>
      <c r="BP1035" s="133"/>
      <c r="BQ1035" s="133"/>
      <c r="BR1035" s="133"/>
      <c r="BS1035" s="133"/>
      <c r="BT1035" s="133"/>
      <c r="BU1035" s="133"/>
      <c r="BV1035" s="133"/>
      <c r="BW1035" s="133"/>
      <c r="BX1035" s="133"/>
      <c r="BY1035" s="133"/>
      <c r="BZ1035" s="133"/>
      <c r="CA1035" s="133"/>
      <c r="CB1035" s="133"/>
      <c r="CC1035" s="133"/>
      <c r="CD1035" s="133"/>
      <c r="CE1035" s="133"/>
      <c r="CF1035" s="133"/>
      <c r="CG1035" s="133"/>
      <c r="CH1035" s="133"/>
      <c r="CI1035" s="133"/>
      <c r="CJ1035" s="133"/>
      <c r="CK1035" s="133"/>
      <c r="CL1035" s="133"/>
      <c r="CM1035" s="133"/>
    </row>
    <row r="1036" spans="1:91" s="67" customFormat="1" ht="50.1" customHeight="1">
      <c r="A1036" s="4" t="s">
        <v>4652</v>
      </c>
      <c r="B1036" s="4" t="s">
        <v>2720</v>
      </c>
      <c r="C1036" s="8" t="s">
        <v>3294</v>
      </c>
      <c r="D1036" s="7" t="s">
        <v>3249</v>
      </c>
      <c r="E1036" s="8" t="s">
        <v>3295</v>
      </c>
      <c r="F1036" s="56"/>
      <c r="G1036" s="4" t="s">
        <v>2712</v>
      </c>
      <c r="H1036" s="4">
        <v>0</v>
      </c>
      <c r="I1036" s="74">
        <v>590000000</v>
      </c>
      <c r="J1036" s="8" t="s">
        <v>2571</v>
      </c>
      <c r="K1036" s="8" t="s">
        <v>2751</v>
      </c>
      <c r="L1036" s="8" t="s">
        <v>2725</v>
      </c>
      <c r="M1036" s="4" t="s">
        <v>2716</v>
      </c>
      <c r="N1036" s="8" t="s">
        <v>3251</v>
      </c>
      <c r="O1036" s="22" t="s">
        <v>2718</v>
      </c>
      <c r="P1036" s="4">
        <v>796</v>
      </c>
      <c r="Q1036" s="4" t="s">
        <v>2728</v>
      </c>
      <c r="R1036" s="155">
        <v>10</v>
      </c>
      <c r="S1036" s="35">
        <v>1265</v>
      </c>
      <c r="T1036" s="35">
        <f t="shared" si="36"/>
        <v>12650</v>
      </c>
      <c r="U1036" s="35">
        <f t="shared" si="35"/>
        <v>14168.000000000002</v>
      </c>
      <c r="V1036" s="4"/>
      <c r="W1036" s="4">
        <v>2017</v>
      </c>
      <c r="X1036" s="8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5"/>
      <c r="BF1036" s="65"/>
      <c r="BG1036" s="65"/>
      <c r="BH1036" s="65"/>
      <c r="BI1036" s="65"/>
      <c r="BJ1036" s="65"/>
      <c r="BK1036" s="65"/>
      <c r="BL1036" s="65"/>
      <c r="BM1036" s="65"/>
      <c r="BN1036" s="65"/>
      <c r="BO1036" s="65"/>
      <c r="BP1036" s="65"/>
      <c r="BQ1036" s="65"/>
      <c r="BR1036" s="65"/>
      <c r="BS1036" s="65"/>
      <c r="BT1036" s="65"/>
      <c r="BU1036" s="65"/>
      <c r="BV1036" s="65"/>
      <c r="BW1036" s="65"/>
      <c r="BX1036" s="65"/>
      <c r="BY1036" s="65"/>
      <c r="BZ1036" s="65"/>
      <c r="CA1036" s="65"/>
      <c r="CB1036" s="65"/>
      <c r="CC1036" s="65"/>
      <c r="CD1036" s="65"/>
      <c r="CE1036" s="65"/>
      <c r="CF1036" s="65"/>
      <c r="CG1036" s="65"/>
      <c r="CH1036" s="65"/>
      <c r="CI1036" s="65"/>
      <c r="CJ1036" s="65"/>
      <c r="CK1036" s="65"/>
      <c r="CL1036" s="65"/>
      <c r="CM1036" s="65"/>
    </row>
    <row r="1037" spans="1:91" s="67" customFormat="1" ht="50.1" customHeight="1">
      <c r="A1037" s="4" t="s">
        <v>4653</v>
      </c>
      <c r="B1037" s="33" t="s">
        <v>2720</v>
      </c>
      <c r="C1037" s="97" t="s">
        <v>3296</v>
      </c>
      <c r="D1037" s="99" t="s">
        <v>3249</v>
      </c>
      <c r="E1037" s="5" t="s">
        <v>3297</v>
      </c>
      <c r="F1037" s="23"/>
      <c r="G1037" s="24" t="s">
        <v>2712</v>
      </c>
      <c r="H1037" s="10">
        <v>0</v>
      </c>
      <c r="I1037" s="74">
        <v>590000000</v>
      </c>
      <c r="J1037" s="8" t="s">
        <v>2571</v>
      </c>
      <c r="K1037" s="33" t="s">
        <v>2751</v>
      </c>
      <c r="L1037" s="8" t="s">
        <v>2725</v>
      </c>
      <c r="M1037" s="33" t="s">
        <v>2716</v>
      </c>
      <c r="N1037" s="5" t="s">
        <v>3251</v>
      </c>
      <c r="O1037" s="22" t="s">
        <v>2718</v>
      </c>
      <c r="P1037" s="4">
        <v>796</v>
      </c>
      <c r="Q1037" s="50" t="s">
        <v>2728</v>
      </c>
      <c r="R1037" s="150">
        <v>10</v>
      </c>
      <c r="S1037" s="37">
        <v>1280</v>
      </c>
      <c r="T1037" s="35">
        <f t="shared" si="36"/>
        <v>12800</v>
      </c>
      <c r="U1037" s="35">
        <f t="shared" si="35"/>
        <v>14336.000000000002</v>
      </c>
      <c r="V1037" s="33"/>
      <c r="W1037" s="75">
        <v>2017</v>
      </c>
      <c r="X1037" s="8"/>
      <c r="Y1037" s="132"/>
      <c r="Z1037" s="132"/>
      <c r="AA1037" s="132"/>
      <c r="AB1037" s="132"/>
      <c r="AC1037" s="132"/>
      <c r="AD1037" s="132"/>
      <c r="AE1037" s="132"/>
      <c r="AF1037" s="132"/>
      <c r="AG1037" s="132"/>
      <c r="AH1037" s="132"/>
      <c r="AI1037" s="132"/>
      <c r="AJ1037" s="132"/>
      <c r="AK1037" s="132"/>
      <c r="AL1037" s="133"/>
      <c r="AM1037" s="133"/>
      <c r="AN1037" s="133"/>
      <c r="AO1037" s="133"/>
      <c r="AP1037" s="133"/>
      <c r="AQ1037" s="133"/>
      <c r="AR1037" s="133"/>
      <c r="AS1037" s="133"/>
      <c r="AT1037" s="133"/>
      <c r="AU1037" s="133"/>
      <c r="AV1037" s="133"/>
      <c r="AW1037" s="133"/>
      <c r="AX1037" s="133"/>
      <c r="AY1037" s="133"/>
      <c r="AZ1037" s="133"/>
      <c r="BA1037" s="133"/>
      <c r="BB1037" s="133"/>
      <c r="BC1037" s="133"/>
      <c r="BD1037" s="133"/>
      <c r="BE1037" s="133"/>
      <c r="BF1037" s="133"/>
      <c r="BG1037" s="133"/>
      <c r="BH1037" s="133"/>
      <c r="BI1037" s="133"/>
      <c r="BJ1037" s="133"/>
      <c r="BK1037" s="133"/>
      <c r="BL1037" s="133"/>
      <c r="BM1037" s="133"/>
      <c r="BN1037" s="133"/>
      <c r="BO1037" s="133"/>
      <c r="BP1037" s="133"/>
      <c r="BQ1037" s="133"/>
      <c r="BR1037" s="133"/>
      <c r="BS1037" s="133"/>
      <c r="BT1037" s="133"/>
      <c r="BU1037" s="133"/>
      <c r="BV1037" s="133"/>
      <c r="BW1037" s="133"/>
      <c r="BX1037" s="133"/>
      <c r="BY1037" s="133"/>
      <c r="BZ1037" s="133"/>
      <c r="CA1037" s="133"/>
      <c r="CB1037" s="133"/>
      <c r="CC1037" s="133"/>
      <c r="CD1037" s="133"/>
      <c r="CE1037" s="133"/>
      <c r="CF1037" s="133"/>
      <c r="CG1037" s="133"/>
      <c r="CH1037" s="133"/>
      <c r="CI1037" s="133"/>
      <c r="CJ1037" s="133"/>
      <c r="CK1037" s="133"/>
      <c r="CL1037" s="133"/>
      <c r="CM1037" s="133"/>
    </row>
    <row r="1038" spans="1:91" s="67" customFormat="1" ht="50.1" customHeight="1">
      <c r="A1038" s="4" t="s">
        <v>4654</v>
      </c>
      <c r="B1038" s="4" t="s">
        <v>2720</v>
      </c>
      <c r="C1038" s="8" t="s">
        <v>3298</v>
      </c>
      <c r="D1038" s="7" t="s">
        <v>3249</v>
      </c>
      <c r="E1038" s="8" t="s">
        <v>3299</v>
      </c>
      <c r="F1038" s="109"/>
      <c r="G1038" s="4" t="s">
        <v>2712</v>
      </c>
      <c r="H1038" s="4">
        <v>0</v>
      </c>
      <c r="I1038" s="74">
        <v>590000000</v>
      </c>
      <c r="J1038" s="8" t="s">
        <v>2571</v>
      </c>
      <c r="K1038" s="8" t="s">
        <v>2751</v>
      </c>
      <c r="L1038" s="8" t="s">
        <v>2725</v>
      </c>
      <c r="M1038" s="4" t="s">
        <v>2716</v>
      </c>
      <c r="N1038" s="8" t="s">
        <v>3251</v>
      </c>
      <c r="O1038" s="22" t="s">
        <v>2718</v>
      </c>
      <c r="P1038" s="4">
        <v>796</v>
      </c>
      <c r="Q1038" s="4" t="s">
        <v>2728</v>
      </c>
      <c r="R1038" s="155">
        <v>30</v>
      </c>
      <c r="S1038" s="35">
        <v>1730</v>
      </c>
      <c r="T1038" s="35">
        <f t="shared" si="36"/>
        <v>51900</v>
      </c>
      <c r="U1038" s="35">
        <f t="shared" si="35"/>
        <v>58128.000000000007</v>
      </c>
      <c r="V1038" s="4"/>
      <c r="W1038" s="4">
        <v>2017</v>
      </c>
      <c r="X1038" s="8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5"/>
      <c r="BF1038" s="65"/>
      <c r="BG1038" s="65"/>
      <c r="BH1038" s="65"/>
      <c r="BI1038" s="65"/>
      <c r="BJ1038" s="65"/>
      <c r="BK1038" s="65"/>
      <c r="BL1038" s="65"/>
      <c r="BM1038" s="65"/>
      <c r="BN1038" s="65"/>
      <c r="BO1038" s="65"/>
      <c r="BP1038" s="65"/>
      <c r="BQ1038" s="65"/>
      <c r="BR1038" s="65"/>
      <c r="BS1038" s="65"/>
      <c r="BT1038" s="65"/>
      <c r="BU1038" s="65"/>
      <c r="BV1038" s="65"/>
      <c r="BW1038" s="65"/>
      <c r="BX1038" s="65"/>
      <c r="BY1038" s="65"/>
      <c r="BZ1038" s="65"/>
      <c r="CA1038" s="65"/>
      <c r="CB1038" s="65"/>
      <c r="CC1038" s="65"/>
      <c r="CD1038" s="65"/>
      <c r="CE1038" s="65"/>
      <c r="CF1038" s="65"/>
      <c r="CG1038" s="65"/>
      <c r="CH1038" s="65"/>
      <c r="CI1038" s="65"/>
      <c r="CJ1038" s="65"/>
      <c r="CK1038" s="65"/>
      <c r="CL1038" s="65"/>
      <c r="CM1038" s="65"/>
    </row>
    <row r="1039" spans="1:91" s="67" customFormat="1" ht="50.1" customHeight="1">
      <c r="A1039" s="4" t="s">
        <v>4655</v>
      </c>
      <c r="B1039" s="110" t="s">
        <v>2720</v>
      </c>
      <c r="C1039" s="111" t="s">
        <v>3300</v>
      </c>
      <c r="D1039" s="112" t="s">
        <v>3249</v>
      </c>
      <c r="E1039" s="113" t="s">
        <v>3301</v>
      </c>
      <c r="F1039" s="23"/>
      <c r="G1039" s="24" t="s">
        <v>2712</v>
      </c>
      <c r="H1039" s="10">
        <v>0</v>
      </c>
      <c r="I1039" s="74">
        <v>590000000</v>
      </c>
      <c r="J1039" s="8" t="s">
        <v>2571</v>
      </c>
      <c r="K1039" s="33" t="s">
        <v>2751</v>
      </c>
      <c r="L1039" s="8" t="s">
        <v>2725</v>
      </c>
      <c r="M1039" s="33" t="s">
        <v>2716</v>
      </c>
      <c r="N1039" s="5" t="s">
        <v>3251</v>
      </c>
      <c r="O1039" s="22" t="s">
        <v>2718</v>
      </c>
      <c r="P1039" s="4">
        <v>796</v>
      </c>
      <c r="Q1039" s="50" t="s">
        <v>2728</v>
      </c>
      <c r="R1039" s="150">
        <v>20</v>
      </c>
      <c r="S1039" s="37">
        <v>2081</v>
      </c>
      <c r="T1039" s="35">
        <f t="shared" si="36"/>
        <v>41620</v>
      </c>
      <c r="U1039" s="35">
        <f t="shared" si="35"/>
        <v>46614.400000000001</v>
      </c>
      <c r="V1039" s="33"/>
      <c r="W1039" s="75">
        <v>2017</v>
      </c>
      <c r="X1039" s="8"/>
      <c r="Y1039" s="132"/>
      <c r="Z1039" s="132"/>
      <c r="AA1039" s="132"/>
      <c r="AB1039" s="132"/>
      <c r="AC1039" s="132"/>
      <c r="AD1039" s="132"/>
      <c r="AE1039" s="132"/>
      <c r="AF1039" s="132"/>
      <c r="AG1039" s="132"/>
      <c r="AH1039" s="132"/>
      <c r="AI1039" s="132"/>
      <c r="AJ1039" s="132"/>
      <c r="AK1039" s="132"/>
      <c r="AL1039" s="133"/>
      <c r="AM1039" s="133"/>
      <c r="AN1039" s="133"/>
      <c r="AO1039" s="133"/>
      <c r="AP1039" s="133"/>
      <c r="AQ1039" s="133"/>
      <c r="AR1039" s="133"/>
      <c r="AS1039" s="133"/>
      <c r="AT1039" s="133"/>
      <c r="AU1039" s="133"/>
      <c r="AV1039" s="133"/>
      <c r="AW1039" s="133"/>
      <c r="AX1039" s="133"/>
      <c r="AY1039" s="133"/>
      <c r="AZ1039" s="133"/>
      <c r="BA1039" s="133"/>
      <c r="BB1039" s="133"/>
      <c r="BC1039" s="133"/>
      <c r="BD1039" s="133"/>
      <c r="BE1039" s="133"/>
      <c r="BF1039" s="133"/>
      <c r="BG1039" s="133"/>
      <c r="BH1039" s="133"/>
      <c r="BI1039" s="133"/>
      <c r="BJ1039" s="133"/>
      <c r="BK1039" s="133"/>
      <c r="BL1039" s="133"/>
      <c r="BM1039" s="133"/>
      <c r="BN1039" s="133"/>
      <c r="BO1039" s="133"/>
      <c r="BP1039" s="133"/>
      <c r="BQ1039" s="133"/>
      <c r="BR1039" s="133"/>
      <c r="BS1039" s="133"/>
      <c r="BT1039" s="133"/>
      <c r="BU1039" s="133"/>
      <c r="BV1039" s="133"/>
      <c r="BW1039" s="133"/>
      <c r="BX1039" s="133"/>
      <c r="BY1039" s="133"/>
      <c r="BZ1039" s="133"/>
      <c r="CA1039" s="133"/>
      <c r="CB1039" s="133"/>
      <c r="CC1039" s="133"/>
      <c r="CD1039" s="133"/>
      <c r="CE1039" s="133"/>
      <c r="CF1039" s="133"/>
      <c r="CG1039" s="133"/>
      <c r="CH1039" s="133"/>
      <c r="CI1039" s="133"/>
      <c r="CJ1039" s="133"/>
      <c r="CK1039" s="133"/>
      <c r="CL1039" s="133"/>
      <c r="CM1039" s="133"/>
    </row>
    <row r="1040" spans="1:91" s="67" customFormat="1" ht="50.1" customHeight="1">
      <c r="A1040" s="4" t="s">
        <v>4656</v>
      </c>
      <c r="B1040" s="4" t="s">
        <v>2720</v>
      </c>
      <c r="C1040" s="8" t="s">
        <v>3302</v>
      </c>
      <c r="D1040" s="7" t="s">
        <v>3249</v>
      </c>
      <c r="E1040" s="8" t="s">
        <v>3303</v>
      </c>
      <c r="F1040" s="56"/>
      <c r="G1040" s="4" t="s">
        <v>2712</v>
      </c>
      <c r="H1040" s="4">
        <v>0</v>
      </c>
      <c r="I1040" s="74">
        <v>590000000</v>
      </c>
      <c r="J1040" s="8" t="s">
        <v>2571</v>
      </c>
      <c r="K1040" s="8" t="s">
        <v>2751</v>
      </c>
      <c r="L1040" s="8" t="s">
        <v>2725</v>
      </c>
      <c r="M1040" s="4" t="s">
        <v>2716</v>
      </c>
      <c r="N1040" s="8" t="s">
        <v>3251</v>
      </c>
      <c r="O1040" s="22" t="s">
        <v>2718</v>
      </c>
      <c r="P1040" s="4">
        <v>796</v>
      </c>
      <c r="Q1040" s="4" t="s">
        <v>2728</v>
      </c>
      <c r="R1040" s="155">
        <v>10</v>
      </c>
      <c r="S1040" s="35">
        <v>3212</v>
      </c>
      <c r="T1040" s="35">
        <f t="shared" si="36"/>
        <v>32120</v>
      </c>
      <c r="U1040" s="35">
        <f t="shared" si="35"/>
        <v>35974.400000000001</v>
      </c>
      <c r="V1040" s="4"/>
      <c r="W1040" s="4">
        <v>2017</v>
      </c>
      <c r="X1040" s="8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5"/>
      <c r="BF1040" s="65"/>
      <c r="BG1040" s="65"/>
      <c r="BH1040" s="65"/>
      <c r="BI1040" s="65"/>
      <c r="BJ1040" s="65"/>
      <c r="BK1040" s="65"/>
      <c r="BL1040" s="65"/>
      <c r="BM1040" s="65"/>
      <c r="BN1040" s="65"/>
      <c r="BO1040" s="65"/>
      <c r="BP1040" s="65"/>
      <c r="BQ1040" s="65"/>
      <c r="BR1040" s="65"/>
      <c r="BS1040" s="65"/>
      <c r="BT1040" s="65"/>
      <c r="BU1040" s="65"/>
      <c r="BV1040" s="65"/>
      <c r="BW1040" s="65"/>
      <c r="BX1040" s="65"/>
      <c r="BY1040" s="65"/>
      <c r="BZ1040" s="65"/>
      <c r="CA1040" s="65"/>
      <c r="CB1040" s="65"/>
      <c r="CC1040" s="65"/>
      <c r="CD1040" s="65"/>
      <c r="CE1040" s="65"/>
      <c r="CF1040" s="65"/>
      <c r="CG1040" s="65"/>
      <c r="CH1040" s="65"/>
      <c r="CI1040" s="65"/>
      <c r="CJ1040" s="65"/>
      <c r="CK1040" s="65"/>
      <c r="CL1040" s="65"/>
      <c r="CM1040" s="65"/>
    </row>
    <row r="1041" spans="1:91" s="67" customFormat="1" ht="50.1" customHeight="1">
      <c r="A1041" s="4" t="s">
        <v>4657</v>
      </c>
      <c r="B1041" s="33" t="s">
        <v>2720</v>
      </c>
      <c r="C1041" s="97" t="s">
        <v>3304</v>
      </c>
      <c r="D1041" s="99" t="s">
        <v>3249</v>
      </c>
      <c r="E1041" s="5" t="s">
        <v>3305</v>
      </c>
      <c r="F1041" s="23"/>
      <c r="G1041" s="24" t="s">
        <v>2712</v>
      </c>
      <c r="H1041" s="10">
        <v>0</v>
      </c>
      <c r="I1041" s="74">
        <v>590000000</v>
      </c>
      <c r="J1041" s="8" t="s">
        <v>2571</v>
      </c>
      <c r="K1041" s="33" t="s">
        <v>2751</v>
      </c>
      <c r="L1041" s="8" t="s">
        <v>2725</v>
      </c>
      <c r="M1041" s="33" t="s">
        <v>2716</v>
      </c>
      <c r="N1041" s="5" t="s">
        <v>3251</v>
      </c>
      <c r="O1041" s="22" t="s">
        <v>2718</v>
      </c>
      <c r="P1041" s="4">
        <v>796</v>
      </c>
      <c r="Q1041" s="50" t="s">
        <v>2728</v>
      </c>
      <c r="R1041" s="150">
        <v>16</v>
      </c>
      <c r="S1041" s="37">
        <v>4600</v>
      </c>
      <c r="T1041" s="35">
        <f t="shared" si="36"/>
        <v>73600</v>
      </c>
      <c r="U1041" s="35">
        <f t="shared" si="35"/>
        <v>82432.000000000015</v>
      </c>
      <c r="V1041" s="33"/>
      <c r="W1041" s="75">
        <v>2017</v>
      </c>
      <c r="X1041" s="8"/>
      <c r="Y1041" s="132"/>
      <c r="Z1041" s="132"/>
      <c r="AA1041" s="132"/>
      <c r="AB1041" s="132"/>
      <c r="AC1041" s="132"/>
      <c r="AD1041" s="132"/>
      <c r="AE1041" s="132"/>
      <c r="AF1041" s="132"/>
      <c r="AG1041" s="132"/>
      <c r="AH1041" s="132"/>
      <c r="AI1041" s="132"/>
      <c r="AJ1041" s="132"/>
      <c r="AK1041" s="132"/>
      <c r="AL1041" s="133"/>
      <c r="AM1041" s="133"/>
      <c r="AN1041" s="133"/>
      <c r="AO1041" s="133"/>
      <c r="AP1041" s="133"/>
      <c r="AQ1041" s="133"/>
      <c r="AR1041" s="133"/>
      <c r="AS1041" s="133"/>
      <c r="AT1041" s="133"/>
      <c r="AU1041" s="133"/>
      <c r="AV1041" s="133"/>
      <c r="AW1041" s="133"/>
      <c r="AX1041" s="133"/>
      <c r="AY1041" s="133"/>
      <c r="AZ1041" s="133"/>
      <c r="BA1041" s="133"/>
      <c r="BB1041" s="133"/>
      <c r="BC1041" s="133"/>
      <c r="BD1041" s="133"/>
      <c r="BE1041" s="133"/>
      <c r="BF1041" s="133"/>
      <c r="BG1041" s="133"/>
      <c r="BH1041" s="133"/>
      <c r="BI1041" s="133"/>
      <c r="BJ1041" s="133"/>
      <c r="BK1041" s="133"/>
      <c r="BL1041" s="133"/>
      <c r="BM1041" s="133"/>
      <c r="BN1041" s="133"/>
      <c r="BO1041" s="133"/>
      <c r="BP1041" s="133"/>
      <c r="BQ1041" s="133"/>
      <c r="BR1041" s="133"/>
      <c r="BS1041" s="133"/>
      <c r="BT1041" s="133"/>
      <c r="BU1041" s="133"/>
      <c r="BV1041" s="133"/>
      <c r="BW1041" s="133"/>
      <c r="BX1041" s="133"/>
      <c r="BY1041" s="133"/>
      <c r="BZ1041" s="133"/>
      <c r="CA1041" s="133"/>
      <c r="CB1041" s="133"/>
      <c r="CC1041" s="133"/>
      <c r="CD1041" s="133"/>
      <c r="CE1041" s="133"/>
      <c r="CF1041" s="133"/>
      <c r="CG1041" s="133"/>
      <c r="CH1041" s="133"/>
      <c r="CI1041" s="133"/>
      <c r="CJ1041" s="133"/>
      <c r="CK1041" s="133"/>
      <c r="CL1041" s="133"/>
      <c r="CM1041" s="133"/>
    </row>
    <row r="1042" spans="1:91" s="67" customFormat="1" ht="50.1" customHeight="1">
      <c r="A1042" s="4" t="s">
        <v>4658</v>
      </c>
      <c r="B1042" s="4" t="s">
        <v>2720</v>
      </c>
      <c r="C1042" s="8" t="s">
        <v>3306</v>
      </c>
      <c r="D1042" s="7" t="s">
        <v>3249</v>
      </c>
      <c r="E1042" s="8" t="s">
        <v>3307</v>
      </c>
      <c r="F1042" s="56"/>
      <c r="G1042" s="4" t="s">
        <v>2712</v>
      </c>
      <c r="H1042" s="4">
        <v>0</v>
      </c>
      <c r="I1042" s="74">
        <v>590000000</v>
      </c>
      <c r="J1042" s="8" t="s">
        <v>2571</v>
      </c>
      <c r="K1042" s="8" t="s">
        <v>2751</v>
      </c>
      <c r="L1042" s="8" t="s">
        <v>2725</v>
      </c>
      <c r="M1042" s="4" t="s">
        <v>2716</v>
      </c>
      <c r="N1042" s="8" t="s">
        <v>3251</v>
      </c>
      <c r="O1042" s="22" t="s">
        <v>2718</v>
      </c>
      <c r="P1042" s="4">
        <v>796</v>
      </c>
      <c r="Q1042" s="4" t="s">
        <v>2728</v>
      </c>
      <c r="R1042" s="155">
        <v>10</v>
      </c>
      <c r="S1042" s="35">
        <v>4671</v>
      </c>
      <c r="T1042" s="35">
        <f t="shared" si="36"/>
        <v>46710</v>
      </c>
      <c r="U1042" s="35">
        <f t="shared" si="35"/>
        <v>52315.200000000004</v>
      </c>
      <c r="V1042" s="4"/>
      <c r="W1042" s="4">
        <v>2017</v>
      </c>
      <c r="X1042" s="8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5"/>
      <c r="BF1042" s="65"/>
      <c r="BG1042" s="65"/>
      <c r="BH1042" s="65"/>
      <c r="BI1042" s="65"/>
      <c r="BJ1042" s="65"/>
      <c r="BK1042" s="65"/>
      <c r="BL1042" s="65"/>
      <c r="BM1042" s="65"/>
      <c r="BN1042" s="65"/>
      <c r="BO1042" s="65"/>
      <c r="BP1042" s="65"/>
      <c r="BQ1042" s="65"/>
      <c r="BR1042" s="65"/>
      <c r="BS1042" s="65"/>
      <c r="BT1042" s="65"/>
      <c r="BU1042" s="65"/>
      <c r="BV1042" s="65"/>
      <c r="BW1042" s="65"/>
      <c r="BX1042" s="65"/>
      <c r="BY1042" s="65"/>
      <c r="BZ1042" s="65"/>
      <c r="CA1042" s="65"/>
      <c r="CB1042" s="65"/>
      <c r="CC1042" s="65"/>
      <c r="CD1042" s="65"/>
      <c r="CE1042" s="65"/>
      <c r="CF1042" s="65"/>
      <c r="CG1042" s="65"/>
      <c r="CH1042" s="65"/>
      <c r="CI1042" s="65"/>
      <c r="CJ1042" s="65"/>
      <c r="CK1042" s="65"/>
      <c r="CL1042" s="65"/>
      <c r="CM1042" s="65"/>
    </row>
    <row r="1043" spans="1:91" s="67" customFormat="1" ht="50.1" customHeight="1">
      <c r="A1043" s="4" t="s">
        <v>4659</v>
      </c>
      <c r="B1043" s="4" t="s">
        <v>2720</v>
      </c>
      <c r="C1043" s="8" t="s">
        <v>3248</v>
      </c>
      <c r="D1043" s="7" t="s">
        <v>3249</v>
      </c>
      <c r="E1043" s="8" t="s">
        <v>3250</v>
      </c>
      <c r="F1043" s="56"/>
      <c r="G1043" s="4" t="s">
        <v>2712</v>
      </c>
      <c r="H1043" s="4">
        <v>0</v>
      </c>
      <c r="I1043" s="74">
        <v>590000000</v>
      </c>
      <c r="J1043" s="8" t="s">
        <v>2571</v>
      </c>
      <c r="K1043" s="8" t="s">
        <v>2751</v>
      </c>
      <c r="L1043" s="8" t="s">
        <v>2725</v>
      </c>
      <c r="M1043" s="4" t="s">
        <v>2716</v>
      </c>
      <c r="N1043" s="8" t="s">
        <v>3251</v>
      </c>
      <c r="O1043" s="22" t="s">
        <v>2718</v>
      </c>
      <c r="P1043" s="4">
        <v>796</v>
      </c>
      <c r="Q1043" s="4" t="s">
        <v>2728</v>
      </c>
      <c r="R1043" s="155">
        <v>20</v>
      </c>
      <c r="S1043" s="35">
        <v>180</v>
      </c>
      <c r="T1043" s="35">
        <f t="shared" si="36"/>
        <v>3600</v>
      </c>
      <c r="U1043" s="35">
        <f t="shared" si="35"/>
        <v>4032.0000000000005</v>
      </c>
      <c r="V1043" s="4"/>
      <c r="W1043" s="4">
        <v>2017</v>
      </c>
      <c r="X1043" s="8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5"/>
      <c r="BF1043" s="65"/>
      <c r="BG1043" s="65"/>
      <c r="BH1043" s="65"/>
      <c r="BI1043" s="65"/>
      <c r="BJ1043" s="65"/>
      <c r="BK1043" s="65"/>
      <c r="BL1043" s="65"/>
      <c r="BM1043" s="65"/>
      <c r="BN1043" s="65"/>
      <c r="BO1043" s="65"/>
      <c r="BP1043" s="65"/>
      <c r="BQ1043" s="65"/>
      <c r="BR1043" s="65"/>
      <c r="BS1043" s="65"/>
      <c r="BT1043" s="65"/>
      <c r="BU1043" s="65"/>
      <c r="BV1043" s="65"/>
      <c r="BW1043" s="65"/>
      <c r="BX1043" s="65"/>
      <c r="BY1043" s="65"/>
      <c r="BZ1043" s="65"/>
      <c r="CA1043" s="65"/>
      <c r="CB1043" s="65"/>
      <c r="CC1043" s="65"/>
      <c r="CD1043" s="65"/>
      <c r="CE1043" s="65"/>
      <c r="CF1043" s="65"/>
      <c r="CG1043" s="65"/>
      <c r="CH1043" s="65"/>
      <c r="CI1043" s="65"/>
      <c r="CJ1043" s="65"/>
      <c r="CK1043" s="65"/>
      <c r="CL1043" s="65"/>
      <c r="CM1043" s="65"/>
    </row>
    <row r="1044" spans="1:91" s="67" customFormat="1" ht="50.1" customHeight="1">
      <c r="A1044" s="4" t="s">
        <v>4660</v>
      </c>
      <c r="B1044" s="4" t="s">
        <v>2720</v>
      </c>
      <c r="C1044" s="8" t="s">
        <v>2064</v>
      </c>
      <c r="D1044" s="8" t="s">
        <v>2061</v>
      </c>
      <c r="E1044" s="8" t="s">
        <v>2065</v>
      </c>
      <c r="F1044" s="56" t="s">
        <v>2066</v>
      </c>
      <c r="G1044" s="4" t="s">
        <v>2712</v>
      </c>
      <c r="H1044" s="4">
        <v>0</v>
      </c>
      <c r="I1044" s="74">
        <v>590000000</v>
      </c>
      <c r="J1044" s="8" t="s">
        <v>2571</v>
      </c>
      <c r="K1044" s="8" t="s">
        <v>3472</v>
      </c>
      <c r="L1044" s="8" t="s">
        <v>2725</v>
      </c>
      <c r="M1044" s="4" t="s">
        <v>2716</v>
      </c>
      <c r="N1044" s="8" t="s">
        <v>1832</v>
      </c>
      <c r="O1044" s="4" t="s">
        <v>3473</v>
      </c>
      <c r="P1044" s="4">
        <v>796</v>
      </c>
      <c r="Q1044" s="4" t="s">
        <v>2728</v>
      </c>
      <c r="R1044" s="155">
        <v>85</v>
      </c>
      <c r="S1044" s="35">
        <v>1250</v>
      </c>
      <c r="T1044" s="35">
        <f t="shared" si="36"/>
        <v>106250</v>
      </c>
      <c r="U1044" s="35">
        <f t="shared" si="35"/>
        <v>119000.00000000001</v>
      </c>
      <c r="V1044" s="4"/>
      <c r="W1044" s="4">
        <v>2017</v>
      </c>
      <c r="X1044" s="258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</row>
    <row r="1045" spans="1:91" s="67" customFormat="1" ht="50.1" customHeight="1">
      <c r="A1045" s="4" t="s">
        <v>4661</v>
      </c>
      <c r="B1045" s="33" t="s">
        <v>2720</v>
      </c>
      <c r="C1045" s="97" t="s">
        <v>2064</v>
      </c>
      <c r="D1045" s="98" t="s">
        <v>2061</v>
      </c>
      <c r="E1045" s="5" t="s">
        <v>2065</v>
      </c>
      <c r="F1045" s="23" t="s">
        <v>2067</v>
      </c>
      <c r="G1045" s="24" t="s">
        <v>2712</v>
      </c>
      <c r="H1045" s="10">
        <v>0</v>
      </c>
      <c r="I1045" s="74">
        <v>590000000</v>
      </c>
      <c r="J1045" s="8" t="s">
        <v>2571</v>
      </c>
      <c r="K1045" s="33" t="s">
        <v>3472</v>
      </c>
      <c r="L1045" s="8" t="s">
        <v>2725</v>
      </c>
      <c r="M1045" s="33" t="s">
        <v>2716</v>
      </c>
      <c r="N1045" s="5" t="s">
        <v>1831</v>
      </c>
      <c r="O1045" s="22" t="s">
        <v>3473</v>
      </c>
      <c r="P1045" s="4">
        <v>796</v>
      </c>
      <c r="Q1045" s="50" t="s">
        <v>2728</v>
      </c>
      <c r="R1045" s="150">
        <v>20</v>
      </c>
      <c r="S1045" s="37">
        <v>4300</v>
      </c>
      <c r="T1045" s="35">
        <f t="shared" si="36"/>
        <v>86000</v>
      </c>
      <c r="U1045" s="35">
        <f t="shared" si="35"/>
        <v>96320.000000000015</v>
      </c>
      <c r="V1045" s="33"/>
      <c r="W1045" s="75">
        <v>2017</v>
      </c>
      <c r="X1045" s="258"/>
      <c r="Y1045" s="132"/>
      <c r="Z1045" s="132"/>
      <c r="AA1045" s="132"/>
      <c r="AB1045" s="132"/>
      <c r="AC1045" s="132"/>
      <c r="AD1045" s="132"/>
      <c r="AE1045" s="132"/>
      <c r="AF1045" s="132"/>
      <c r="AG1045" s="132"/>
      <c r="AH1045" s="132"/>
      <c r="AI1045" s="132"/>
      <c r="AJ1045" s="132"/>
      <c r="AK1045" s="132"/>
      <c r="AL1045" s="132"/>
      <c r="AM1045" s="132"/>
      <c r="AN1045" s="132"/>
      <c r="AO1045" s="132"/>
      <c r="AP1045" s="132"/>
      <c r="AQ1045" s="132"/>
      <c r="AR1045" s="132"/>
      <c r="AS1045" s="132"/>
      <c r="AT1045" s="132"/>
      <c r="AU1045" s="132"/>
      <c r="AV1045" s="132"/>
      <c r="AW1045" s="132"/>
      <c r="AX1045" s="132"/>
      <c r="AY1045" s="132"/>
      <c r="AZ1045" s="132"/>
      <c r="BA1045" s="132"/>
      <c r="BB1045" s="132"/>
      <c r="BC1045" s="132"/>
      <c r="BD1045" s="132"/>
      <c r="BE1045" s="132"/>
      <c r="BF1045" s="132"/>
      <c r="BG1045" s="132"/>
      <c r="BH1045" s="132"/>
      <c r="BI1045" s="132"/>
      <c r="BJ1045" s="132"/>
      <c r="BK1045" s="132"/>
      <c r="BL1045" s="132"/>
      <c r="BM1045" s="132"/>
      <c r="BN1045" s="132"/>
      <c r="BO1045" s="132"/>
      <c r="BP1045" s="132"/>
      <c r="BQ1045" s="132"/>
      <c r="BR1045" s="132"/>
      <c r="BS1045" s="132"/>
      <c r="BT1045" s="132"/>
      <c r="BU1045" s="132"/>
      <c r="BV1045" s="132"/>
      <c r="BW1045" s="132"/>
      <c r="BX1045" s="132"/>
      <c r="BY1045" s="132"/>
      <c r="BZ1045" s="132"/>
      <c r="CA1045" s="132"/>
      <c r="CB1045" s="132"/>
      <c r="CC1045" s="132"/>
      <c r="CD1045" s="132"/>
      <c r="CE1045" s="132"/>
      <c r="CF1045" s="132"/>
      <c r="CG1045" s="132"/>
      <c r="CH1045" s="132"/>
      <c r="CI1045" s="132"/>
      <c r="CJ1045" s="132"/>
      <c r="CK1045" s="132"/>
      <c r="CL1045" s="132"/>
      <c r="CM1045" s="132"/>
    </row>
    <row r="1046" spans="1:91" s="67" customFormat="1" ht="50.1" customHeight="1">
      <c r="A1046" s="4" t="s">
        <v>4662</v>
      </c>
      <c r="B1046" s="33" t="s">
        <v>2720</v>
      </c>
      <c r="C1046" s="97" t="s">
        <v>2060</v>
      </c>
      <c r="D1046" s="98" t="s">
        <v>2061</v>
      </c>
      <c r="E1046" s="5" t="s">
        <v>2062</v>
      </c>
      <c r="F1046" s="23" t="s">
        <v>2063</v>
      </c>
      <c r="G1046" s="24" t="s">
        <v>2712</v>
      </c>
      <c r="H1046" s="10">
        <v>0</v>
      </c>
      <c r="I1046" s="74">
        <v>590000000</v>
      </c>
      <c r="J1046" s="8" t="s">
        <v>2571</v>
      </c>
      <c r="K1046" s="33" t="s">
        <v>3472</v>
      </c>
      <c r="L1046" s="8" t="s">
        <v>2725</v>
      </c>
      <c r="M1046" s="33" t="s">
        <v>2716</v>
      </c>
      <c r="N1046" s="5" t="s">
        <v>1832</v>
      </c>
      <c r="O1046" s="22" t="s">
        <v>3473</v>
      </c>
      <c r="P1046" s="4">
        <v>796</v>
      </c>
      <c r="Q1046" s="50" t="s">
        <v>2728</v>
      </c>
      <c r="R1046" s="150">
        <v>3000</v>
      </c>
      <c r="S1046" s="37">
        <v>56</v>
      </c>
      <c r="T1046" s="35">
        <f t="shared" si="36"/>
        <v>168000</v>
      </c>
      <c r="U1046" s="35">
        <f t="shared" si="35"/>
        <v>188160.00000000003</v>
      </c>
      <c r="V1046" s="33"/>
      <c r="W1046" s="75">
        <v>2017</v>
      </c>
      <c r="X1046" s="258"/>
      <c r="Y1046" s="132"/>
      <c r="Z1046" s="132"/>
      <c r="AA1046" s="132"/>
      <c r="AB1046" s="132"/>
      <c r="AC1046" s="132"/>
      <c r="AD1046" s="132"/>
      <c r="AE1046" s="132"/>
      <c r="AF1046" s="132"/>
      <c r="AG1046" s="132"/>
      <c r="AH1046" s="132"/>
      <c r="AI1046" s="132"/>
      <c r="AJ1046" s="132"/>
      <c r="AK1046" s="132"/>
      <c r="AL1046" s="132"/>
      <c r="AM1046" s="132"/>
      <c r="AN1046" s="132"/>
      <c r="AO1046" s="132"/>
      <c r="AP1046" s="132"/>
      <c r="AQ1046" s="132"/>
      <c r="AR1046" s="132"/>
      <c r="AS1046" s="132"/>
      <c r="AT1046" s="132"/>
      <c r="AU1046" s="132"/>
      <c r="AV1046" s="132"/>
      <c r="AW1046" s="132"/>
      <c r="AX1046" s="132"/>
      <c r="AY1046" s="132"/>
      <c r="AZ1046" s="132"/>
      <c r="BA1046" s="132"/>
      <c r="BB1046" s="132"/>
      <c r="BC1046" s="132"/>
      <c r="BD1046" s="132"/>
      <c r="BE1046" s="132"/>
      <c r="BF1046" s="132"/>
      <c r="BG1046" s="132"/>
      <c r="BH1046" s="132"/>
      <c r="BI1046" s="132"/>
      <c r="BJ1046" s="132"/>
      <c r="BK1046" s="132"/>
      <c r="BL1046" s="132"/>
      <c r="BM1046" s="132"/>
      <c r="BN1046" s="132"/>
      <c r="BO1046" s="132"/>
      <c r="BP1046" s="132"/>
      <c r="BQ1046" s="132"/>
      <c r="BR1046" s="132"/>
      <c r="BS1046" s="132"/>
      <c r="BT1046" s="132"/>
      <c r="BU1046" s="132"/>
      <c r="BV1046" s="132"/>
      <c r="BW1046" s="132"/>
      <c r="BX1046" s="132"/>
      <c r="BY1046" s="132"/>
      <c r="BZ1046" s="132"/>
      <c r="CA1046" s="132"/>
      <c r="CB1046" s="132"/>
      <c r="CC1046" s="132"/>
      <c r="CD1046" s="132"/>
      <c r="CE1046" s="132"/>
      <c r="CF1046" s="132"/>
      <c r="CG1046" s="132"/>
      <c r="CH1046" s="132"/>
      <c r="CI1046" s="132"/>
      <c r="CJ1046" s="132"/>
      <c r="CK1046" s="132"/>
      <c r="CL1046" s="132"/>
      <c r="CM1046" s="132"/>
    </row>
    <row r="1047" spans="1:91" s="67" customFormat="1" ht="50.1" customHeight="1">
      <c r="A1047" s="4" t="s">
        <v>4663</v>
      </c>
      <c r="B1047" s="33" t="s">
        <v>2720</v>
      </c>
      <c r="C1047" s="8" t="s">
        <v>5117</v>
      </c>
      <c r="D1047" s="8" t="s">
        <v>2239</v>
      </c>
      <c r="E1047" s="8" t="s">
        <v>2240</v>
      </c>
      <c r="F1047" s="56"/>
      <c r="G1047" s="4" t="s">
        <v>2712</v>
      </c>
      <c r="H1047" s="4">
        <v>0</v>
      </c>
      <c r="I1047" s="74">
        <v>590000000</v>
      </c>
      <c r="J1047" s="8" t="s">
        <v>2571</v>
      </c>
      <c r="K1047" s="8" t="s">
        <v>2241</v>
      </c>
      <c r="L1047" s="8" t="s">
        <v>2725</v>
      </c>
      <c r="M1047" s="4" t="s">
        <v>2716</v>
      </c>
      <c r="N1047" s="8" t="s">
        <v>2128</v>
      </c>
      <c r="O1047" s="8" t="s">
        <v>404</v>
      </c>
      <c r="P1047" s="4">
        <v>796</v>
      </c>
      <c r="Q1047" s="4" t="s">
        <v>2728</v>
      </c>
      <c r="R1047" s="155">
        <v>400</v>
      </c>
      <c r="S1047" s="35">
        <v>800</v>
      </c>
      <c r="T1047" s="35">
        <f t="shared" si="36"/>
        <v>320000</v>
      </c>
      <c r="U1047" s="35">
        <f t="shared" si="35"/>
        <v>358400.00000000006</v>
      </c>
      <c r="V1047" s="4"/>
      <c r="W1047" s="4">
        <v>2017</v>
      </c>
      <c r="X1047" s="8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</row>
    <row r="1048" spans="1:91" s="67" customFormat="1" ht="50.1" customHeight="1">
      <c r="A1048" s="4" t="s">
        <v>4664</v>
      </c>
      <c r="B1048" s="4" t="s">
        <v>2720</v>
      </c>
      <c r="C1048" s="8" t="s">
        <v>181</v>
      </c>
      <c r="D1048" s="56" t="s">
        <v>2447</v>
      </c>
      <c r="E1048" s="56" t="s">
        <v>182</v>
      </c>
      <c r="F1048" s="56" t="s">
        <v>183</v>
      </c>
      <c r="G1048" s="4" t="s">
        <v>2712</v>
      </c>
      <c r="H1048" s="4">
        <v>0</v>
      </c>
      <c r="I1048" s="74">
        <v>590000000</v>
      </c>
      <c r="J1048" s="8" t="s">
        <v>2714</v>
      </c>
      <c r="K1048" s="4" t="s">
        <v>1188</v>
      </c>
      <c r="L1048" s="4" t="s">
        <v>773</v>
      </c>
      <c r="M1048" s="4" t="s">
        <v>3398</v>
      </c>
      <c r="N1048" s="4" t="s">
        <v>2427</v>
      </c>
      <c r="O1048" s="24" t="s">
        <v>3473</v>
      </c>
      <c r="P1048" s="4">
        <v>796</v>
      </c>
      <c r="Q1048" s="4" t="s">
        <v>2728</v>
      </c>
      <c r="R1048" s="155">
        <v>10</v>
      </c>
      <c r="S1048" s="155">
        <v>1250</v>
      </c>
      <c r="T1048" s="95">
        <f t="shared" si="36"/>
        <v>12500</v>
      </c>
      <c r="U1048" s="95">
        <f t="shared" si="35"/>
        <v>14000.000000000002</v>
      </c>
      <c r="V1048" s="4"/>
      <c r="W1048" s="4">
        <v>2017</v>
      </c>
      <c r="X1048" s="72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</row>
    <row r="1049" spans="1:91" s="67" customFormat="1" ht="50.1" customHeight="1">
      <c r="A1049" s="4" t="s">
        <v>4665</v>
      </c>
      <c r="B1049" s="4" t="s">
        <v>2720</v>
      </c>
      <c r="C1049" s="8" t="s">
        <v>2450</v>
      </c>
      <c r="D1049" s="8" t="s">
        <v>2447</v>
      </c>
      <c r="E1049" s="8" t="s">
        <v>2451</v>
      </c>
      <c r="F1049" s="56" t="s">
        <v>2452</v>
      </c>
      <c r="G1049" s="4" t="s">
        <v>2712</v>
      </c>
      <c r="H1049" s="4">
        <v>0</v>
      </c>
      <c r="I1049" s="74">
        <v>590000000</v>
      </c>
      <c r="J1049" s="8" t="s">
        <v>2571</v>
      </c>
      <c r="K1049" s="8" t="s">
        <v>2249</v>
      </c>
      <c r="L1049" s="8" t="s">
        <v>2725</v>
      </c>
      <c r="M1049" s="4" t="s">
        <v>2726</v>
      </c>
      <c r="N1049" s="8" t="s">
        <v>2434</v>
      </c>
      <c r="O1049" s="4" t="s">
        <v>1463</v>
      </c>
      <c r="P1049" s="4">
        <v>796</v>
      </c>
      <c r="Q1049" s="4" t="s">
        <v>2728</v>
      </c>
      <c r="R1049" s="155">
        <v>40</v>
      </c>
      <c r="S1049" s="35">
        <v>180</v>
      </c>
      <c r="T1049" s="35">
        <f t="shared" si="36"/>
        <v>7200</v>
      </c>
      <c r="U1049" s="35">
        <f t="shared" si="35"/>
        <v>8064.0000000000009</v>
      </c>
      <c r="V1049" s="4"/>
      <c r="W1049" s="4">
        <v>2017</v>
      </c>
      <c r="X1049" s="8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</row>
    <row r="1050" spans="1:91" s="67" customFormat="1" ht="50.1" customHeight="1">
      <c r="A1050" s="4" t="s">
        <v>4666</v>
      </c>
      <c r="B1050" s="4" t="s">
        <v>2720</v>
      </c>
      <c r="C1050" s="8" t="s">
        <v>2446</v>
      </c>
      <c r="D1050" s="8" t="s">
        <v>2447</v>
      </c>
      <c r="E1050" s="8" t="s">
        <v>2448</v>
      </c>
      <c r="F1050" s="56" t="s">
        <v>2449</v>
      </c>
      <c r="G1050" s="4" t="s">
        <v>2712</v>
      </c>
      <c r="H1050" s="4">
        <v>0</v>
      </c>
      <c r="I1050" s="74">
        <v>590000000</v>
      </c>
      <c r="J1050" s="8" t="s">
        <v>2571</v>
      </c>
      <c r="K1050" s="8" t="s">
        <v>2249</v>
      </c>
      <c r="L1050" s="8" t="s">
        <v>2725</v>
      </c>
      <c r="M1050" s="4" t="s">
        <v>2726</v>
      </c>
      <c r="N1050" s="8" t="s">
        <v>2434</v>
      </c>
      <c r="O1050" s="4" t="s">
        <v>1463</v>
      </c>
      <c r="P1050" s="4">
        <v>796</v>
      </c>
      <c r="Q1050" s="4" t="s">
        <v>2728</v>
      </c>
      <c r="R1050" s="155">
        <v>40</v>
      </c>
      <c r="S1050" s="35">
        <v>805</v>
      </c>
      <c r="T1050" s="35">
        <f t="shared" si="36"/>
        <v>32200</v>
      </c>
      <c r="U1050" s="35">
        <f t="shared" si="35"/>
        <v>36064</v>
      </c>
      <c r="V1050" s="4" t="s">
        <v>2706</v>
      </c>
      <c r="W1050" s="4">
        <v>2017</v>
      </c>
      <c r="X1050" s="8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</row>
    <row r="1051" spans="1:91" s="67" customFormat="1" ht="50.1" customHeight="1">
      <c r="A1051" s="4" t="s">
        <v>4667</v>
      </c>
      <c r="B1051" s="4" t="s">
        <v>2720</v>
      </c>
      <c r="C1051" s="8" t="s">
        <v>3308</v>
      </c>
      <c r="D1051" s="7" t="s">
        <v>3309</v>
      </c>
      <c r="E1051" s="8" t="s">
        <v>3310</v>
      </c>
      <c r="F1051" s="56" t="s">
        <v>3311</v>
      </c>
      <c r="G1051" s="4" t="s">
        <v>2712</v>
      </c>
      <c r="H1051" s="4">
        <v>0</v>
      </c>
      <c r="I1051" s="74">
        <v>590000000</v>
      </c>
      <c r="J1051" s="8" t="s">
        <v>2571</v>
      </c>
      <c r="K1051" s="8" t="s">
        <v>2744</v>
      </c>
      <c r="L1051" s="36" t="s">
        <v>2714</v>
      </c>
      <c r="M1051" s="4" t="s">
        <v>2716</v>
      </c>
      <c r="N1051" s="5" t="s">
        <v>2785</v>
      </c>
      <c r="O1051" s="4" t="s">
        <v>1463</v>
      </c>
      <c r="P1051" s="4">
        <v>796</v>
      </c>
      <c r="Q1051" s="4" t="s">
        <v>2728</v>
      </c>
      <c r="R1051" s="155">
        <v>6</v>
      </c>
      <c r="S1051" s="35">
        <v>8100</v>
      </c>
      <c r="T1051" s="35">
        <f t="shared" si="36"/>
        <v>48600</v>
      </c>
      <c r="U1051" s="35">
        <f t="shared" si="35"/>
        <v>54432.000000000007</v>
      </c>
      <c r="V1051" s="4"/>
      <c r="W1051" s="4">
        <v>2017</v>
      </c>
      <c r="X1051" s="8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</row>
    <row r="1052" spans="1:91" s="67" customFormat="1" ht="50.1" customHeight="1">
      <c r="A1052" s="4" t="s">
        <v>4668</v>
      </c>
      <c r="B1052" s="50" t="s">
        <v>2720</v>
      </c>
      <c r="C1052" s="5" t="s">
        <v>85</v>
      </c>
      <c r="D1052" s="23" t="s">
        <v>86</v>
      </c>
      <c r="E1052" s="23" t="s">
        <v>87</v>
      </c>
      <c r="F1052" s="23" t="s">
        <v>88</v>
      </c>
      <c r="G1052" s="53" t="s">
        <v>2712</v>
      </c>
      <c r="H1052" s="53">
        <v>0</v>
      </c>
      <c r="I1052" s="74">
        <v>590000000</v>
      </c>
      <c r="J1052" s="8" t="s">
        <v>2714</v>
      </c>
      <c r="K1052" s="5" t="s">
        <v>89</v>
      </c>
      <c r="L1052" s="92" t="s">
        <v>773</v>
      </c>
      <c r="M1052" s="4" t="s">
        <v>3398</v>
      </c>
      <c r="N1052" s="76" t="s">
        <v>2427</v>
      </c>
      <c r="O1052" s="24" t="s">
        <v>3473</v>
      </c>
      <c r="P1052" s="4">
        <v>796</v>
      </c>
      <c r="Q1052" s="4" t="s">
        <v>2728</v>
      </c>
      <c r="R1052" s="155">
        <v>9</v>
      </c>
      <c r="S1052" s="155">
        <v>1100</v>
      </c>
      <c r="T1052" s="95">
        <f t="shared" si="36"/>
        <v>9900</v>
      </c>
      <c r="U1052" s="95">
        <f t="shared" si="35"/>
        <v>11088.000000000002</v>
      </c>
      <c r="V1052" s="2"/>
      <c r="W1052" s="4">
        <v>2017</v>
      </c>
      <c r="X1052" s="72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</row>
    <row r="1053" spans="1:91" s="67" customFormat="1" ht="50.1" customHeight="1">
      <c r="A1053" s="4" t="s">
        <v>4669</v>
      </c>
      <c r="B1053" s="33" t="s">
        <v>2720</v>
      </c>
      <c r="C1053" s="97" t="s">
        <v>3312</v>
      </c>
      <c r="D1053" s="99" t="s">
        <v>3313</v>
      </c>
      <c r="E1053" s="5" t="s">
        <v>3314</v>
      </c>
      <c r="F1053" s="23"/>
      <c r="G1053" s="24" t="s">
        <v>2712</v>
      </c>
      <c r="H1053" s="10">
        <v>0</v>
      </c>
      <c r="I1053" s="74">
        <v>590000000</v>
      </c>
      <c r="J1053" s="8" t="s">
        <v>2571</v>
      </c>
      <c r="K1053" s="33" t="s">
        <v>2753</v>
      </c>
      <c r="L1053" s="8" t="s">
        <v>2725</v>
      </c>
      <c r="M1053" s="33" t="s">
        <v>2726</v>
      </c>
      <c r="N1053" s="5" t="s">
        <v>2727</v>
      </c>
      <c r="O1053" s="4" t="s">
        <v>1463</v>
      </c>
      <c r="P1053" s="4">
        <v>796</v>
      </c>
      <c r="Q1053" s="50" t="s">
        <v>2728</v>
      </c>
      <c r="R1053" s="150">
        <v>5</v>
      </c>
      <c r="S1053" s="37">
        <v>14800</v>
      </c>
      <c r="T1053" s="35">
        <f t="shared" si="36"/>
        <v>74000</v>
      </c>
      <c r="U1053" s="35">
        <f t="shared" si="35"/>
        <v>82880.000000000015</v>
      </c>
      <c r="V1053" s="94"/>
      <c r="W1053" s="75">
        <v>2017</v>
      </c>
      <c r="X1053" s="8"/>
      <c r="Y1053" s="132"/>
      <c r="Z1053" s="132"/>
      <c r="AA1053" s="132"/>
      <c r="AB1053" s="132"/>
      <c r="AC1053" s="132"/>
      <c r="AD1053" s="132"/>
      <c r="AE1053" s="132"/>
      <c r="AF1053" s="132"/>
      <c r="AG1053" s="132"/>
      <c r="AH1053" s="132"/>
      <c r="AI1053" s="132"/>
      <c r="AJ1053" s="132"/>
      <c r="AK1053" s="132"/>
      <c r="AL1053" s="132"/>
      <c r="AM1053" s="132"/>
      <c r="AN1053" s="132"/>
      <c r="AO1053" s="132"/>
      <c r="AP1053" s="132"/>
      <c r="AQ1053" s="132"/>
      <c r="AR1053" s="132"/>
      <c r="AS1053" s="132"/>
      <c r="AT1053" s="132"/>
      <c r="AU1053" s="132"/>
      <c r="AV1053" s="132"/>
      <c r="AW1053" s="132"/>
      <c r="AX1053" s="132"/>
      <c r="AY1053" s="132"/>
      <c r="AZ1053" s="132"/>
      <c r="BA1053" s="132"/>
      <c r="BB1053" s="132"/>
      <c r="BC1053" s="132"/>
      <c r="BD1053" s="132"/>
      <c r="BE1053" s="132"/>
      <c r="BF1053" s="132"/>
      <c r="BG1053" s="132"/>
      <c r="BH1053" s="132"/>
      <c r="BI1053" s="132"/>
      <c r="BJ1053" s="132"/>
      <c r="BK1053" s="132"/>
      <c r="BL1053" s="132"/>
      <c r="BM1053" s="132"/>
      <c r="BN1053" s="132"/>
      <c r="BO1053" s="132"/>
      <c r="BP1053" s="132"/>
      <c r="BQ1053" s="132"/>
      <c r="BR1053" s="132"/>
      <c r="BS1053" s="132"/>
      <c r="BT1053" s="132"/>
      <c r="BU1053" s="132"/>
      <c r="BV1053" s="132"/>
      <c r="BW1053" s="132"/>
      <c r="BX1053" s="132"/>
      <c r="BY1053" s="132"/>
      <c r="BZ1053" s="132"/>
      <c r="CA1053" s="132"/>
      <c r="CB1053" s="132"/>
      <c r="CC1053" s="132"/>
      <c r="CD1053" s="132"/>
      <c r="CE1053" s="132"/>
      <c r="CF1053" s="132"/>
      <c r="CG1053" s="132"/>
      <c r="CH1053" s="132"/>
      <c r="CI1053" s="132"/>
      <c r="CJ1053" s="132"/>
      <c r="CK1053" s="132"/>
      <c r="CL1053" s="132"/>
      <c r="CM1053" s="132"/>
    </row>
    <row r="1054" spans="1:91" s="67" customFormat="1" ht="50.1" customHeight="1">
      <c r="A1054" s="4" t="s">
        <v>4670</v>
      </c>
      <c r="B1054" s="4" t="s">
        <v>2720</v>
      </c>
      <c r="C1054" s="8" t="s">
        <v>3315</v>
      </c>
      <c r="D1054" s="7" t="s">
        <v>3313</v>
      </c>
      <c r="E1054" s="8" t="s">
        <v>3316</v>
      </c>
      <c r="F1054" s="56"/>
      <c r="G1054" s="4" t="s">
        <v>2712</v>
      </c>
      <c r="H1054" s="4">
        <v>0</v>
      </c>
      <c r="I1054" s="74">
        <v>590000000</v>
      </c>
      <c r="J1054" s="8" t="s">
        <v>2571</v>
      </c>
      <c r="K1054" s="8" t="s">
        <v>2753</v>
      </c>
      <c r="L1054" s="8" t="s">
        <v>2725</v>
      </c>
      <c r="M1054" s="4" t="s">
        <v>2726</v>
      </c>
      <c r="N1054" s="8" t="s">
        <v>2727</v>
      </c>
      <c r="O1054" s="4" t="s">
        <v>1463</v>
      </c>
      <c r="P1054" s="4">
        <v>796</v>
      </c>
      <c r="Q1054" s="4" t="s">
        <v>2728</v>
      </c>
      <c r="R1054" s="155">
        <v>3</v>
      </c>
      <c r="S1054" s="35">
        <v>35000</v>
      </c>
      <c r="T1054" s="35">
        <f t="shared" si="36"/>
        <v>105000</v>
      </c>
      <c r="U1054" s="35">
        <f t="shared" si="35"/>
        <v>117600.00000000001</v>
      </c>
      <c r="V1054" s="2"/>
      <c r="W1054" s="4">
        <v>2017</v>
      </c>
      <c r="X1054" s="8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</row>
    <row r="1055" spans="1:91" s="67" customFormat="1" ht="50.1" customHeight="1">
      <c r="A1055" s="4" t="s">
        <v>4671</v>
      </c>
      <c r="B1055" s="33" t="s">
        <v>2720</v>
      </c>
      <c r="C1055" s="97" t="s">
        <v>2072</v>
      </c>
      <c r="D1055" s="98" t="s">
        <v>2069</v>
      </c>
      <c r="E1055" s="5" t="s">
        <v>2073</v>
      </c>
      <c r="F1055" s="23" t="s">
        <v>2074</v>
      </c>
      <c r="G1055" s="24" t="s">
        <v>2712</v>
      </c>
      <c r="H1055" s="10">
        <v>80</v>
      </c>
      <c r="I1055" s="74">
        <v>590000000</v>
      </c>
      <c r="J1055" s="8" t="s">
        <v>2571</v>
      </c>
      <c r="K1055" s="33" t="s">
        <v>3472</v>
      </c>
      <c r="L1055" s="8" t="s">
        <v>2725</v>
      </c>
      <c r="M1055" s="33" t="s">
        <v>2716</v>
      </c>
      <c r="N1055" s="5" t="s">
        <v>1830</v>
      </c>
      <c r="O1055" s="4" t="s">
        <v>1415</v>
      </c>
      <c r="P1055" s="50">
        <v>715</v>
      </c>
      <c r="Q1055" s="50" t="s">
        <v>3012</v>
      </c>
      <c r="R1055" s="150">
        <v>4305</v>
      </c>
      <c r="S1055" s="37">
        <v>140</v>
      </c>
      <c r="T1055" s="35">
        <f t="shared" si="36"/>
        <v>602700</v>
      </c>
      <c r="U1055" s="35">
        <f t="shared" si="35"/>
        <v>675024.00000000012</v>
      </c>
      <c r="V1055" s="33"/>
      <c r="W1055" s="75">
        <v>2017</v>
      </c>
      <c r="X1055" s="258"/>
      <c r="Y1055" s="132"/>
      <c r="Z1055" s="132"/>
      <c r="AA1055" s="132"/>
      <c r="AB1055" s="132"/>
      <c r="AC1055" s="132"/>
      <c r="AD1055" s="132"/>
      <c r="AE1055" s="132"/>
      <c r="AF1055" s="132"/>
      <c r="AG1055" s="132"/>
      <c r="AH1055" s="132"/>
      <c r="AI1055" s="132"/>
      <c r="AJ1055" s="132"/>
      <c r="AK1055" s="132"/>
      <c r="AL1055" s="132"/>
      <c r="AM1055" s="132"/>
      <c r="AN1055" s="132"/>
      <c r="AO1055" s="132"/>
      <c r="AP1055" s="132"/>
      <c r="AQ1055" s="132"/>
      <c r="AR1055" s="132"/>
      <c r="AS1055" s="132"/>
      <c r="AT1055" s="132"/>
      <c r="AU1055" s="132"/>
      <c r="AV1055" s="132"/>
      <c r="AW1055" s="132"/>
      <c r="AX1055" s="132"/>
      <c r="AY1055" s="132"/>
      <c r="AZ1055" s="132"/>
      <c r="BA1055" s="132"/>
      <c r="BB1055" s="132"/>
      <c r="BC1055" s="132"/>
      <c r="BD1055" s="132"/>
      <c r="BE1055" s="132"/>
      <c r="BF1055" s="132"/>
      <c r="BG1055" s="132"/>
      <c r="BH1055" s="132"/>
      <c r="BI1055" s="132"/>
      <c r="BJ1055" s="132"/>
      <c r="BK1055" s="132"/>
      <c r="BL1055" s="132"/>
      <c r="BM1055" s="132"/>
      <c r="BN1055" s="132"/>
      <c r="BO1055" s="132"/>
      <c r="BP1055" s="132"/>
      <c r="BQ1055" s="132"/>
      <c r="BR1055" s="132"/>
      <c r="BS1055" s="132"/>
      <c r="BT1055" s="132"/>
      <c r="BU1055" s="132"/>
      <c r="BV1055" s="132"/>
      <c r="BW1055" s="132"/>
      <c r="BX1055" s="132"/>
      <c r="BY1055" s="132"/>
      <c r="BZ1055" s="132"/>
      <c r="CA1055" s="132"/>
      <c r="CB1055" s="132"/>
      <c r="CC1055" s="132"/>
      <c r="CD1055" s="132"/>
      <c r="CE1055" s="132"/>
      <c r="CF1055" s="132"/>
      <c r="CG1055" s="132"/>
      <c r="CH1055" s="132"/>
      <c r="CI1055" s="132"/>
      <c r="CJ1055" s="132"/>
      <c r="CK1055" s="132"/>
      <c r="CL1055" s="132"/>
      <c r="CM1055" s="132"/>
    </row>
    <row r="1056" spans="1:91" s="67" customFormat="1" ht="50.1" customHeight="1">
      <c r="A1056" s="4" t="s">
        <v>4672</v>
      </c>
      <c r="B1056" s="4" t="s">
        <v>2720</v>
      </c>
      <c r="C1056" s="8" t="s">
        <v>2068</v>
      </c>
      <c r="D1056" s="8" t="s">
        <v>2069</v>
      </c>
      <c r="E1056" s="8" t="s">
        <v>2070</v>
      </c>
      <c r="F1056" s="56" t="s">
        <v>2071</v>
      </c>
      <c r="G1056" s="4" t="s">
        <v>2712</v>
      </c>
      <c r="H1056" s="4">
        <v>80</v>
      </c>
      <c r="I1056" s="74">
        <v>590000000</v>
      </c>
      <c r="J1056" s="8" t="s">
        <v>2571</v>
      </c>
      <c r="K1056" s="8" t="s">
        <v>3472</v>
      </c>
      <c r="L1056" s="8" t="s">
        <v>2725</v>
      </c>
      <c r="M1056" s="4" t="s">
        <v>2716</v>
      </c>
      <c r="N1056" s="8" t="s">
        <v>1830</v>
      </c>
      <c r="O1056" s="4" t="s">
        <v>1415</v>
      </c>
      <c r="P1056" s="4">
        <v>715</v>
      </c>
      <c r="Q1056" s="4" t="s">
        <v>3012</v>
      </c>
      <c r="R1056" s="155">
        <v>3140</v>
      </c>
      <c r="S1056" s="35">
        <v>205</v>
      </c>
      <c r="T1056" s="35">
        <f t="shared" si="36"/>
        <v>643700</v>
      </c>
      <c r="U1056" s="35">
        <f t="shared" si="35"/>
        <v>720944.00000000012</v>
      </c>
      <c r="V1056" s="4"/>
      <c r="W1056" s="4">
        <v>2017</v>
      </c>
      <c r="X1056" s="258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</row>
    <row r="1057" spans="1:91" s="67" customFormat="1" ht="50.1" customHeight="1">
      <c r="A1057" s="4" t="s">
        <v>4673</v>
      </c>
      <c r="B1057" s="81" t="s">
        <v>2720</v>
      </c>
      <c r="C1057" s="5" t="s">
        <v>472</v>
      </c>
      <c r="D1057" s="5" t="s">
        <v>1358</v>
      </c>
      <c r="E1057" s="5" t="s">
        <v>473</v>
      </c>
      <c r="F1057" s="5" t="s">
        <v>474</v>
      </c>
      <c r="G1057" s="5" t="s">
        <v>2712</v>
      </c>
      <c r="H1057" s="5">
        <v>0</v>
      </c>
      <c r="I1057" s="74">
        <v>590000000</v>
      </c>
      <c r="J1057" s="8" t="s">
        <v>2571</v>
      </c>
      <c r="K1057" s="5" t="s">
        <v>571</v>
      </c>
      <c r="L1057" s="5" t="s">
        <v>773</v>
      </c>
      <c r="M1057" s="5" t="s">
        <v>3398</v>
      </c>
      <c r="N1057" s="5" t="s">
        <v>456</v>
      </c>
      <c r="O1057" s="5" t="s">
        <v>471</v>
      </c>
      <c r="P1057" s="5">
        <v>796</v>
      </c>
      <c r="Q1057" s="5" t="s">
        <v>2728</v>
      </c>
      <c r="R1057" s="166">
        <v>2</v>
      </c>
      <c r="S1057" s="166">
        <v>1300</v>
      </c>
      <c r="T1057" s="35">
        <f t="shared" si="36"/>
        <v>2600</v>
      </c>
      <c r="U1057" s="35">
        <f t="shared" si="35"/>
        <v>2912.0000000000005</v>
      </c>
      <c r="V1057" s="50"/>
      <c r="W1057" s="5">
        <v>2017</v>
      </c>
      <c r="X1057" s="5"/>
    </row>
    <row r="1058" spans="1:91" s="67" customFormat="1" ht="50.1" customHeight="1">
      <c r="A1058" s="4" t="s">
        <v>4674</v>
      </c>
      <c r="B1058" s="4" t="s">
        <v>2720</v>
      </c>
      <c r="C1058" s="8" t="s">
        <v>1357</v>
      </c>
      <c r="D1058" s="7" t="s">
        <v>1358</v>
      </c>
      <c r="E1058" s="8" t="s">
        <v>1359</v>
      </c>
      <c r="F1058" s="56" t="s">
        <v>1360</v>
      </c>
      <c r="G1058" s="4" t="s">
        <v>2712</v>
      </c>
      <c r="H1058" s="4">
        <v>0</v>
      </c>
      <c r="I1058" s="74">
        <v>590000000</v>
      </c>
      <c r="J1058" s="8" t="s">
        <v>2571</v>
      </c>
      <c r="K1058" s="8" t="s">
        <v>2642</v>
      </c>
      <c r="L1058" s="36" t="s">
        <v>2714</v>
      </c>
      <c r="M1058" s="4" t="s">
        <v>3398</v>
      </c>
      <c r="N1058" s="8" t="s">
        <v>2275</v>
      </c>
      <c r="O1058" s="4" t="s">
        <v>1415</v>
      </c>
      <c r="P1058" s="4">
        <v>796</v>
      </c>
      <c r="Q1058" s="4" t="s">
        <v>2728</v>
      </c>
      <c r="R1058" s="155">
        <v>10</v>
      </c>
      <c r="S1058" s="35">
        <v>6650</v>
      </c>
      <c r="T1058" s="35">
        <f t="shared" si="36"/>
        <v>66500</v>
      </c>
      <c r="U1058" s="35">
        <f t="shared" si="35"/>
        <v>74480</v>
      </c>
      <c r="V1058" s="4"/>
      <c r="W1058" s="4">
        <v>2017</v>
      </c>
      <c r="X1058" s="8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</row>
    <row r="1059" spans="1:91" s="162" customFormat="1" ht="50.1" customHeight="1">
      <c r="A1059" s="4" t="s">
        <v>4675</v>
      </c>
      <c r="B1059" s="8" t="s">
        <v>2720</v>
      </c>
      <c r="C1059" s="259" t="s">
        <v>2009</v>
      </c>
      <c r="D1059" s="259" t="s">
        <v>2010</v>
      </c>
      <c r="E1059" s="259" t="s">
        <v>2011</v>
      </c>
      <c r="F1059" s="259" t="s">
        <v>2012</v>
      </c>
      <c r="G1059" s="8" t="s">
        <v>2712</v>
      </c>
      <c r="H1059" s="8">
        <v>0</v>
      </c>
      <c r="I1059" s="9">
        <v>590000000</v>
      </c>
      <c r="J1059" s="8" t="s">
        <v>2571</v>
      </c>
      <c r="K1059" s="8" t="s">
        <v>3472</v>
      </c>
      <c r="L1059" s="8" t="s">
        <v>2725</v>
      </c>
      <c r="M1059" s="8" t="s">
        <v>2716</v>
      </c>
      <c r="N1059" s="8" t="s">
        <v>1830</v>
      </c>
      <c r="O1059" s="8" t="s">
        <v>1415</v>
      </c>
      <c r="P1059" s="8" t="s">
        <v>2821</v>
      </c>
      <c r="Q1059" s="8" t="s">
        <v>2822</v>
      </c>
      <c r="R1059" s="226">
        <v>1600</v>
      </c>
      <c r="S1059" s="226">
        <v>158</v>
      </c>
      <c r="T1059" s="226">
        <v>0</v>
      </c>
      <c r="U1059" s="226">
        <f>T1059*1.12</f>
        <v>0</v>
      </c>
      <c r="V1059" s="4"/>
      <c r="W1059" s="4">
        <v>2017</v>
      </c>
      <c r="X1059" s="33" t="s">
        <v>5367</v>
      </c>
      <c r="Y1059" s="165"/>
      <c r="Z1059" s="138"/>
      <c r="AA1059" s="139"/>
      <c r="AB1059" s="138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40"/>
      <c r="AQ1059" s="140"/>
      <c r="AR1059" s="140"/>
      <c r="AS1059" s="140"/>
      <c r="AT1059" s="140"/>
      <c r="AU1059" s="140"/>
      <c r="AV1059" s="140"/>
      <c r="AW1059" s="140"/>
      <c r="AX1059" s="140"/>
      <c r="AY1059" s="140"/>
      <c r="AZ1059" s="140"/>
      <c r="BA1059" s="140"/>
      <c r="BB1059" s="140"/>
      <c r="BC1059" s="140"/>
      <c r="BD1059" s="140"/>
      <c r="BE1059" s="140"/>
      <c r="BF1059" s="140"/>
      <c r="BG1059" s="140"/>
      <c r="BH1059" s="140"/>
      <c r="BI1059" s="140"/>
      <c r="BJ1059" s="140"/>
      <c r="BK1059" s="140"/>
      <c r="BL1059" s="140"/>
      <c r="BM1059" s="140"/>
      <c r="BN1059" s="140"/>
    </row>
    <row r="1060" spans="1:91" s="162" customFormat="1" ht="50.1" customHeight="1">
      <c r="A1060" s="4" t="s">
        <v>5368</v>
      </c>
      <c r="B1060" s="8" t="s">
        <v>2720</v>
      </c>
      <c r="C1060" s="259" t="s">
        <v>2009</v>
      </c>
      <c r="D1060" s="259" t="s">
        <v>2010</v>
      </c>
      <c r="E1060" s="259" t="s">
        <v>2011</v>
      </c>
      <c r="F1060" s="259" t="s">
        <v>2012</v>
      </c>
      <c r="G1060" s="24" t="s">
        <v>2712</v>
      </c>
      <c r="H1060" s="24">
        <v>0</v>
      </c>
      <c r="I1060" s="84">
        <v>590000000</v>
      </c>
      <c r="J1060" s="24" t="s">
        <v>2714</v>
      </c>
      <c r="K1060" s="5" t="s">
        <v>5365</v>
      </c>
      <c r="L1060" s="24" t="s">
        <v>2714</v>
      </c>
      <c r="M1060" s="24" t="s">
        <v>2716</v>
      </c>
      <c r="N1060" s="24" t="s">
        <v>2265</v>
      </c>
      <c r="O1060" s="159" t="s">
        <v>2259</v>
      </c>
      <c r="P1060" s="33" t="s">
        <v>2821</v>
      </c>
      <c r="Q1060" s="5" t="s">
        <v>2822</v>
      </c>
      <c r="R1060" s="226">
        <v>1600</v>
      </c>
      <c r="S1060" s="226">
        <v>158</v>
      </c>
      <c r="T1060" s="226">
        <f>R1060*S1060</f>
        <v>252800</v>
      </c>
      <c r="U1060" s="226">
        <f>T1060*1.12</f>
        <v>283136</v>
      </c>
      <c r="V1060" s="5"/>
      <c r="W1060" s="8">
        <v>2017</v>
      </c>
      <c r="X1060" s="263"/>
      <c r="Y1060" s="165"/>
      <c r="Z1060" s="138"/>
      <c r="AA1060" s="139"/>
      <c r="AB1060" s="138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40"/>
      <c r="AQ1060" s="140"/>
      <c r="AR1060" s="140"/>
      <c r="AS1060" s="140"/>
      <c r="AT1060" s="140"/>
      <c r="AU1060" s="140"/>
      <c r="AV1060" s="140"/>
      <c r="AW1060" s="140"/>
      <c r="AX1060" s="140"/>
      <c r="AY1060" s="140"/>
      <c r="AZ1060" s="140"/>
      <c r="BA1060" s="140"/>
      <c r="BB1060" s="140"/>
      <c r="BC1060" s="140"/>
      <c r="BD1060" s="140"/>
      <c r="BE1060" s="140"/>
      <c r="BF1060" s="140"/>
      <c r="BG1060" s="140"/>
      <c r="BH1060" s="140"/>
      <c r="BI1060" s="140"/>
      <c r="BJ1060" s="140"/>
      <c r="BK1060" s="140"/>
      <c r="BL1060" s="140"/>
      <c r="BM1060" s="140"/>
      <c r="BN1060" s="140"/>
    </row>
    <row r="1061" spans="1:91" s="67" customFormat="1" ht="50.1" customHeight="1">
      <c r="A1061" s="4" t="s">
        <v>4676</v>
      </c>
      <c r="B1061" s="4" t="s">
        <v>2720</v>
      </c>
      <c r="C1061" s="8" t="s">
        <v>184</v>
      </c>
      <c r="D1061" s="56" t="s">
        <v>185</v>
      </c>
      <c r="E1061" s="56" t="s">
        <v>186</v>
      </c>
      <c r="F1061" s="56" t="s">
        <v>187</v>
      </c>
      <c r="G1061" s="4" t="s">
        <v>2712</v>
      </c>
      <c r="H1061" s="4">
        <v>0</v>
      </c>
      <c r="I1061" s="74">
        <v>590000000</v>
      </c>
      <c r="J1061" s="8" t="s">
        <v>2714</v>
      </c>
      <c r="K1061" s="4" t="s">
        <v>981</v>
      </c>
      <c r="L1061" s="4" t="s">
        <v>773</v>
      </c>
      <c r="M1061" s="4" t="s">
        <v>3398</v>
      </c>
      <c r="N1061" s="4" t="s">
        <v>2427</v>
      </c>
      <c r="O1061" s="24" t="s">
        <v>3473</v>
      </c>
      <c r="P1061" s="4">
        <v>796</v>
      </c>
      <c r="Q1061" s="4" t="s">
        <v>2728</v>
      </c>
      <c r="R1061" s="155">
        <v>10</v>
      </c>
      <c r="S1061" s="155">
        <v>55</v>
      </c>
      <c r="T1061" s="95">
        <f t="shared" si="36"/>
        <v>550</v>
      </c>
      <c r="U1061" s="95">
        <f t="shared" si="35"/>
        <v>616.00000000000011</v>
      </c>
      <c r="V1061" s="4"/>
      <c r="W1061" s="4">
        <v>2017</v>
      </c>
      <c r="X1061" s="72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</row>
    <row r="1062" spans="1:91" s="67" customFormat="1" ht="50.1" customHeight="1">
      <c r="A1062" s="4" t="s">
        <v>4677</v>
      </c>
      <c r="B1062" s="4" t="s">
        <v>2720</v>
      </c>
      <c r="C1062" s="8" t="s">
        <v>184</v>
      </c>
      <c r="D1062" s="56" t="s">
        <v>185</v>
      </c>
      <c r="E1062" s="56" t="s">
        <v>186</v>
      </c>
      <c r="F1062" s="56" t="s">
        <v>188</v>
      </c>
      <c r="G1062" s="4" t="s">
        <v>2712</v>
      </c>
      <c r="H1062" s="4">
        <v>0</v>
      </c>
      <c r="I1062" s="74">
        <v>590000000</v>
      </c>
      <c r="J1062" s="8" t="s">
        <v>2714</v>
      </c>
      <c r="K1062" s="4" t="s">
        <v>189</v>
      </c>
      <c r="L1062" s="4" t="s">
        <v>773</v>
      </c>
      <c r="M1062" s="4" t="s">
        <v>3398</v>
      </c>
      <c r="N1062" s="4" t="s">
        <v>2427</v>
      </c>
      <c r="O1062" s="24" t="s">
        <v>3473</v>
      </c>
      <c r="P1062" s="4">
        <v>796</v>
      </c>
      <c r="Q1062" s="4" t="s">
        <v>2728</v>
      </c>
      <c r="R1062" s="155">
        <v>17</v>
      </c>
      <c r="S1062" s="155">
        <v>35</v>
      </c>
      <c r="T1062" s="95">
        <f t="shared" si="36"/>
        <v>595</v>
      </c>
      <c r="U1062" s="95">
        <f t="shared" si="35"/>
        <v>666.40000000000009</v>
      </c>
      <c r="V1062" s="4"/>
      <c r="W1062" s="4">
        <v>2017</v>
      </c>
      <c r="X1062" s="72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</row>
    <row r="1063" spans="1:91" s="67" customFormat="1" ht="50.1" customHeight="1">
      <c r="A1063" s="4" t="s">
        <v>4678</v>
      </c>
      <c r="B1063" s="21" t="s">
        <v>2720</v>
      </c>
      <c r="C1063" s="22" t="s">
        <v>3317</v>
      </c>
      <c r="D1063" s="23" t="s">
        <v>3318</v>
      </c>
      <c r="E1063" s="22" t="s">
        <v>3319</v>
      </c>
      <c r="F1063" s="23"/>
      <c r="G1063" s="24" t="s">
        <v>2758</v>
      </c>
      <c r="H1063" s="9">
        <v>0</v>
      </c>
      <c r="I1063" s="74">
        <v>590000000</v>
      </c>
      <c r="J1063" s="8" t="s">
        <v>2571</v>
      </c>
      <c r="K1063" s="24" t="s">
        <v>3320</v>
      </c>
      <c r="L1063" s="8" t="s">
        <v>2725</v>
      </c>
      <c r="M1063" s="24" t="s">
        <v>2716</v>
      </c>
      <c r="N1063" s="24" t="s">
        <v>2754</v>
      </c>
      <c r="O1063" s="4" t="s">
        <v>1415</v>
      </c>
      <c r="P1063" s="4">
        <v>796</v>
      </c>
      <c r="Q1063" s="24" t="s">
        <v>2728</v>
      </c>
      <c r="R1063" s="173">
        <v>5000</v>
      </c>
      <c r="S1063" s="25">
        <f>12000/1.12/5000</f>
        <v>2.1428571428571428</v>
      </c>
      <c r="T1063" s="35">
        <f t="shared" si="36"/>
        <v>10714.285714285714</v>
      </c>
      <c r="U1063" s="35">
        <f t="shared" si="35"/>
        <v>12000</v>
      </c>
      <c r="V1063" s="24"/>
      <c r="W1063" s="24">
        <v>2017</v>
      </c>
      <c r="X1063" s="8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135"/>
      <c r="AM1063" s="135"/>
      <c r="AN1063" s="135"/>
      <c r="AO1063" s="135"/>
      <c r="AP1063" s="135"/>
      <c r="AQ1063" s="135"/>
      <c r="AR1063" s="135"/>
      <c r="AS1063" s="135"/>
      <c r="AT1063" s="135"/>
      <c r="AU1063" s="135"/>
      <c r="AV1063" s="135"/>
      <c r="AW1063" s="135"/>
      <c r="AX1063" s="135"/>
      <c r="AY1063" s="135"/>
      <c r="AZ1063" s="135"/>
      <c r="BA1063" s="135"/>
      <c r="BB1063" s="135"/>
      <c r="BC1063" s="135"/>
      <c r="BD1063" s="135"/>
      <c r="BE1063" s="135"/>
      <c r="BF1063" s="135"/>
      <c r="BG1063" s="135"/>
      <c r="BH1063" s="135"/>
      <c r="BI1063" s="135"/>
      <c r="BJ1063" s="135"/>
      <c r="BK1063" s="135"/>
      <c r="BL1063" s="135"/>
      <c r="BM1063" s="135"/>
      <c r="BN1063" s="135"/>
      <c r="BO1063" s="135"/>
      <c r="BP1063" s="135"/>
      <c r="BQ1063" s="135"/>
      <c r="BR1063" s="135"/>
      <c r="BS1063" s="135"/>
      <c r="BT1063" s="135"/>
      <c r="BU1063" s="135"/>
      <c r="BV1063" s="135"/>
      <c r="BW1063" s="135"/>
      <c r="BX1063" s="135"/>
      <c r="BY1063" s="135"/>
      <c r="BZ1063" s="135"/>
      <c r="CA1063" s="135"/>
      <c r="CB1063" s="135"/>
      <c r="CC1063" s="135"/>
      <c r="CD1063" s="135"/>
      <c r="CE1063" s="135"/>
      <c r="CF1063" s="135"/>
      <c r="CG1063" s="135"/>
      <c r="CH1063" s="135"/>
      <c r="CI1063" s="135"/>
      <c r="CJ1063" s="135"/>
      <c r="CK1063" s="135"/>
      <c r="CL1063" s="135"/>
      <c r="CM1063" s="135"/>
    </row>
    <row r="1064" spans="1:91" s="67" customFormat="1" ht="50.1" customHeight="1">
      <c r="A1064" s="4" t="s">
        <v>4679</v>
      </c>
      <c r="B1064" s="33" t="s">
        <v>2720</v>
      </c>
      <c r="C1064" s="5" t="s">
        <v>3317</v>
      </c>
      <c r="D1064" s="31" t="s">
        <v>3318</v>
      </c>
      <c r="E1064" s="24" t="s">
        <v>3319</v>
      </c>
      <c r="F1064" s="31"/>
      <c r="G1064" s="24" t="s">
        <v>2758</v>
      </c>
      <c r="H1064" s="10">
        <v>0</v>
      </c>
      <c r="I1064" s="74">
        <v>590000000</v>
      </c>
      <c r="J1064" s="8" t="s">
        <v>2571</v>
      </c>
      <c r="K1064" s="33" t="s">
        <v>1828</v>
      </c>
      <c r="L1064" s="8" t="s">
        <v>2725</v>
      </c>
      <c r="M1064" s="66" t="s">
        <v>2716</v>
      </c>
      <c r="N1064" s="5" t="s">
        <v>2754</v>
      </c>
      <c r="O1064" s="4" t="s">
        <v>1415</v>
      </c>
      <c r="P1064" s="4">
        <v>796</v>
      </c>
      <c r="Q1064" s="34" t="s">
        <v>2728</v>
      </c>
      <c r="R1064" s="179">
        <v>2000</v>
      </c>
      <c r="S1064" s="35">
        <f>4400/1.12/2000</f>
        <v>1.964285714285714</v>
      </c>
      <c r="T1064" s="35">
        <f t="shared" si="36"/>
        <v>3928.571428571428</v>
      </c>
      <c r="U1064" s="35">
        <f t="shared" si="35"/>
        <v>4400</v>
      </c>
      <c r="V1064" s="75"/>
      <c r="W1064" s="75">
        <v>2017</v>
      </c>
      <c r="X1064" s="8"/>
      <c r="Y1064" s="132"/>
      <c r="Z1064" s="132"/>
      <c r="AA1064" s="132"/>
      <c r="AB1064" s="132"/>
      <c r="AC1064" s="132"/>
      <c r="AD1064" s="132"/>
      <c r="AE1064" s="132"/>
      <c r="AF1064" s="132"/>
      <c r="AG1064" s="132"/>
      <c r="AH1064" s="132"/>
      <c r="AI1064" s="132"/>
      <c r="AJ1064" s="132"/>
      <c r="AK1064" s="132"/>
      <c r="AL1064" s="132"/>
      <c r="AM1064" s="132"/>
      <c r="AN1064" s="132"/>
      <c r="AO1064" s="132"/>
      <c r="AP1064" s="132"/>
      <c r="AQ1064" s="132"/>
      <c r="AR1064" s="132"/>
      <c r="AS1064" s="132"/>
      <c r="AT1064" s="132"/>
      <c r="AU1064" s="132"/>
      <c r="AV1064" s="132"/>
      <c r="AW1064" s="132"/>
      <c r="AX1064" s="132"/>
      <c r="AY1064" s="132"/>
      <c r="AZ1064" s="132"/>
      <c r="BA1064" s="132"/>
      <c r="BB1064" s="132"/>
      <c r="BC1064" s="132"/>
      <c r="BD1064" s="132"/>
      <c r="BE1064" s="132"/>
      <c r="BF1064" s="132"/>
      <c r="BG1064" s="132"/>
      <c r="BH1064" s="132"/>
      <c r="BI1064" s="132"/>
      <c r="BJ1064" s="132"/>
      <c r="BK1064" s="132"/>
      <c r="BL1064" s="132"/>
      <c r="BM1064" s="132"/>
      <c r="BN1064" s="132"/>
      <c r="BO1064" s="132"/>
      <c r="BP1064" s="132"/>
      <c r="BQ1064" s="132"/>
      <c r="BR1064" s="132"/>
      <c r="BS1064" s="132"/>
      <c r="BT1064" s="132"/>
      <c r="BU1064" s="132"/>
      <c r="BV1064" s="132"/>
      <c r="BW1064" s="132"/>
      <c r="BX1064" s="132"/>
      <c r="BY1064" s="132"/>
      <c r="BZ1064" s="132"/>
      <c r="CA1064" s="132"/>
      <c r="CB1064" s="132"/>
      <c r="CC1064" s="132"/>
      <c r="CD1064" s="132"/>
      <c r="CE1064" s="132"/>
      <c r="CF1064" s="132"/>
      <c r="CG1064" s="132"/>
      <c r="CH1064" s="132"/>
      <c r="CI1064" s="132"/>
      <c r="CJ1064" s="132"/>
      <c r="CK1064" s="132"/>
      <c r="CL1064" s="132"/>
      <c r="CM1064" s="132"/>
    </row>
    <row r="1065" spans="1:91" s="67" customFormat="1" ht="50.1" customHeight="1">
      <c r="A1065" s="4" t="s">
        <v>4680</v>
      </c>
      <c r="B1065" s="33" t="s">
        <v>2720</v>
      </c>
      <c r="C1065" s="5" t="s">
        <v>3317</v>
      </c>
      <c r="D1065" s="23" t="s">
        <v>3318</v>
      </c>
      <c r="E1065" s="5" t="s">
        <v>3319</v>
      </c>
      <c r="F1065" s="23"/>
      <c r="G1065" s="24" t="s">
        <v>2758</v>
      </c>
      <c r="H1065" s="10">
        <v>0</v>
      </c>
      <c r="I1065" s="74">
        <v>590000000</v>
      </c>
      <c r="J1065" s="8" t="s">
        <v>2571</v>
      </c>
      <c r="K1065" s="33" t="s">
        <v>3321</v>
      </c>
      <c r="L1065" s="8" t="s">
        <v>2725</v>
      </c>
      <c r="M1065" s="33" t="s">
        <v>2716</v>
      </c>
      <c r="N1065" s="5" t="s">
        <v>2754</v>
      </c>
      <c r="O1065" s="4" t="s">
        <v>1415</v>
      </c>
      <c r="P1065" s="4">
        <v>796</v>
      </c>
      <c r="Q1065" s="34" t="s">
        <v>2728</v>
      </c>
      <c r="R1065" s="179">
        <v>600</v>
      </c>
      <c r="S1065" s="37">
        <f>2150/1.12/600</f>
        <v>3.1994047619047614</v>
      </c>
      <c r="T1065" s="35">
        <f t="shared" si="36"/>
        <v>1919.6428571428569</v>
      </c>
      <c r="U1065" s="35">
        <f t="shared" si="35"/>
        <v>2150</v>
      </c>
      <c r="V1065" s="33"/>
      <c r="W1065" s="75">
        <v>2017</v>
      </c>
      <c r="X1065" s="8"/>
      <c r="Y1065" s="132"/>
      <c r="Z1065" s="132"/>
      <c r="AA1065" s="132"/>
      <c r="AB1065" s="132"/>
      <c r="AC1065" s="132"/>
      <c r="AD1065" s="132"/>
      <c r="AE1065" s="132"/>
      <c r="AF1065" s="132"/>
      <c r="AG1065" s="132"/>
      <c r="AH1065" s="132"/>
      <c r="AI1065" s="132"/>
      <c r="AJ1065" s="132"/>
      <c r="AK1065" s="132"/>
      <c r="AL1065" s="132"/>
      <c r="AM1065" s="132"/>
      <c r="AN1065" s="132"/>
      <c r="AO1065" s="132"/>
      <c r="AP1065" s="132"/>
      <c r="AQ1065" s="132"/>
      <c r="AR1065" s="132"/>
      <c r="AS1065" s="132"/>
      <c r="AT1065" s="132"/>
      <c r="AU1065" s="132"/>
      <c r="AV1065" s="132"/>
      <c r="AW1065" s="132"/>
      <c r="AX1065" s="132"/>
      <c r="AY1065" s="132"/>
      <c r="AZ1065" s="132"/>
      <c r="BA1065" s="132"/>
      <c r="BB1065" s="132"/>
      <c r="BC1065" s="132"/>
      <c r="BD1065" s="132"/>
      <c r="BE1065" s="132"/>
      <c r="BF1065" s="132"/>
      <c r="BG1065" s="132"/>
      <c r="BH1065" s="132"/>
      <c r="BI1065" s="132"/>
      <c r="BJ1065" s="132"/>
      <c r="BK1065" s="132"/>
      <c r="BL1065" s="132"/>
      <c r="BM1065" s="132"/>
      <c r="BN1065" s="132"/>
      <c r="BO1065" s="132"/>
      <c r="BP1065" s="132"/>
      <c r="BQ1065" s="132"/>
      <c r="BR1065" s="132"/>
      <c r="BS1065" s="132"/>
      <c r="BT1065" s="132"/>
      <c r="BU1065" s="132"/>
      <c r="BV1065" s="132"/>
      <c r="BW1065" s="132"/>
      <c r="BX1065" s="132"/>
      <c r="BY1065" s="132"/>
      <c r="BZ1065" s="132"/>
      <c r="CA1065" s="132"/>
      <c r="CB1065" s="132"/>
      <c r="CC1065" s="132"/>
      <c r="CD1065" s="132"/>
      <c r="CE1065" s="132"/>
      <c r="CF1065" s="132"/>
      <c r="CG1065" s="132"/>
      <c r="CH1065" s="132"/>
      <c r="CI1065" s="132"/>
      <c r="CJ1065" s="132"/>
      <c r="CK1065" s="132"/>
      <c r="CL1065" s="132"/>
      <c r="CM1065" s="132"/>
    </row>
    <row r="1066" spans="1:91" s="67" customFormat="1" ht="50.1" customHeight="1">
      <c r="A1066" s="4" t="s">
        <v>4681</v>
      </c>
      <c r="B1066" s="4" t="s">
        <v>2720</v>
      </c>
      <c r="C1066" s="8" t="s">
        <v>2107</v>
      </c>
      <c r="D1066" s="8" t="s">
        <v>2108</v>
      </c>
      <c r="E1066" s="8" t="s">
        <v>2109</v>
      </c>
      <c r="F1066" s="56" t="s">
        <v>2110</v>
      </c>
      <c r="G1066" s="4" t="s">
        <v>2712</v>
      </c>
      <c r="H1066" s="4">
        <v>10</v>
      </c>
      <c r="I1066" s="74">
        <v>590000000</v>
      </c>
      <c r="J1066" s="8" t="s">
        <v>2571</v>
      </c>
      <c r="K1066" s="8" t="s">
        <v>3472</v>
      </c>
      <c r="L1066" s="8" t="s">
        <v>2725</v>
      </c>
      <c r="M1066" s="4" t="s">
        <v>2716</v>
      </c>
      <c r="N1066" s="8" t="s">
        <v>1833</v>
      </c>
      <c r="O1066" s="4" t="s">
        <v>1415</v>
      </c>
      <c r="P1066" s="4">
        <v>715</v>
      </c>
      <c r="Q1066" s="4" t="s">
        <v>3012</v>
      </c>
      <c r="R1066" s="155">
        <v>107</v>
      </c>
      <c r="S1066" s="35">
        <v>2400</v>
      </c>
      <c r="T1066" s="35">
        <f t="shared" si="36"/>
        <v>256800</v>
      </c>
      <c r="U1066" s="35">
        <f t="shared" si="35"/>
        <v>287616</v>
      </c>
      <c r="V1066" s="4"/>
      <c r="W1066" s="4">
        <v>2017</v>
      </c>
      <c r="X1066" s="258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</row>
    <row r="1067" spans="1:91" s="67" customFormat="1" ht="50.1" customHeight="1">
      <c r="A1067" s="4" t="s">
        <v>4682</v>
      </c>
      <c r="B1067" s="4" t="s">
        <v>2720</v>
      </c>
      <c r="C1067" s="8" t="s">
        <v>1361</v>
      </c>
      <c r="D1067" s="7" t="s">
        <v>1362</v>
      </c>
      <c r="E1067" s="8" t="s">
        <v>1363</v>
      </c>
      <c r="F1067" s="56" t="s">
        <v>1364</v>
      </c>
      <c r="G1067" s="4" t="s">
        <v>2712</v>
      </c>
      <c r="H1067" s="4" t="s">
        <v>2647</v>
      </c>
      <c r="I1067" s="74">
        <v>590000000</v>
      </c>
      <c r="J1067" s="8" t="s">
        <v>2571</v>
      </c>
      <c r="K1067" s="8" t="s">
        <v>3479</v>
      </c>
      <c r="L1067" s="36" t="s">
        <v>2714</v>
      </c>
      <c r="M1067" s="4" t="s">
        <v>2716</v>
      </c>
      <c r="N1067" s="8" t="s">
        <v>1272</v>
      </c>
      <c r="O1067" s="4" t="s">
        <v>1415</v>
      </c>
      <c r="P1067" s="4">
        <v>796</v>
      </c>
      <c r="Q1067" s="4" t="s">
        <v>2728</v>
      </c>
      <c r="R1067" s="155">
        <v>30</v>
      </c>
      <c r="S1067" s="35">
        <v>50</v>
      </c>
      <c r="T1067" s="35">
        <f t="shared" si="36"/>
        <v>1500</v>
      </c>
      <c r="U1067" s="35">
        <f t="shared" si="35"/>
        <v>1680.0000000000002</v>
      </c>
      <c r="V1067" s="4"/>
      <c r="W1067" s="4">
        <v>2017</v>
      </c>
      <c r="X1067" s="8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</row>
    <row r="1068" spans="1:91" s="67" customFormat="1" ht="50.1" customHeight="1">
      <c r="A1068" s="4" t="s">
        <v>4683</v>
      </c>
      <c r="B1068" s="4" t="s">
        <v>2720</v>
      </c>
      <c r="C1068" s="8" t="s">
        <v>1365</v>
      </c>
      <c r="D1068" s="7" t="s">
        <v>1362</v>
      </c>
      <c r="E1068" s="8" t="s">
        <v>1366</v>
      </c>
      <c r="F1068" s="56" t="s">
        <v>1364</v>
      </c>
      <c r="G1068" s="4" t="s">
        <v>2712</v>
      </c>
      <c r="H1068" s="4" t="s">
        <v>2647</v>
      </c>
      <c r="I1068" s="74">
        <v>590000000</v>
      </c>
      <c r="J1068" s="8" t="s">
        <v>2571</v>
      </c>
      <c r="K1068" s="8" t="s">
        <v>3479</v>
      </c>
      <c r="L1068" s="36" t="s">
        <v>2714</v>
      </c>
      <c r="M1068" s="4" t="s">
        <v>2716</v>
      </c>
      <c r="N1068" s="8" t="s">
        <v>1272</v>
      </c>
      <c r="O1068" s="4" t="s">
        <v>1415</v>
      </c>
      <c r="P1068" s="4">
        <v>796</v>
      </c>
      <c r="Q1068" s="4" t="s">
        <v>2728</v>
      </c>
      <c r="R1068" s="155">
        <v>30</v>
      </c>
      <c r="S1068" s="35">
        <v>50</v>
      </c>
      <c r="T1068" s="35">
        <f t="shared" si="36"/>
        <v>1500</v>
      </c>
      <c r="U1068" s="35">
        <f t="shared" si="35"/>
        <v>1680.0000000000002</v>
      </c>
      <c r="V1068" s="4"/>
      <c r="W1068" s="4">
        <v>2017</v>
      </c>
      <c r="X1068" s="8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</row>
    <row r="1069" spans="1:91" s="67" customFormat="1" ht="50.1" customHeight="1">
      <c r="A1069" s="4" t="s">
        <v>4684</v>
      </c>
      <c r="B1069" s="4" t="s">
        <v>2720</v>
      </c>
      <c r="C1069" s="8" t="s">
        <v>1367</v>
      </c>
      <c r="D1069" s="7" t="s">
        <v>1362</v>
      </c>
      <c r="E1069" s="8" t="s">
        <v>1368</v>
      </c>
      <c r="F1069" s="56" t="s">
        <v>1364</v>
      </c>
      <c r="G1069" s="4" t="s">
        <v>2712</v>
      </c>
      <c r="H1069" s="4" t="s">
        <v>2647</v>
      </c>
      <c r="I1069" s="74">
        <v>590000000</v>
      </c>
      <c r="J1069" s="8" t="s">
        <v>2571</v>
      </c>
      <c r="K1069" s="8" t="s">
        <v>3479</v>
      </c>
      <c r="L1069" s="36" t="s">
        <v>2714</v>
      </c>
      <c r="M1069" s="4" t="s">
        <v>2716</v>
      </c>
      <c r="N1069" s="8" t="s">
        <v>1272</v>
      </c>
      <c r="O1069" s="4" t="s">
        <v>1415</v>
      </c>
      <c r="P1069" s="4">
        <v>796</v>
      </c>
      <c r="Q1069" s="4" t="s">
        <v>2728</v>
      </c>
      <c r="R1069" s="155">
        <v>30</v>
      </c>
      <c r="S1069" s="35">
        <v>50</v>
      </c>
      <c r="T1069" s="35">
        <f t="shared" si="36"/>
        <v>1500</v>
      </c>
      <c r="U1069" s="35">
        <f t="shared" si="35"/>
        <v>1680.0000000000002</v>
      </c>
      <c r="V1069" s="4"/>
      <c r="W1069" s="4">
        <v>2017</v>
      </c>
      <c r="X1069" s="8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</row>
    <row r="1070" spans="1:91" s="67" customFormat="1" ht="50.1" customHeight="1">
      <c r="A1070" s="4" t="s">
        <v>4685</v>
      </c>
      <c r="B1070" s="4" t="s">
        <v>2720</v>
      </c>
      <c r="C1070" s="8" t="s">
        <v>1369</v>
      </c>
      <c r="D1070" s="7" t="s">
        <v>1362</v>
      </c>
      <c r="E1070" s="8" t="s">
        <v>1370</v>
      </c>
      <c r="F1070" s="56" t="s">
        <v>1364</v>
      </c>
      <c r="G1070" s="4" t="s">
        <v>2712</v>
      </c>
      <c r="H1070" s="4" t="s">
        <v>2647</v>
      </c>
      <c r="I1070" s="74">
        <v>590000000</v>
      </c>
      <c r="J1070" s="8" t="s">
        <v>2571</v>
      </c>
      <c r="K1070" s="8" t="s">
        <v>3479</v>
      </c>
      <c r="L1070" s="36" t="s">
        <v>2714</v>
      </c>
      <c r="M1070" s="4" t="s">
        <v>2716</v>
      </c>
      <c r="N1070" s="8" t="s">
        <v>1272</v>
      </c>
      <c r="O1070" s="4" t="s">
        <v>1415</v>
      </c>
      <c r="P1070" s="4">
        <v>796</v>
      </c>
      <c r="Q1070" s="4" t="s">
        <v>2728</v>
      </c>
      <c r="R1070" s="155">
        <v>30</v>
      </c>
      <c r="S1070" s="35">
        <v>50</v>
      </c>
      <c r="T1070" s="35">
        <f t="shared" si="36"/>
        <v>1500</v>
      </c>
      <c r="U1070" s="35">
        <f t="shared" si="35"/>
        <v>1680.0000000000002</v>
      </c>
      <c r="V1070" s="4"/>
      <c r="W1070" s="4">
        <v>2017</v>
      </c>
      <c r="X1070" s="8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</row>
    <row r="1071" spans="1:91" s="67" customFormat="1" ht="50.1" customHeight="1">
      <c r="A1071" s="4" t="s">
        <v>4686</v>
      </c>
      <c r="B1071" s="4" t="s">
        <v>2720</v>
      </c>
      <c r="C1071" s="8" t="s">
        <v>1371</v>
      </c>
      <c r="D1071" s="7" t="s">
        <v>1362</v>
      </c>
      <c r="E1071" s="8" t="s">
        <v>1372</v>
      </c>
      <c r="F1071" s="56" t="s">
        <v>1364</v>
      </c>
      <c r="G1071" s="4" t="s">
        <v>2712</v>
      </c>
      <c r="H1071" s="4" t="s">
        <v>2647</v>
      </c>
      <c r="I1071" s="74">
        <v>590000000</v>
      </c>
      <c r="J1071" s="8" t="s">
        <v>2571</v>
      </c>
      <c r="K1071" s="8" t="s">
        <v>3479</v>
      </c>
      <c r="L1071" s="36" t="s">
        <v>2714</v>
      </c>
      <c r="M1071" s="4" t="s">
        <v>2716</v>
      </c>
      <c r="N1071" s="8" t="s">
        <v>1272</v>
      </c>
      <c r="O1071" s="4" t="s">
        <v>1415</v>
      </c>
      <c r="P1071" s="4">
        <v>796</v>
      </c>
      <c r="Q1071" s="4" t="s">
        <v>2728</v>
      </c>
      <c r="R1071" s="155">
        <v>30</v>
      </c>
      <c r="S1071" s="35">
        <v>55</v>
      </c>
      <c r="T1071" s="35">
        <f t="shared" si="36"/>
        <v>1650</v>
      </c>
      <c r="U1071" s="35">
        <f t="shared" ref="U1071:U1134" si="37">T1071*1.12</f>
        <v>1848.0000000000002</v>
      </c>
      <c r="V1071" s="4"/>
      <c r="W1071" s="4">
        <v>2017</v>
      </c>
      <c r="X1071" s="8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</row>
    <row r="1072" spans="1:91" s="67" customFormat="1" ht="50.1" customHeight="1">
      <c r="A1072" s="4" t="s">
        <v>4687</v>
      </c>
      <c r="B1072" s="4" t="s">
        <v>2720</v>
      </c>
      <c r="C1072" s="8" t="s">
        <v>1373</v>
      </c>
      <c r="D1072" s="7" t="s">
        <v>1362</v>
      </c>
      <c r="E1072" s="8" t="s">
        <v>1374</v>
      </c>
      <c r="F1072" s="56" t="s">
        <v>1364</v>
      </c>
      <c r="G1072" s="4" t="s">
        <v>2712</v>
      </c>
      <c r="H1072" s="4" t="s">
        <v>2647</v>
      </c>
      <c r="I1072" s="74">
        <v>590000000</v>
      </c>
      <c r="J1072" s="8" t="s">
        <v>2571</v>
      </c>
      <c r="K1072" s="8" t="s">
        <v>3479</v>
      </c>
      <c r="L1072" s="36" t="s">
        <v>2714</v>
      </c>
      <c r="M1072" s="4" t="s">
        <v>2716</v>
      </c>
      <c r="N1072" s="8" t="s">
        <v>1272</v>
      </c>
      <c r="O1072" s="4" t="s">
        <v>1415</v>
      </c>
      <c r="P1072" s="4">
        <v>796</v>
      </c>
      <c r="Q1072" s="4" t="s">
        <v>2728</v>
      </c>
      <c r="R1072" s="155">
        <v>30</v>
      </c>
      <c r="S1072" s="35">
        <v>60</v>
      </c>
      <c r="T1072" s="35">
        <f t="shared" si="36"/>
        <v>1800</v>
      </c>
      <c r="U1072" s="35">
        <f t="shared" si="37"/>
        <v>2016.0000000000002</v>
      </c>
      <c r="V1072" s="4"/>
      <c r="W1072" s="4">
        <v>2017</v>
      </c>
      <c r="X1072" s="8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</row>
    <row r="1073" spans="1:37" s="67" customFormat="1" ht="50.1" customHeight="1">
      <c r="A1073" s="4" t="s">
        <v>4688</v>
      </c>
      <c r="B1073" s="4" t="s">
        <v>2720</v>
      </c>
      <c r="C1073" s="8" t="s">
        <v>1375</v>
      </c>
      <c r="D1073" s="7" t="s">
        <v>1362</v>
      </c>
      <c r="E1073" s="8" t="s">
        <v>1376</v>
      </c>
      <c r="F1073" s="56" t="s">
        <v>1364</v>
      </c>
      <c r="G1073" s="4" t="s">
        <v>2712</v>
      </c>
      <c r="H1073" s="4">
        <v>0</v>
      </c>
      <c r="I1073" s="74">
        <v>590000000</v>
      </c>
      <c r="J1073" s="8" t="s">
        <v>2571</v>
      </c>
      <c r="K1073" s="8" t="s">
        <v>3479</v>
      </c>
      <c r="L1073" s="36" t="s">
        <v>2714</v>
      </c>
      <c r="M1073" s="4" t="s">
        <v>2716</v>
      </c>
      <c r="N1073" s="8" t="s">
        <v>1272</v>
      </c>
      <c r="O1073" s="4" t="s">
        <v>1415</v>
      </c>
      <c r="P1073" s="4">
        <v>796</v>
      </c>
      <c r="Q1073" s="4" t="s">
        <v>2728</v>
      </c>
      <c r="R1073" s="155">
        <v>30</v>
      </c>
      <c r="S1073" s="35">
        <v>65</v>
      </c>
      <c r="T1073" s="35">
        <f t="shared" ref="T1073:T1136" si="38">R1073*S1073</f>
        <v>1950</v>
      </c>
      <c r="U1073" s="35">
        <f t="shared" si="37"/>
        <v>2184</v>
      </c>
      <c r="V1073" s="4"/>
      <c r="W1073" s="4">
        <v>2017</v>
      </c>
      <c r="X1073" s="8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</row>
    <row r="1074" spans="1:37" s="67" customFormat="1" ht="50.1" customHeight="1">
      <c r="A1074" s="4" t="s">
        <v>4689</v>
      </c>
      <c r="B1074" s="4" t="s">
        <v>2720</v>
      </c>
      <c r="C1074" s="8" t="s">
        <v>1377</v>
      </c>
      <c r="D1074" s="7" t="s">
        <v>1362</v>
      </c>
      <c r="E1074" s="8" t="s">
        <v>1378</v>
      </c>
      <c r="F1074" s="56" t="s">
        <v>1364</v>
      </c>
      <c r="G1074" s="4" t="s">
        <v>2712</v>
      </c>
      <c r="H1074" s="4" t="s">
        <v>2647</v>
      </c>
      <c r="I1074" s="74">
        <v>590000000</v>
      </c>
      <c r="J1074" s="8" t="s">
        <v>2571</v>
      </c>
      <c r="K1074" s="8" t="s">
        <v>3479</v>
      </c>
      <c r="L1074" s="36" t="s">
        <v>2714</v>
      </c>
      <c r="M1074" s="4" t="s">
        <v>2716</v>
      </c>
      <c r="N1074" s="8" t="s">
        <v>1272</v>
      </c>
      <c r="O1074" s="4" t="s">
        <v>1415</v>
      </c>
      <c r="P1074" s="4">
        <v>796</v>
      </c>
      <c r="Q1074" s="4" t="s">
        <v>2728</v>
      </c>
      <c r="R1074" s="155">
        <v>30</v>
      </c>
      <c r="S1074" s="35">
        <v>65</v>
      </c>
      <c r="T1074" s="35">
        <f t="shared" si="38"/>
        <v>1950</v>
      </c>
      <c r="U1074" s="35">
        <f t="shared" si="37"/>
        <v>2184</v>
      </c>
      <c r="V1074" s="4"/>
      <c r="W1074" s="4">
        <v>2017</v>
      </c>
      <c r="X1074" s="8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</row>
    <row r="1075" spans="1:37" s="67" customFormat="1" ht="50.1" customHeight="1">
      <c r="A1075" s="4" t="s">
        <v>4690</v>
      </c>
      <c r="B1075" s="4" t="s">
        <v>2720</v>
      </c>
      <c r="C1075" s="8" t="s">
        <v>1379</v>
      </c>
      <c r="D1075" s="7" t="s">
        <v>1362</v>
      </c>
      <c r="E1075" s="8" t="s">
        <v>1380</v>
      </c>
      <c r="F1075" s="56" t="s">
        <v>1364</v>
      </c>
      <c r="G1075" s="4" t="s">
        <v>2712</v>
      </c>
      <c r="H1075" s="4" t="s">
        <v>2647</v>
      </c>
      <c r="I1075" s="74">
        <v>590000000</v>
      </c>
      <c r="J1075" s="8" t="s">
        <v>2571</v>
      </c>
      <c r="K1075" s="8" t="s">
        <v>3479</v>
      </c>
      <c r="L1075" s="36" t="s">
        <v>2714</v>
      </c>
      <c r="M1075" s="4" t="s">
        <v>2716</v>
      </c>
      <c r="N1075" s="8" t="s">
        <v>1272</v>
      </c>
      <c r="O1075" s="4" t="s">
        <v>1415</v>
      </c>
      <c r="P1075" s="4">
        <v>796</v>
      </c>
      <c r="Q1075" s="4" t="s">
        <v>2728</v>
      </c>
      <c r="R1075" s="155">
        <v>30</v>
      </c>
      <c r="S1075" s="35">
        <v>65</v>
      </c>
      <c r="T1075" s="35">
        <f t="shared" si="38"/>
        <v>1950</v>
      </c>
      <c r="U1075" s="35">
        <f t="shared" si="37"/>
        <v>2184</v>
      </c>
      <c r="V1075" s="4"/>
      <c r="W1075" s="4">
        <v>2017</v>
      </c>
      <c r="X1075" s="8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</row>
    <row r="1076" spans="1:37" s="67" customFormat="1" ht="50.1" customHeight="1">
      <c r="A1076" s="4" t="s">
        <v>4691</v>
      </c>
      <c r="B1076" s="4" t="s">
        <v>2720</v>
      </c>
      <c r="C1076" s="8" t="s">
        <v>1381</v>
      </c>
      <c r="D1076" s="7" t="s">
        <v>1362</v>
      </c>
      <c r="E1076" s="8" t="s">
        <v>1382</v>
      </c>
      <c r="F1076" s="56" t="s">
        <v>1364</v>
      </c>
      <c r="G1076" s="4" t="s">
        <v>2712</v>
      </c>
      <c r="H1076" s="4" t="s">
        <v>2647</v>
      </c>
      <c r="I1076" s="74">
        <v>590000000</v>
      </c>
      <c r="J1076" s="8" t="s">
        <v>2571</v>
      </c>
      <c r="K1076" s="8" t="s">
        <v>3479</v>
      </c>
      <c r="L1076" s="36" t="s">
        <v>2714</v>
      </c>
      <c r="M1076" s="4" t="s">
        <v>2716</v>
      </c>
      <c r="N1076" s="8" t="s">
        <v>1272</v>
      </c>
      <c r="O1076" s="4" t="s">
        <v>1415</v>
      </c>
      <c r="P1076" s="4">
        <v>796</v>
      </c>
      <c r="Q1076" s="4" t="s">
        <v>2728</v>
      </c>
      <c r="R1076" s="155">
        <v>30</v>
      </c>
      <c r="S1076" s="35">
        <v>85</v>
      </c>
      <c r="T1076" s="35">
        <f t="shared" si="38"/>
        <v>2550</v>
      </c>
      <c r="U1076" s="35">
        <f t="shared" si="37"/>
        <v>2856.0000000000005</v>
      </c>
      <c r="V1076" s="4"/>
      <c r="W1076" s="4">
        <v>2017</v>
      </c>
      <c r="X1076" s="8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</row>
    <row r="1077" spans="1:37" s="67" customFormat="1" ht="50.1" customHeight="1">
      <c r="A1077" s="4" t="s">
        <v>4692</v>
      </c>
      <c r="B1077" s="4" t="s">
        <v>2720</v>
      </c>
      <c r="C1077" s="8" t="s">
        <v>1383</v>
      </c>
      <c r="D1077" s="7" t="s">
        <v>1362</v>
      </c>
      <c r="E1077" s="8" t="s">
        <v>1384</v>
      </c>
      <c r="F1077" s="56" t="s">
        <v>1364</v>
      </c>
      <c r="G1077" s="4" t="s">
        <v>2712</v>
      </c>
      <c r="H1077" s="4">
        <v>0</v>
      </c>
      <c r="I1077" s="74">
        <v>590000000</v>
      </c>
      <c r="J1077" s="8" t="s">
        <v>2571</v>
      </c>
      <c r="K1077" s="8" t="s">
        <v>3479</v>
      </c>
      <c r="L1077" s="36" t="s">
        <v>2714</v>
      </c>
      <c r="M1077" s="4" t="s">
        <v>2716</v>
      </c>
      <c r="N1077" s="8" t="s">
        <v>1272</v>
      </c>
      <c r="O1077" s="4" t="s">
        <v>1415</v>
      </c>
      <c r="P1077" s="4">
        <v>796</v>
      </c>
      <c r="Q1077" s="4" t="s">
        <v>2728</v>
      </c>
      <c r="R1077" s="155">
        <v>30</v>
      </c>
      <c r="S1077" s="35">
        <v>90</v>
      </c>
      <c r="T1077" s="35">
        <f t="shared" si="38"/>
        <v>2700</v>
      </c>
      <c r="U1077" s="35">
        <f t="shared" si="37"/>
        <v>3024.0000000000005</v>
      </c>
      <c r="V1077" s="4"/>
      <c r="W1077" s="4">
        <v>2017</v>
      </c>
      <c r="X1077" s="8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</row>
    <row r="1078" spans="1:37" s="67" customFormat="1" ht="50.1" customHeight="1">
      <c r="A1078" s="4" t="s">
        <v>4693</v>
      </c>
      <c r="B1078" s="4" t="s">
        <v>2720</v>
      </c>
      <c r="C1078" s="8" t="s">
        <v>1385</v>
      </c>
      <c r="D1078" s="7" t="s">
        <v>1362</v>
      </c>
      <c r="E1078" s="8" t="s">
        <v>1386</v>
      </c>
      <c r="F1078" s="56" t="s">
        <v>1364</v>
      </c>
      <c r="G1078" s="4" t="s">
        <v>2712</v>
      </c>
      <c r="H1078" s="4">
        <v>0</v>
      </c>
      <c r="I1078" s="74">
        <v>590000000</v>
      </c>
      <c r="J1078" s="8" t="s">
        <v>2571</v>
      </c>
      <c r="K1078" s="8" t="s">
        <v>3479</v>
      </c>
      <c r="L1078" s="36" t="s">
        <v>2714</v>
      </c>
      <c r="M1078" s="4" t="s">
        <v>2716</v>
      </c>
      <c r="N1078" s="8" t="s">
        <v>1272</v>
      </c>
      <c r="O1078" s="4" t="s">
        <v>1415</v>
      </c>
      <c r="P1078" s="4">
        <v>796</v>
      </c>
      <c r="Q1078" s="4" t="s">
        <v>2728</v>
      </c>
      <c r="R1078" s="155">
        <v>30</v>
      </c>
      <c r="S1078" s="35">
        <v>110</v>
      </c>
      <c r="T1078" s="35">
        <f t="shared" si="38"/>
        <v>3300</v>
      </c>
      <c r="U1078" s="35">
        <f t="shared" si="37"/>
        <v>3696.0000000000005</v>
      </c>
      <c r="V1078" s="4"/>
      <c r="W1078" s="4">
        <v>2017</v>
      </c>
      <c r="X1078" s="8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</row>
    <row r="1079" spans="1:37" s="67" customFormat="1" ht="50.1" customHeight="1">
      <c r="A1079" s="4" t="s">
        <v>4694</v>
      </c>
      <c r="B1079" s="4" t="s">
        <v>2720</v>
      </c>
      <c r="C1079" s="8" t="s">
        <v>1387</v>
      </c>
      <c r="D1079" s="7" t="s">
        <v>1362</v>
      </c>
      <c r="E1079" s="8" t="s">
        <v>1388</v>
      </c>
      <c r="F1079" s="56" t="s">
        <v>1364</v>
      </c>
      <c r="G1079" s="4" t="s">
        <v>2712</v>
      </c>
      <c r="H1079" s="4" t="s">
        <v>2647</v>
      </c>
      <c r="I1079" s="74">
        <v>590000000</v>
      </c>
      <c r="J1079" s="8" t="s">
        <v>2571</v>
      </c>
      <c r="K1079" s="8" t="s">
        <v>3479</v>
      </c>
      <c r="L1079" s="36" t="s">
        <v>2714</v>
      </c>
      <c r="M1079" s="4" t="s">
        <v>2716</v>
      </c>
      <c r="N1079" s="8" t="s">
        <v>1272</v>
      </c>
      <c r="O1079" s="4" t="s">
        <v>1415</v>
      </c>
      <c r="P1079" s="4">
        <v>796</v>
      </c>
      <c r="Q1079" s="4" t="s">
        <v>2728</v>
      </c>
      <c r="R1079" s="155">
        <v>30</v>
      </c>
      <c r="S1079" s="35">
        <v>125</v>
      </c>
      <c r="T1079" s="35">
        <f t="shared" si="38"/>
        <v>3750</v>
      </c>
      <c r="U1079" s="35">
        <f t="shared" si="37"/>
        <v>4200</v>
      </c>
      <c r="V1079" s="4"/>
      <c r="W1079" s="4">
        <v>2017</v>
      </c>
      <c r="X1079" s="8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</row>
    <row r="1080" spans="1:37" s="67" customFormat="1" ht="50.1" customHeight="1">
      <c r="A1080" s="4" t="s">
        <v>4695</v>
      </c>
      <c r="B1080" s="4" t="s">
        <v>2720</v>
      </c>
      <c r="C1080" s="8" t="s">
        <v>1389</v>
      </c>
      <c r="D1080" s="7" t="s">
        <v>1362</v>
      </c>
      <c r="E1080" s="8" t="s">
        <v>1390</v>
      </c>
      <c r="F1080" s="56" t="s">
        <v>1364</v>
      </c>
      <c r="G1080" s="4" t="s">
        <v>2712</v>
      </c>
      <c r="H1080" s="4">
        <v>0</v>
      </c>
      <c r="I1080" s="74">
        <v>590000000</v>
      </c>
      <c r="J1080" s="8" t="s">
        <v>2571</v>
      </c>
      <c r="K1080" s="8" t="s">
        <v>3479</v>
      </c>
      <c r="L1080" s="36" t="s">
        <v>2714</v>
      </c>
      <c r="M1080" s="4" t="s">
        <v>2716</v>
      </c>
      <c r="N1080" s="8" t="s">
        <v>1272</v>
      </c>
      <c r="O1080" s="4" t="s">
        <v>1415</v>
      </c>
      <c r="P1080" s="4">
        <v>796</v>
      </c>
      <c r="Q1080" s="4" t="s">
        <v>2728</v>
      </c>
      <c r="R1080" s="155">
        <v>20</v>
      </c>
      <c r="S1080" s="35">
        <v>150</v>
      </c>
      <c r="T1080" s="35">
        <f t="shared" si="38"/>
        <v>3000</v>
      </c>
      <c r="U1080" s="35">
        <f t="shared" si="37"/>
        <v>3360.0000000000005</v>
      </c>
      <c r="V1080" s="4"/>
      <c r="W1080" s="4">
        <v>2017</v>
      </c>
      <c r="X1080" s="8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</row>
    <row r="1081" spans="1:37" s="67" customFormat="1" ht="50.1" customHeight="1">
      <c r="A1081" s="4" t="s">
        <v>4696</v>
      </c>
      <c r="B1081" s="4" t="s">
        <v>2720</v>
      </c>
      <c r="C1081" s="8" t="s">
        <v>1391</v>
      </c>
      <c r="D1081" s="7" t="s">
        <v>1362</v>
      </c>
      <c r="E1081" s="8" t="s">
        <v>1392</v>
      </c>
      <c r="F1081" s="56" t="s">
        <v>1364</v>
      </c>
      <c r="G1081" s="4" t="s">
        <v>2712</v>
      </c>
      <c r="H1081" s="4">
        <v>0</v>
      </c>
      <c r="I1081" s="74">
        <v>590000000</v>
      </c>
      <c r="J1081" s="8" t="s">
        <v>2571</v>
      </c>
      <c r="K1081" s="8" t="s">
        <v>3479</v>
      </c>
      <c r="L1081" s="36" t="s">
        <v>2714</v>
      </c>
      <c r="M1081" s="4" t="s">
        <v>2716</v>
      </c>
      <c r="N1081" s="8" t="s">
        <v>1272</v>
      </c>
      <c r="O1081" s="4" t="s">
        <v>1415</v>
      </c>
      <c r="P1081" s="4">
        <v>796</v>
      </c>
      <c r="Q1081" s="4" t="s">
        <v>2728</v>
      </c>
      <c r="R1081" s="155">
        <v>20</v>
      </c>
      <c r="S1081" s="35">
        <v>200</v>
      </c>
      <c r="T1081" s="35">
        <f t="shared" si="38"/>
        <v>4000</v>
      </c>
      <c r="U1081" s="35">
        <f t="shared" si="37"/>
        <v>4480</v>
      </c>
      <c r="V1081" s="4"/>
      <c r="W1081" s="4">
        <v>2017</v>
      </c>
      <c r="X1081" s="8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</row>
    <row r="1082" spans="1:37" s="67" customFormat="1" ht="50.1" customHeight="1">
      <c r="A1082" s="4" t="s">
        <v>4697</v>
      </c>
      <c r="B1082" s="4" t="s">
        <v>2720</v>
      </c>
      <c r="C1082" s="8" t="s">
        <v>1393</v>
      </c>
      <c r="D1082" s="7" t="s">
        <v>1362</v>
      </c>
      <c r="E1082" s="8" t="s">
        <v>1394</v>
      </c>
      <c r="F1082" s="56" t="s">
        <v>1364</v>
      </c>
      <c r="G1082" s="4" t="s">
        <v>2712</v>
      </c>
      <c r="H1082" s="4">
        <v>0</v>
      </c>
      <c r="I1082" s="74">
        <v>590000000</v>
      </c>
      <c r="J1082" s="8" t="s">
        <v>2571</v>
      </c>
      <c r="K1082" s="8" t="s">
        <v>3479</v>
      </c>
      <c r="L1082" s="36" t="s">
        <v>2714</v>
      </c>
      <c r="M1082" s="4" t="s">
        <v>2716</v>
      </c>
      <c r="N1082" s="8" t="s">
        <v>1272</v>
      </c>
      <c r="O1082" s="4" t="s">
        <v>1415</v>
      </c>
      <c r="P1082" s="4">
        <v>796</v>
      </c>
      <c r="Q1082" s="4" t="s">
        <v>2728</v>
      </c>
      <c r="R1082" s="155">
        <v>20</v>
      </c>
      <c r="S1082" s="35">
        <v>215</v>
      </c>
      <c r="T1082" s="35">
        <f t="shared" si="38"/>
        <v>4300</v>
      </c>
      <c r="U1082" s="35">
        <f t="shared" si="37"/>
        <v>4816.0000000000009</v>
      </c>
      <c r="V1082" s="4"/>
      <c r="W1082" s="4">
        <v>2017</v>
      </c>
      <c r="X1082" s="8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</row>
    <row r="1083" spans="1:37" s="67" customFormat="1" ht="50.1" customHeight="1">
      <c r="A1083" s="4" t="s">
        <v>4698</v>
      </c>
      <c r="B1083" s="4" t="s">
        <v>2720</v>
      </c>
      <c r="C1083" s="8" t="s">
        <v>1395</v>
      </c>
      <c r="D1083" s="7" t="s">
        <v>1362</v>
      </c>
      <c r="E1083" s="8" t="s">
        <v>1396</v>
      </c>
      <c r="F1083" s="56" t="s">
        <v>1364</v>
      </c>
      <c r="G1083" s="4" t="s">
        <v>2712</v>
      </c>
      <c r="H1083" s="4" t="s">
        <v>2647</v>
      </c>
      <c r="I1083" s="74">
        <v>590000000</v>
      </c>
      <c r="J1083" s="8" t="s">
        <v>2571</v>
      </c>
      <c r="K1083" s="8" t="s">
        <v>3479</v>
      </c>
      <c r="L1083" s="36" t="s">
        <v>2714</v>
      </c>
      <c r="M1083" s="4" t="s">
        <v>2716</v>
      </c>
      <c r="N1083" s="8" t="s">
        <v>1272</v>
      </c>
      <c r="O1083" s="4" t="s">
        <v>1415</v>
      </c>
      <c r="P1083" s="4">
        <v>796</v>
      </c>
      <c r="Q1083" s="4" t="s">
        <v>2728</v>
      </c>
      <c r="R1083" s="155">
        <v>20</v>
      </c>
      <c r="S1083" s="35">
        <v>250</v>
      </c>
      <c r="T1083" s="35">
        <f t="shared" si="38"/>
        <v>5000</v>
      </c>
      <c r="U1083" s="35">
        <f t="shared" si="37"/>
        <v>5600.0000000000009</v>
      </c>
      <c r="V1083" s="4"/>
      <c r="W1083" s="4">
        <v>2017</v>
      </c>
      <c r="X1083" s="8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</row>
    <row r="1084" spans="1:37" s="67" customFormat="1" ht="50.1" customHeight="1">
      <c r="A1084" s="4" t="s">
        <v>4699</v>
      </c>
      <c r="B1084" s="5" t="s">
        <v>2720</v>
      </c>
      <c r="C1084" s="5" t="s">
        <v>434</v>
      </c>
      <c r="D1084" s="5" t="s">
        <v>1362</v>
      </c>
      <c r="E1084" s="5" t="s">
        <v>435</v>
      </c>
      <c r="F1084" s="50"/>
      <c r="G1084" s="8" t="s">
        <v>2712</v>
      </c>
      <c r="H1084" s="9">
        <v>0</v>
      </c>
      <c r="I1084" s="74">
        <v>590000000</v>
      </c>
      <c r="J1084" s="8" t="s">
        <v>2571</v>
      </c>
      <c r="K1084" s="8" t="s">
        <v>571</v>
      </c>
      <c r="L1084" s="8" t="s">
        <v>429</v>
      </c>
      <c r="M1084" s="8" t="s">
        <v>2716</v>
      </c>
      <c r="N1084" s="8" t="s">
        <v>421</v>
      </c>
      <c r="O1084" s="5" t="s">
        <v>422</v>
      </c>
      <c r="P1084" s="8">
        <v>796</v>
      </c>
      <c r="Q1084" s="8" t="s">
        <v>2728</v>
      </c>
      <c r="R1084" s="155">
        <v>10</v>
      </c>
      <c r="S1084" s="167">
        <v>290</v>
      </c>
      <c r="T1084" s="35">
        <f t="shared" si="38"/>
        <v>2900</v>
      </c>
      <c r="U1084" s="35">
        <f t="shared" si="37"/>
        <v>3248.0000000000005</v>
      </c>
      <c r="V1084" s="4" t="s">
        <v>2706</v>
      </c>
      <c r="W1084" s="8">
        <v>2017</v>
      </c>
      <c r="X1084" s="9"/>
    </row>
    <row r="1085" spans="1:37" s="67" customFormat="1" ht="50.1" customHeight="1">
      <c r="A1085" s="4" t="s">
        <v>4700</v>
      </c>
      <c r="B1085" s="4" t="s">
        <v>2720</v>
      </c>
      <c r="C1085" s="8" t="s">
        <v>1397</v>
      </c>
      <c r="D1085" s="7" t="s">
        <v>1362</v>
      </c>
      <c r="E1085" s="8" t="s">
        <v>1398</v>
      </c>
      <c r="F1085" s="56" t="s">
        <v>1364</v>
      </c>
      <c r="G1085" s="4" t="s">
        <v>2712</v>
      </c>
      <c r="H1085" s="4">
        <v>0</v>
      </c>
      <c r="I1085" s="74">
        <v>590000000</v>
      </c>
      <c r="J1085" s="8" t="s">
        <v>2571</v>
      </c>
      <c r="K1085" s="8" t="s">
        <v>3479</v>
      </c>
      <c r="L1085" s="36" t="s">
        <v>2714</v>
      </c>
      <c r="M1085" s="4" t="s">
        <v>2716</v>
      </c>
      <c r="N1085" s="8" t="s">
        <v>1272</v>
      </c>
      <c r="O1085" s="4" t="s">
        <v>1415</v>
      </c>
      <c r="P1085" s="4">
        <v>796</v>
      </c>
      <c r="Q1085" s="4" t="s">
        <v>2728</v>
      </c>
      <c r="R1085" s="155">
        <v>20</v>
      </c>
      <c r="S1085" s="35">
        <v>380</v>
      </c>
      <c r="T1085" s="35">
        <f t="shared" si="38"/>
        <v>7600</v>
      </c>
      <c r="U1085" s="35">
        <f t="shared" si="37"/>
        <v>8512</v>
      </c>
      <c r="V1085" s="4"/>
      <c r="W1085" s="4">
        <v>2017</v>
      </c>
      <c r="X1085" s="8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</row>
    <row r="1086" spans="1:37" s="67" customFormat="1" ht="50.1" customHeight="1">
      <c r="A1086" s="4" t="s">
        <v>4701</v>
      </c>
      <c r="B1086" s="4" t="s">
        <v>2720</v>
      </c>
      <c r="C1086" s="8" t="s">
        <v>1399</v>
      </c>
      <c r="D1086" s="7" t="s">
        <v>1362</v>
      </c>
      <c r="E1086" s="8" t="s">
        <v>1400</v>
      </c>
      <c r="F1086" s="56" t="s">
        <v>1401</v>
      </c>
      <c r="G1086" s="4" t="s">
        <v>2712</v>
      </c>
      <c r="H1086" s="4">
        <v>0</v>
      </c>
      <c r="I1086" s="74">
        <v>590000000</v>
      </c>
      <c r="J1086" s="8" t="s">
        <v>2571</v>
      </c>
      <c r="K1086" s="8" t="s">
        <v>3479</v>
      </c>
      <c r="L1086" s="36" t="s">
        <v>2714</v>
      </c>
      <c r="M1086" s="4" t="s">
        <v>2716</v>
      </c>
      <c r="N1086" s="8" t="s">
        <v>1272</v>
      </c>
      <c r="O1086" s="4" t="s">
        <v>1415</v>
      </c>
      <c r="P1086" s="4">
        <v>796</v>
      </c>
      <c r="Q1086" s="4" t="s">
        <v>2728</v>
      </c>
      <c r="R1086" s="155">
        <v>20</v>
      </c>
      <c r="S1086" s="35">
        <v>1200</v>
      </c>
      <c r="T1086" s="35">
        <f t="shared" si="38"/>
        <v>24000</v>
      </c>
      <c r="U1086" s="35">
        <f t="shared" si="37"/>
        <v>26880.000000000004</v>
      </c>
      <c r="V1086" s="4"/>
      <c r="W1086" s="4">
        <v>2017</v>
      </c>
      <c r="X1086" s="8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</row>
    <row r="1087" spans="1:37" s="67" customFormat="1" ht="50.1" customHeight="1">
      <c r="A1087" s="4" t="s">
        <v>4702</v>
      </c>
      <c r="B1087" s="4" t="s">
        <v>2720</v>
      </c>
      <c r="C1087" s="8" t="s">
        <v>1402</v>
      </c>
      <c r="D1087" s="7" t="s">
        <v>1362</v>
      </c>
      <c r="E1087" s="8" t="s">
        <v>1403</v>
      </c>
      <c r="F1087" s="56" t="s">
        <v>1401</v>
      </c>
      <c r="G1087" s="4" t="s">
        <v>2712</v>
      </c>
      <c r="H1087" s="4">
        <v>0</v>
      </c>
      <c r="I1087" s="74">
        <v>590000000</v>
      </c>
      <c r="J1087" s="8" t="s">
        <v>2571</v>
      </c>
      <c r="K1087" s="8" t="s">
        <v>3479</v>
      </c>
      <c r="L1087" s="36" t="s">
        <v>2714</v>
      </c>
      <c r="M1087" s="4" t="s">
        <v>2716</v>
      </c>
      <c r="N1087" s="8" t="s">
        <v>1272</v>
      </c>
      <c r="O1087" s="4" t="s">
        <v>1415</v>
      </c>
      <c r="P1087" s="4">
        <v>796</v>
      </c>
      <c r="Q1087" s="4" t="s">
        <v>2728</v>
      </c>
      <c r="R1087" s="155">
        <v>20</v>
      </c>
      <c r="S1087" s="35">
        <v>1370</v>
      </c>
      <c r="T1087" s="35">
        <f t="shared" si="38"/>
        <v>27400</v>
      </c>
      <c r="U1087" s="35">
        <f t="shared" si="37"/>
        <v>30688.000000000004</v>
      </c>
      <c r="V1087" s="4"/>
      <c r="W1087" s="4">
        <v>2017</v>
      </c>
      <c r="X1087" s="8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</row>
    <row r="1088" spans="1:37" s="67" customFormat="1" ht="50.1" customHeight="1">
      <c r="A1088" s="4" t="s">
        <v>4703</v>
      </c>
      <c r="B1088" s="4" t="s">
        <v>2720</v>
      </c>
      <c r="C1088" s="8" t="s">
        <v>1404</v>
      </c>
      <c r="D1088" s="7" t="s">
        <v>1362</v>
      </c>
      <c r="E1088" s="8" t="s">
        <v>1405</v>
      </c>
      <c r="F1088" s="56" t="s">
        <v>1401</v>
      </c>
      <c r="G1088" s="4" t="s">
        <v>2712</v>
      </c>
      <c r="H1088" s="4" t="s">
        <v>2647</v>
      </c>
      <c r="I1088" s="74">
        <v>590000000</v>
      </c>
      <c r="J1088" s="8" t="s">
        <v>2571</v>
      </c>
      <c r="K1088" s="8" t="s">
        <v>3479</v>
      </c>
      <c r="L1088" s="36" t="s">
        <v>2714</v>
      </c>
      <c r="M1088" s="4" t="s">
        <v>2716</v>
      </c>
      <c r="N1088" s="8" t="s">
        <v>1272</v>
      </c>
      <c r="O1088" s="4" t="s">
        <v>1415</v>
      </c>
      <c r="P1088" s="4">
        <v>796</v>
      </c>
      <c r="Q1088" s="4" t="s">
        <v>2728</v>
      </c>
      <c r="R1088" s="155">
        <v>15</v>
      </c>
      <c r="S1088" s="35">
        <v>1400</v>
      </c>
      <c r="T1088" s="35">
        <f t="shared" si="38"/>
        <v>21000</v>
      </c>
      <c r="U1088" s="35">
        <f t="shared" si="37"/>
        <v>23520.000000000004</v>
      </c>
      <c r="V1088" s="4"/>
      <c r="W1088" s="4">
        <v>2017</v>
      </c>
      <c r="X1088" s="8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</row>
    <row r="1089" spans="1:91" s="67" customFormat="1" ht="50.1" customHeight="1">
      <c r="A1089" s="4" t="s">
        <v>4704</v>
      </c>
      <c r="B1089" s="4" t="s">
        <v>2720</v>
      </c>
      <c r="C1089" s="8" t="s">
        <v>1406</v>
      </c>
      <c r="D1089" s="7" t="s">
        <v>1362</v>
      </c>
      <c r="E1089" s="8" t="s">
        <v>1407</v>
      </c>
      <c r="F1089" s="56" t="s">
        <v>1401</v>
      </c>
      <c r="G1089" s="4" t="s">
        <v>2712</v>
      </c>
      <c r="H1089" s="4" t="s">
        <v>2647</v>
      </c>
      <c r="I1089" s="74">
        <v>590000000</v>
      </c>
      <c r="J1089" s="8" t="s">
        <v>2571</v>
      </c>
      <c r="K1089" s="8" t="s">
        <v>3479</v>
      </c>
      <c r="L1089" s="36" t="s">
        <v>2714</v>
      </c>
      <c r="M1089" s="4" t="s">
        <v>2716</v>
      </c>
      <c r="N1089" s="8" t="s">
        <v>1272</v>
      </c>
      <c r="O1089" s="4" t="s">
        <v>1415</v>
      </c>
      <c r="P1089" s="4">
        <v>796</v>
      </c>
      <c r="Q1089" s="4" t="s">
        <v>2728</v>
      </c>
      <c r="R1089" s="155">
        <v>18</v>
      </c>
      <c r="S1089" s="35">
        <v>1680</v>
      </c>
      <c r="T1089" s="35">
        <f t="shared" si="38"/>
        <v>30240</v>
      </c>
      <c r="U1089" s="35">
        <f t="shared" si="37"/>
        <v>33868.800000000003</v>
      </c>
      <c r="V1089" s="4"/>
      <c r="W1089" s="4">
        <v>2017</v>
      </c>
      <c r="X1089" s="8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</row>
    <row r="1090" spans="1:91" s="67" customFormat="1" ht="50.1" customHeight="1">
      <c r="A1090" s="4" t="s">
        <v>4705</v>
      </c>
      <c r="B1090" s="4" t="s">
        <v>2720</v>
      </c>
      <c r="C1090" s="8" t="s">
        <v>1408</v>
      </c>
      <c r="D1090" s="7" t="s">
        <v>1362</v>
      </c>
      <c r="E1090" s="8" t="s">
        <v>1409</v>
      </c>
      <c r="F1090" s="56" t="s">
        <v>1401</v>
      </c>
      <c r="G1090" s="4" t="s">
        <v>2712</v>
      </c>
      <c r="H1090" s="4" t="s">
        <v>2647</v>
      </c>
      <c r="I1090" s="74">
        <v>590000000</v>
      </c>
      <c r="J1090" s="8" t="s">
        <v>2571</v>
      </c>
      <c r="K1090" s="8" t="s">
        <v>3479</v>
      </c>
      <c r="L1090" s="36" t="s">
        <v>2714</v>
      </c>
      <c r="M1090" s="4" t="s">
        <v>2716</v>
      </c>
      <c r="N1090" s="8" t="s">
        <v>1272</v>
      </c>
      <c r="O1090" s="4" t="s">
        <v>1415</v>
      </c>
      <c r="P1090" s="4">
        <v>796</v>
      </c>
      <c r="Q1090" s="4" t="s">
        <v>2728</v>
      </c>
      <c r="R1090" s="155">
        <v>10</v>
      </c>
      <c r="S1090" s="35">
        <v>2500</v>
      </c>
      <c r="T1090" s="35">
        <f t="shared" si="38"/>
        <v>25000</v>
      </c>
      <c r="U1090" s="35">
        <f t="shared" si="37"/>
        <v>28000.000000000004</v>
      </c>
      <c r="V1090" s="4"/>
      <c r="W1090" s="4">
        <v>2017</v>
      </c>
      <c r="X1090" s="8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</row>
    <row r="1091" spans="1:91" s="67" customFormat="1" ht="50.1" customHeight="1">
      <c r="A1091" s="4" t="s">
        <v>4706</v>
      </c>
      <c r="B1091" s="4" t="s">
        <v>2720</v>
      </c>
      <c r="C1091" s="8" t="s">
        <v>1410</v>
      </c>
      <c r="D1091" s="7" t="s">
        <v>1362</v>
      </c>
      <c r="E1091" s="8" t="s">
        <v>1411</v>
      </c>
      <c r="F1091" s="56" t="s">
        <v>1401</v>
      </c>
      <c r="G1091" s="4" t="s">
        <v>2712</v>
      </c>
      <c r="H1091" s="4">
        <v>0</v>
      </c>
      <c r="I1091" s="74">
        <v>590000000</v>
      </c>
      <c r="J1091" s="8" t="s">
        <v>2571</v>
      </c>
      <c r="K1091" s="8" t="s">
        <v>3479</v>
      </c>
      <c r="L1091" s="36" t="s">
        <v>2714</v>
      </c>
      <c r="M1091" s="4" t="s">
        <v>2716</v>
      </c>
      <c r="N1091" s="8" t="s">
        <v>1272</v>
      </c>
      <c r="O1091" s="4" t="s">
        <v>1415</v>
      </c>
      <c r="P1091" s="4">
        <v>796</v>
      </c>
      <c r="Q1091" s="4" t="s">
        <v>2728</v>
      </c>
      <c r="R1091" s="155">
        <v>20</v>
      </c>
      <c r="S1091" s="35">
        <v>2620</v>
      </c>
      <c r="T1091" s="35">
        <f t="shared" si="38"/>
        <v>52400</v>
      </c>
      <c r="U1091" s="35">
        <f t="shared" si="37"/>
        <v>58688.000000000007</v>
      </c>
      <c r="V1091" s="4"/>
      <c r="W1091" s="4">
        <v>2017</v>
      </c>
      <c r="X1091" s="8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</row>
    <row r="1092" spans="1:91" s="67" customFormat="1" ht="50.1" customHeight="1">
      <c r="A1092" s="4" t="s">
        <v>4707</v>
      </c>
      <c r="B1092" s="4" t="s">
        <v>2720</v>
      </c>
      <c r="C1092" s="8" t="s">
        <v>1412</v>
      </c>
      <c r="D1092" s="7" t="s">
        <v>1362</v>
      </c>
      <c r="E1092" s="8" t="s">
        <v>1413</v>
      </c>
      <c r="F1092" s="56" t="s">
        <v>1414</v>
      </c>
      <c r="G1092" s="4" t="s">
        <v>2712</v>
      </c>
      <c r="H1092" s="4">
        <v>0</v>
      </c>
      <c r="I1092" s="74">
        <v>590000000</v>
      </c>
      <c r="J1092" s="8" t="s">
        <v>2571</v>
      </c>
      <c r="K1092" s="8" t="s">
        <v>3479</v>
      </c>
      <c r="L1092" s="36" t="s">
        <v>2714</v>
      </c>
      <c r="M1092" s="4" t="s">
        <v>2716</v>
      </c>
      <c r="N1092" s="8" t="s">
        <v>1272</v>
      </c>
      <c r="O1092" s="4" t="s">
        <v>1415</v>
      </c>
      <c r="P1092" s="4">
        <v>796</v>
      </c>
      <c r="Q1092" s="4" t="s">
        <v>2728</v>
      </c>
      <c r="R1092" s="155">
        <v>50</v>
      </c>
      <c r="S1092" s="35">
        <v>307</v>
      </c>
      <c r="T1092" s="35">
        <f t="shared" si="38"/>
        <v>15350</v>
      </c>
      <c r="U1092" s="35">
        <f t="shared" si="37"/>
        <v>17192</v>
      </c>
      <c r="V1092" s="4"/>
      <c r="W1092" s="4">
        <v>2017</v>
      </c>
      <c r="X1092" s="8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</row>
    <row r="1093" spans="1:91" s="67" customFormat="1" ht="50.1" customHeight="1">
      <c r="A1093" s="4" t="s">
        <v>4708</v>
      </c>
      <c r="B1093" s="4" t="s">
        <v>2720</v>
      </c>
      <c r="C1093" s="8" t="s">
        <v>1412</v>
      </c>
      <c r="D1093" s="7" t="s">
        <v>1362</v>
      </c>
      <c r="E1093" s="8" t="s">
        <v>1413</v>
      </c>
      <c r="F1093" s="56" t="s">
        <v>1416</v>
      </c>
      <c r="G1093" s="4" t="s">
        <v>2712</v>
      </c>
      <c r="H1093" s="4">
        <v>0</v>
      </c>
      <c r="I1093" s="74">
        <v>590000000</v>
      </c>
      <c r="J1093" s="8" t="s">
        <v>2571</v>
      </c>
      <c r="K1093" s="8" t="s">
        <v>3479</v>
      </c>
      <c r="L1093" s="36" t="s">
        <v>2714</v>
      </c>
      <c r="M1093" s="4" t="s">
        <v>2716</v>
      </c>
      <c r="N1093" s="8" t="s">
        <v>1272</v>
      </c>
      <c r="O1093" s="4" t="s">
        <v>1415</v>
      </c>
      <c r="P1093" s="4">
        <v>796</v>
      </c>
      <c r="Q1093" s="4" t="s">
        <v>2728</v>
      </c>
      <c r="R1093" s="155">
        <v>50</v>
      </c>
      <c r="S1093" s="35">
        <v>315</v>
      </c>
      <c r="T1093" s="35">
        <f t="shared" si="38"/>
        <v>15750</v>
      </c>
      <c r="U1093" s="35">
        <f t="shared" si="37"/>
        <v>17640</v>
      </c>
      <c r="V1093" s="4"/>
      <c r="W1093" s="4">
        <v>2017</v>
      </c>
      <c r="X1093" s="8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</row>
    <row r="1094" spans="1:91" s="67" customFormat="1" ht="50.1" customHeight="1">
      <c r="A1094" s="4" t="s">
        <v>4709</v>
      </c>
      <c r="B1094" s="4" t="s">
        <v>2720</v>
      </c>
      <c r="C1094" s="8" t="s">
        <v>1412</v>
      </c>
      <c r="D1094" s="7" t="s">
        <v>1362</v>
      </c>
      <c r="E1094" s="8" t="s">
        <v>1413</v>
      </c>
      <c r="F1094" s="56" t="s">
        <v>1417</v>
      </c>
      <c r="G1094" s="4" t="s">
        <v>2712</v>
      </c>
      <c r="H1094" s="4">
        <v>0</v>
      </c>
      <c r="I1094" s="74">
        <v>590000000</v>
      </c>
      <c r="J1094" s="8" t="s">
        <v>2571</v>
      </c>
      <c r="K1094" s="8" t="s">
        <v>3479</v>
      </c>
      <c r="L1094" s="36" t="s">
        <v>2714</v>
      </c>
      <c r="M1094" s="4" t="s">
        <v>2716</v>
      </c>
      <c r="N1094" s="8" t="s">
        <v>1272</v>
      </c>
      <c r="O1094" s="4" t="s">
        <v>1415</v>
      </c>
      <c r="P1094" s="4">
        <v>796</v>
      </c>
      <c r="Q1094" s="4" t="s">
        <v>2728</v>
      </c>
      <c r="R1094" s="155">
        <v>50</v>
      </c>
      <c r="S1094" s="35">
        <v>380</v>
      </c>
      <c r="T1094" s="35">
        <f t="shared" si="38"/>
        <v>19000</v>
      </c>
      <c r="U1094" s="35">
        <f t="shared" si="37"/>
        <v>21280.000000000004</v>
      </c>
      <c r="V1094" s="4"/>
      <c r="W1094" s="4">
        <v>2017</v>
      </c>
      <c r="X1094" s="8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</row>
    <row r="1095" spans="1:91" s="67" customFormat="1" ht="50.1" customHeight="1">
      <c r="A1095" s="4" t="s">
        <v>4710</v>
      </c>
      <c r="B1095" s="4" t="s">
        <v>2720</v>
      </c>
      <c r="C1095" s="8" t="s">
        <v>1412</v>
      </c>
      <c r="D1095" s="7" t="s">
        <v>1362</v>
      </c>
      <c r="E1095" s="8" t="s">
        <v>1413</v>
      </c>
      <c r="F1095" s="56" t="s">
        <v>1418</v>
      </c>
      <c r="G1095" s="4" t="s">
        <v>2712</v>
      </c>
      <c r="H1095" s="4">
        <v>0</v>
      </c>
      <c r="I1095" s="74">
        <v>590000000</v>
      </c>
      <c r="J1095" s="8" t="s">
        <v>2571</v>
      </c>
      <c r="K1095" s="8" t="s">
        <v>3479</v>
      </c>
      <c r="L1095" s="36" t="s">
        <v>2714</v>
      </c>
      <c r="M1095" s="4" t="s">
        <v>2716</v>
      </c>
      <c r="N1095" s="8" t="s">
        <v>1272</v>
      </c>
      <c r="O1095" s="4" t="s">
        <v>1415</v>
      </c>
      <c r="P1095" s="4">
        <v>796</v>
      </c>
      <c r="Q1095" s="4" t="s">
        <v>2728</v>
      </c>
      <c r="R1095" s="155">
        <v>50</v>
      </c>
      <c r="S1095" s="35">
        <v>470</v>
      </c>
      <c r="T1095" s="35">
        <f t="shared" si="38"/>
        <v>23500</v>
      </c>
      <c r="U1095" s="35">
        <f t="shared" si="37"/>
        <v>26320.000000000004</v>
      </c>
      <c r="V1095" s="4"/>
      <c r="W1095" s="4">
        <v>2017</v>
      </c>
      <c r="X1095" s="8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</row>
    <row r="1096" spans="1:91" s="67" customFormat="1" ht="50.1" customHeight="1">
      <c r="A1096" s="4" t="s">
        <v>4711</v>
      </c>
      <c r="B1096" s="4" t="s">
        <v>2720</v>
      </c>
      <c r="C1096" s="8" t="s">
        <v>1412</v>
      </c>
      <c r="D1096" s="7" t="s">
        <v>1362</v>
      </c>
      <c r="E1096" s="8" t="s">
        <v>1413</v>
      </c>
      <c r="F1096" s="56" t="s">
        <v>1419</v>
      </c>
      <c r="G1096" s="4" t="s">
        <v>2712</v>
      </c>
      <c r="H1096" s="4">
        <v>0</v>
      </c>
      <c r="I1096" s="74">
        <v>590000000</v>
      </c>
      <c r="J1096" s="8" t="s">
        <v>2571</v>
      </c>
      <c r="K1096" s="8" t="s">
        <v>3479</v>
      </c>
      <c r="L1096" s="36" t="s">
        <v>2714</v>
      </c>
      <c r="M1096" s="4" t="s">
        <v>2716</v>
      </c>
      <c r="N1096" s="8" t="s">
        <v>1272</v>
      </c>
      <c r="O1096" s="4" t="s">
        <v>1415</v>
      </c>
      <c r="P1096" s="4">
        <v>796</v>
      </c>
      <c r="Q1096" s="4" t="s">
        <v>2728</v>
      </c>
      <c r="R1096" s="155">
        <v>40</v>
      </c>
      <c r="S1096" s="35">
        <v>510</v>
      </c>
      <c r="T1096" s="35">
        <f t="shared" si="38"/>
        <v>20400</v>
      </c>
      <c r="U1096" s="35">
        <f t="shared" si="37"/>
        <v>22848.000000000004</v>
      </c>
      <c r="V1096" s="4"/>
      <c r="W1096" s="4">
        <v>2017</v>
      </c>
      <c r="X1096" s="8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</row>
    <row r="1097" spans="1:91" s="67" customFormat="1" ht="50.1" customHeight="1">
      <c r="A1097" s="4" t="s">
        <v>4712</v>
      </c>
      <c r="B1097" s="4" t="s">
        <v>2720</v>
      </c>
      <c r="C1097" s="8" t="s">
        <v>1412</v>
      </c>
      <c r="D1097" s="7" t="s">
        <v>1362</v>
      </c>
      <c r="E1097" s="8" t="s">
        <v>1413</v>
      </c>
      <c r="F1097" s="56" t="s">
        <v>1420</v>
      </c>
      <c r="G1097" s="4" t="s">
        <v>2712</v>
      </c>
      <c r="H1097" s="4">
        <v>0</v>
      </c>
      <c r="I1097" s="74">
        <v>590000000</v>
      </c>
      <c r="J1097" s="8" t="s">
        <v>2571</v>
      </c>
      <c r="K1097" s="8" t="s">
        <v>3479</v>
      </c>
      <c r="L1097" s="36" t="s">
        <v>2714</v>
      </c>
      <c r="M1097" s="4" t="s">
        <v>2716</v>
      </c>
      <c r="N1097" s="8" t="s">
        <v>1272</v>
      </c>
      <c r="O1097" s="4" t="s">
        <v>1415</v>
      </c>
      <c r="P1097" s="4">
        <v>796</v>
      </c>
      <c r="Q1097" s="4" t="s">
        <v>2728</v>
      </c>
      <c r="R1097" s="155">
        <v>40</v>
      </c>
      <c r="S1097" s="35">
        <v>1350</v>
      </c>
      <c r="T1097" s="35">
        <f t="shared" si="38"/>
        <v>54000</v>
      </c>
      <c r="U1097" s="35">
        <f t="shared" si="37"/>
        <v>60480.000000000007</v>
      </c>
      <c r="V1097" s="4"/>
      <c r="W1097" s="4">
        <v>2017</v>
      </c>
      <c r="X1097" s="8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</row>
    <row r="1098" spans="1:91" s="67" customFormat="1" ht="50.1" customHeight="1">
      <c r="A1098" s="4" t="s">
        <v>4713</v>
      </c>
      <c r="B1098" s="4" t="s">
        <v>2720</v>
      </c>
      <c r="C1098" s="8" t="s">
        <v>194</v>
      </c>
      <c r="D1098" s="56" t="s">
        <v>195</v>
      </c>
      <c r="E1098" s="56" t="s">
        <v>196</v>
      </c>
      <c r="F1098" s="56" t="s">
        <v>192</v>
      </c>
      <c r="G1098" s="4" t="s">
        <v>3174</v>
      </c>
      <c r="H1098" s="4">
        <v>0</v>
      </c>
      <c r="I1098" s="74">
        <v>590000000</v>
      </c>
      <c r="J1098" s="8" t="s">
        <v>2714</v>
      </c>
      <c r="K1098" s="4" t="s">
        <v>2274</v>
      </c>
      <c r="L1098" s="4" t="s">
        <v>773</v>
      </c>
      <c r="M1098" s="4" t="s">
        <v>3398</v>
      </c>
      <c r="N1098" s="4" t="s">
        <v>774</v>
      </c>
      <c r="O1098" s="4" t="s">
        <v>193</v>
      </c>
      <c r="P1098" s="4">
        <v>796</v>
      </c>
      <c r="Q1098" s="4" t="s">
        <v>2728</v>
      </c>
      <c r="R1098" s="155">
        <v>68</v>
      </c>
      <c r="S1098" s="155">
        <v>60000</v>
      </c>
      <c r="T1098" s="95">
        <f t="shared" si="38"/>
        <v>4080000</v>
      </c>
      <c r="U1098" s="95">
        <f t="shared" si="37"/>
        <v>4569600</v>
      </c>
      <c r="V1098" s="4"/>
      <c r="W1098" s="4">
        <v>2017</v>
      </c>
      <c r="X1098" s="72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</row>
    <row r="1099" spans="1:91" s="67" customFormat="1" ht="50.1" customHeight="1">
      <c r="A1099" s="4" t="s">
        <v>4714</v>
      </c>
      <c r="B1099" s="4" t="s">
        <v>2720</v>
      </c>
      <c r="C1099" s="8" t="s">
        <v>194</v>
      </c>
      <c r="D1099" s="56" t="s">
        <v>195</v>
      </c>
      <c r="E1099" s="56" t="s">
        <v>196</v>
      </c>
      <c r="F1099" s="56" t="s">
        <v>197</v>
      </c>
      <c r="G1099" s="4" t="s">
        <v>3174</v>
      </c>
      <c r="H1099" s="4">
        <v>0</v>
      </c>
      <c r="I1099" s="74">
        <v>590000000</v>
      </c>
      <c r="J1099" s="8" t="s">
        <v>2714</v>
      </c>
      <c r="K1099" s="4" t="s">
        <v>2274</v>
      </c>
      <c r="L1099" s="4" t="s">
        <v>773</v>
      </c>
      <c r="M1099" s="4" t="s">
        <v>3398</v>
      </c>
      <c r="N1099" s="4" t="s">
        <v>774</v>
      </c>
      <c r="O1099" s="4" t="s">
        <v>193</v>
      </c>
      <c r="P1099" s="4">
        <v>796</v>
      </c>
      <c r="Q1099" s="4" t="s">
        <v>2728</v>
      </c>
      <c r="R1099" s="155">
        <v>32</v>
      </c>
      <c r="S1099" s="155">
        <v>60000</v>
      </c>
      <c r="T1099" s="95">
        <f t="shared" si="38"/>
        <v>1920000</v>
      </c>
      <c r="U1099" s="95">
        <f t="shared" si="37"/>
        <v>2150400</v>
      </c>
      <c r="V1099" s="4"/>
      <c r="W1099" s="4">
        <v>2017</v>
      </c>
      <c r="X1099" s="72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</row>
    <row r="1100" spans="1:91" s="67" customFormat="1" ht="50.1" customHeight="1">
      <c r="A1100" s="4" t="s">
        <v>4715</v>
      </c>
      <c r="B1100" s="33" t="s">
        <v>2720</v>
      </c>
      <c r="C1100" s="8" t="s">
        <v>2131</v>
      </c>
      <c r="D1100" s="8" t="s">
        <v>2132</v>
      </c>
      <c r="E1100" s="8" t="s">
        <v>2133</v>
      </c>
      <c r="F1100" s="56" t="s">
        <v>2134</v>
      </c>
      <c r="G1100" s="4" t="s">
        <v>2712</v>
      </c>
      <c r="H1100" s="4">
        <v>0</v>
      </c>
      <c r="I1100" s="74">
        <v>590000000</v>
      </c>
      <c r="J1100" s="8" t="s">
        <v>2571</v>
      </c>
      <c r="K1100" s="8" t="s">
        <v>2127</v>
      </c>
      <c r="L1100" s="8" t="s">
        <v>2725</v>
      </c>
      <c r="M1100" s="4" t="s">
        <v>2716</v>
      </c>
      <c r="N1100" s="8" t="s">
        <v>2128</v>
      </c>
      <c r="O1100" s="22" t="s">
        <v>2718</v>
      </c>
      <c r="P1100" s="4">
        <v>796</v>
      </c>
      <c r="Q1100" s="4" t="s">
        <v>2728</v>
      </c>
      <c r="R1100" s="155">
        <v>30</v>
      </c>
      <c r="S1100" s="35">
        <v>500</v>
      </c>
      <c r="T1100" s="35">
        <f t="shared" si="38"/>
        <v>15000</v>
      </c>
      <c r="U1100" s="35">
        <f t="shared" si="37"/>
        <v>16800</v>
      </c>
      <c r="V1100" s="4"/>
      <c r="W1100" s="4">
        <v>2017</v>
      </c>
      <c r="X1100" s="8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</row>
    <row r="1101" spans="1:91" s="67" customFormat="1" ht="50.1" customHeight="1">
      <c r="A1101" s="4" t="s">
        <v>4716</v>
      </c>
      <c r="B1101" s="33" t="s">
        <v>2720</v>
      </c>
      <c r="C1101" s="8" t="s">
        <v>2138</v>
      </c>
      <c r="D1101" s="8" t="s">
        <v>2132</v>
      </c>
      <c r="E1101" s="8" t="s">
        <v>2139</v>
      </c>
      <c r="F1101" s="56" t="s">
        <v>2134</v>
      </c>
      <c r="G1101" s="4" t="s">
        <v>2712</v>
      </c>
      <c r="H1101" s="4">
        <v>0</v>
      </c>
      <c r="I1101" s="74">
        <v>590000000</v>
      </c>
      <c r="J1101" s="8" t="s">
        <v>2571</v>
      </c>
      <c r="K1101" s="8" t="s">
        <v>2127</v>
      </c>
      <c r="L1101" s="8" t="s">
        <v>2725</v>
      </c>
      <c r="M1101" s="4" t="s">
        <v>2716</v>
      </c>
      <c r="N1101" s="8" t="s">
        <v>2128</v>
      </c>
      <c r="O1101" s="22" t="s">
        <v>2718</v>
      </c>
      <c r="P1101" s="4">
        <v>796</v>
      </c>
      <c r="Q1101" s="4" t="s">
        <v>2728</v>
      </c>
      <c r="R1101" s="155">
        <v>30</v>
      </c>
      <c r="S1101" s="35">
        <v>700</v>
      </c>
      <c r="T1101" s="35">
        <f t="shared" si="38"/>
        <v>21000</v>
      </c>
      <c r="U1101" s="35">
        <f t="shared" si="37"/>
        <v>23520.000000000004</v>
      </c>
      <c r="V1101" s="4"/>
      <c r="W1101" s="4">
        <v>2017</v>
      </c>
      <c r="X1101" s="8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</row>
    <row r="1102" spans="1:91" s="67" customFormat="1" ht="50.1" customHeight="1">
      <c r="A1102" s="4" t="s">
        <v>4717</v>
      </c>
      <c r="B1102" s="33" t="s">
        <v>2720</v>
      </c>
      <c r="C1102" s="97" t="s">
        <v>2135</v>
      </c>
      <c r="D1102" s="98" t="s">
        <v>2132</v>
      </c>
      <c r="E1102" s="5" t="s">
        <v>2136</v>
      </c>
      <c r="F1102" s="23" t="s">
        <v>2137</v>
      </c>
      <c r="G1102" s="24" t="s">
        <v>2712</v>
      </c>
      <c r="H1102" s="10">
        <v>0</v>
      </c>
      <c r="I1102" s="74">
        <v>590000000</v>
      </c>
      <c r="J1102" s="8" t="s">
        <v>2571</v>
      </c>
      <c r="K1102" s="33" t="s">
        <v>2127</v>
      </c>
      <c r="L1102" s="8" t="s">
        <v>2725</v>
      </c>
      <c r="M1102" s="33" t="s">
        <v>2716</v>
      </c>
      <c r="N1102" s="5" t="s">
        <v>2128</v>
      </c>
      <c r="O1102" s="22" t="s">
        <v>2718</v>
      </c>
      <c r="P1102" s="4">
        <v>796</v>
      </c>
      <c r="Q1102" s="50" t="s">
        <v>2728</v>
      </c>
      <c r="R1102" s="150">
        <v>30</v>
      </c>
      <c r="S1102" s="37">
        <v>500</v>
      </c>
      <c r="T1102" s="35">
        <f t="shared" si="38"/>
        <v>15000</v>
      </c>
      <c r="U1102" s="35">
        <f t="shared" si="37"/>
        <v>16800</v>
      </c>
      <c r="V1102" s="33"/>
      <c r="W1102" s="75">
        <v>2017</v>
      </c>
      <c r="X1102" s="8"/>
      <c r="Y1102" s="132"/>
      <c r="Z1102" s="132"/>
      <c r="AA1102" s="132"/>
      <c r="AB1102" s="132"/>
      <c r="AC1102" s="132"/>
      <c r="AD1102" s="132"/>
      <c r="AE1102" s="132"/>
      <c r="AF1102" s="132"/>
      <c r="AG1102" s="132"/>
      <c r="AH1102" s="132"/>
      <c r="AI1102" s="132"/>
      <c r="AJ1102" s="132"/>
      <c r="AK1102" s="132"/>
      <c r="AL1102" s="132"/>
      <c r="AM1102" s="132"/>
      <c r="AN1102" s="132"/>
      <c r="AO1102" s="132"/>
      <c r="AP1102" s="132"/>
      <c r="AQ1102" s="132"/>
      <c r="AR1102" s="132"/>
      <c r="AS1102" s="132"/>
      <c r="AT1102" s="132"/>
      <c r="AU1102" s="132"/>
      <c r="AV1102" s="132"/>
      <c r="AW1102" s="132"/>
      <c r="AX1102" s="132"/>
      <c r="AY1102" s="132"/>
      <c r="AZ1102" s="132"/>
      <c r="BA1102" s="132"/>
      <c r="BB1102" s="132"/>
      <c r="BC1102" s="132"/>
      <c r="BD1102" s="132"/>
      <c r="BE1102" s="132"/>
      <c r="BF1102" s="132"/>
      <c r="BG1102" s="132"/>
      <c r="BH1102" s="132"/>
      <c r="BI1102" s="132"/>
      <c r="BJ1102" s="132"/>
      <c r="BK1102" s="132"/>
      <c r="BL1102" s="132"/>
      <c r="BM1102" s="132"/>
      <c r="BN1102" s="132"/>
      <c r="BO1102" s="132"/>
      <c r="BP1102" s="132"/>
      <c r="BQ1102" s="132"/>
      <c r="BR1102" s="132"/>
      <c r="BS1102" s="132"/>
      <c r="BT1102" s="132"/>
      <c r="BU1102" s="132"/>
      <c r="BV1102" s="132"/>
      <c r="BW1102" s="132"/>
      <c r="BX1102" s="132"/>
      <c r="BY1102" s="132"/>
      <c r="BZ1102" s="132"/>
      <c r="CA1102" s="132"/>
      <c r="CB1102" s="132"/>
      <c r="CC1102" s="132"/>
      <c r="CD1102" s="132"/>
      <c r="CE1102" s="132"/>
      <c r="CF1102" s="132"/>
      <c r="CG1102" s="132"/>
      <c r="CH1102" s="132"/>
      <c r="CI1102" s="132"/>
      <c r="CJ1102" s="132"/>
      <c r="CK1102" s="132"/>
      <c r="CL1102" s="132"/>
      <c r="CM1102" s="132"/>
    </row>
    <row r="1103" spans="1:91" s="67" customFormat="1" ht="50.1" customHeight="1">
      <c r="A1103" s="4" t="s">
        <v>4718</v>
      </c>
      <c r="B1103" s="4" t="s">
        <v>2720</v>
      </c>
      <c r="C1103" s="8" t="s">
        <v>208</v>
      </c>
      <c r="D1103" s="56" t="s">
        <v>209</v>
      </c>
      <c r="E1103" s="56" t="s">
        <v>210</v>
      </c>
      <c r="F1103" s="56" t="s">
        <v>211</v>
      </c>
      <c r="G1103" s="4" t="s">
        <v>2712</v>
      </c>
      <c r="H1103" s="4">
        <v>0</v>
      </c>
      <c r="I1103" s="74">
        <v>590000000</v>
      </c>
      <c r="J1103" s="8" t="s">
        <v>2714</v>
      </c>
      <c r="K1103" s="4" t="s">
        <v>212</v>
      </c>
      <c r="L1103" s="4" t="s">
        <v>773</v>
      </c>
      <c r="M1103" s="4" t="s">
        <v>3398</v>
      </c>
      <c r="N1103" s="4" t="s">
        <v>2427</v>
      </c>
      <c r="O1103" s="24" t="s">
        <v>3473</v>
      </c>
      <c r="P1103" s="4">
        <v>796</v>
      </c>
      <c r="Q1103" s="4" t="s">
        <v>2728</v>
      </c>
      <c r="R1103" s="155">
        <v>12</v>
      </c>
      <c r="S1103" s="155">
        <v>4100</v>
      </c>
      <c r="T1103" s="95">
        <f t="shared" si="38"/>
        <v>49200</v>
      </c>
      <c r="U1103" s="95">
        <f t="shared" si="37"/>
        <v>55104.000000000007</v>
      </c>
      <c r="V1103" s="4"/>
      <c r="W1103" s="4">
        <v>2017</v>
      </c>
      <c r="X1103" s="72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</row>
    <row r="1104" spans="1:91" s="67" customFormat="1" ht="50.1" customHeight="1">
      <c r="A1104" s="4" t="s">
        <v>4719</v>
      </c>
      <c r="B1104" s="33" t="s">
        <v>2720</v>
      </c>
      <c r="C1104" s="97" t="s">
        <v>1956</v>
      </c>
      <c r="D1104" s="98" t="s">
        <v>1957</v>
      </c>
      <c r="E1104" s="5" t="s">
        <v>1958</v>
      </c>
      <c r="F1104" s="23" t="s">
        <v>1959</v>
      </c>
      <c r="G1104" s="24" t="s">
        <v>2712</v>
      </c>
      <c r="H1104" s="10">
        <v>0</v>
      </c>
      <c r="I1104" s="74">
        <v>590000000</v>
      </c>
      <c r="J1104" s="8" t="s">
        <v>2571</v>
      </c>
      <c r="K1104" s="33" t="s">
        <v>3472</v>
      </c>
      <c r="L1104" s="8" t="s">
        <v>2725</v>
      </c>
      <c r="M1104" s="33" t="s">
        <v>2716</v>
      </c>
      <c r="N1104" s="5" t="s">
        <v>1830</v>
      </c>
      <c r="O1104" s="22" t="s">
        <v>3473</v>
      </c>
      <c r="P1104" s="50">
        <v>112</v>
      </c>
      <c r="Q1104" s="50" t="s">
        <v>2903</v>
      </c>
      <c r="R1104" s="150">
        <v>100</v>
      </c>
      <c r="S1104" s="37">
        <v>320</v>
      </c>
      <c r="T1104" s="35">
        <f t="shared" si="38"/>
        <v>32000</v>
      </c>
      <c r="U1104" s="35">
        <f t="shared" si="37"/>
        <v>35840</v>
      </c>
      <c r="V1104" s="33"/>
      <c r="W1104" s="75">
        <v>2017</v>
      </c>
      <c r="X1104" s="258"/>
      <c r="Y1104" s="132"/>
      <c r="Z1104" s="132"/>
      <c r="AA1104" s="132"/>
      <c r="AB1104" s="132"/>
      <c r="AC1104" s="132"/>
      <c r="AD1104" s="132"/>
      <c r="AE1104" s="132"/>
      <c r="AF1104" s="132"/>
      <c r="AG1104" s="132"/>
      <c r="AH1104" s="132"/>
      <c r="AI1104" s="132"/>
      <c r="AJ1104" s="132"/>
      <c r="AK1104" s="132"/>
      <c r="AL1104" s="132"/>
      <c r="AM1104" s="132"/>
      <c r="AN1104" s="132"/>
      <c r="AO1104" s="132"/>
      <c r="AP1104" s="132"/>
      <c r="AQ1104" s="132"/>
      <c r="AR1104" s="132"/>
      <c r="AS1104" s="132"/>
      <c r="AT1104" s="132"/>
      <c r="AU1104" s="132"/>
      <c r="AV1104" s="132"/>
      <c r="AW1104" s="132"/>
      <c r="AX1104" s="132"/>
      <c r="AY1104" s="132"/>
      <c r="AZ1104" s="132"/>
      <c r="BA1104" s="132"/>
      <c r="BB1104" s="132"/>
      <c r="BC1104" s="132"/>
      <c r="BD1104" s="132"/>
      <c r="BE1104" s="132"/>
      <c r="BF1104" s="132"/>
      <c r="BG1104" s="132"/>
      <c r="BH1104" s="132"/>
      <c r="BI1104" s="132"/>
      <c r="BJ1104" s="132"/>
      <c r="BK1104" s="132"/>
      <c r="BL1104" s="132"/>
      <c r="BM1104" s="132"/>
      <c r="BN1104" s="132"/>
      <c r="BO1104" s="132"/>
      <c r="BP1104" s="132"/>
      <c r="BQ1104" s="132"/>
      <c r="BR1104" s="132"/>
      <c r="BS1104" s="132"/>
      <c r="BT1104" s="132"/>
      <c r="BU1104" s="132"/>
      <c r="BV1104" s="132"/>
      <c r="BW1104" s="132"/>
      <c r="BX1104" s="132"/>
      <c r="BY1104" s="132"/>
      <c r="BZ1104" s="132"/>
      <c r="CA1104" s="132"/>
      <c r="CB1104" s="132"/>
      <c r="CC1104" s="132"/>
      <c r="CD1104" s="132"/>
      <c r="CE1104" s="132"/>
      <c r="CF1104" s="132"/>
      <c r="CG1104" s="132"/>
      <c r="CH1104" s="132"/>
      <c r="CI1104" s="132"/>
      <c r="CJ1104" s="132"/>
      <c r="CK1104" s="132"/>
      <c r="CL1104" s="132"/>
      <c r="CM1104" s="132"/>
    </row>
    <row r="1105" spans="1:91" s="67" customFormat="1" ht="50.1" customHeight="1">
      <c r="A1105" s="4" t="s">
        <v>4720</v>
      </c>
      <c r="B1105" s="33" t="s">
        <v>2720</v>
      </c>
      <c r="C1105" s="97" t="s">
        <v>3496</v>
      </c>
      <c r="D1105" s="98" t="s">
        <v>3493</v>
      </c>
      <c r="E1105" s="5" t="s">
        <v>1870</v>
      </c>
      <c r="F1105" s="23" t="s">
        <v>1871</v>
      </c>
      <c r="G1105" s="24" t="s">
        <v>2712</v>
      </c>
      <c r="H1105" s="10">
        <v>0</v>
      </c>
      <c r="I1105" s="74">
        <v>590000000</v>
      </c>
      <c r="J1105" s="8" t="s">
        <v>2571</v>
      </c>
      <c r="K1105" s="33" t="s">
        <v>3472</v>
      </c>
      <c r="L1105" s="8" t="s">
        <v>2725</v>
      </c>
      <c r="M1105" s="33" t="s">
        <v>2716</v>
      </c>
      <c r="N1105" s="5" t="s">
        <v>1830</v>
      </c>
      <c r="O1105" s="22" t="s">
        <v>3473</v>
      </c>
      <c r="P1105" s="50">
        <v>166</v>
      </c>
      <c r="Q1105" s="50" t="s">
        <v>2762</v>
      </c>
      <c r="R1105" s="150">
        <v>100</v>
      </c>
      <c r="S1105" s="37">
        <v>760</v>
      </c>
      <c r="T1105" s="35">
        <f t="shared" si="38"/>
        <v>76000</v>
      </c>
      <c r="U1105" s="35">
        <f t="shared" si="37"/>
        <v>85120.000000000015</v>
      </c>
      <c r="V1105" s="33"/>
      <c r="W1105" s="75">
        <v>2017</v>
      </c>
      <c r="X1105" s="258"/>
      <c r="Y1105" s="132"/>
      <c r="Z1105" s="132"/>
      <c r="AA1105" s="132"/>
      <c r="AB1105" s="132"/>
      <c r="AC1105" s="132"/>
      <c r="AD1105" s="132"/>
      <c r="AE1105" s="132"/>
      <c r="AF1105" s="132"/>
      <c r="AG1105" s="132"/>
      <c r="AH1105" s="132"/>
      <c r="AI1105" s="132"/>
      <c r="AJ1105" s="132"/>
      <c r="AK1105" s="132"/>
      <c r="AL1105" s="132"/>
      <c r="AM1105" s="132"/>
      <c r="AN1105" s="132"/>
      <c r="AO1105" s="132"/>
      <c r="AP1105" s="132"/>
      <c r="AQ1105" s="132"/>
      <c r="AR1105" s="132"/>
      <c r="AS1105" s="132"/>
      <c r="AT1105" s="132"/>
      <c r="AU1105" s="132"/>
      <c r="AV1105" s="132"/>
      <c r="AW1105" s="132"/>
      <c r="AX1105" s="132"/>
      <c r="AY1105" s="132"/>
      <c r="AZ1105" s="132"/>
      <c r="BA1105" s="132"/>
      <c r="BB1105" s="132"/>
      <c r="BC1105" s="132"/>
      <c r="BD1105" s="132"/>
      <c r="BE1105" s="132"/>
      <c r="BF1105" s="132"/>
      <c r="BG1105" s="132"/>
      <c r="BH1105" s="132"/>
      <c r="BI1105" s="132"/>
      <c r="BJ1105" s="132"/>
      <c r="BK1105" s="132"/>
      <c r="BL1105" s="132"/>
      <c r="BM1105" s="132"/>
      <c r="BN1105" s="132"/>
      <c r="BO1105" s="132"/>
      <c r="BP1105" s="132"/>
      <c r="BQ1105" s="132"/>
      <c r="BR1105" s="132"/>
      <c r="BS1105" s="132"/>
      <c r="BT1105" s="132"/>
      <c r="BU1105" s="132"/>
      <c r="BV1105" s="132"/>
      <c r="BW1105" s="132"/>
      <c r="BX1105" s="132"/>
      <c r="BY1105" s="132"/>
      <c r="BZ1105" s="132"/>
      <c r="CA1105" s="132"/>
      <c r="CB1105" s="132"/>
      <c r="CC1105" s="132"/>
      <c r="CD1105" s="132"/>
      <c r="CE1105" s="132"/>
      <c r="CF1105" s="132"/>
      <c r="CG1105" s="132"/>
      <c r="CH1105" s="132"/>
      <c r="CI1105" s="132"/>
      <c r="CJ1105" s="132"/>
      <c r="CK1105" s="132"/>
      <c r="CL1105" s="132"/>
      <c r="CM1105" s="132"/>
    </row>
    <row r="1106" spans="1:91" s="67" customFormat="1" ht="50.1" customHeight="1">
      <c r="A1106" s="4" t="s">
        <v>4721</v>
      </c>
      <c r="B1106" s="33" t="s">
        <v>2720</v>
      </c>
      <c r="C1106" s="5" t="s">
        <v>3492</v>
      </c>
      <c r="D1106" s="5" t="s">
        <v>3493</v>
      </c>
      <c r="E1106" s="5" t="s">
        <v>3494</v>
      </c>
      <c r="F1106" s="23" t="s">
        <v>3495</v>
      </c>
      <c r="G1106" s="24" t="s">
        <v>3174</v>
      </c>
      <c r="H1106" s="10">
        <v>0</v>
      </c>
      <c r="I1106" s="74">
        <v>590000000</v>
      </c>
      <c r="J1106" s="8" t="s">
        <v>2571</v>
      </c>
      <c r="K1106" s="33" t="s">
        <v>3472</v>
      </c>
      <c r="L1106" s="8" t="s">
        <v>2725</v>
      </c>
      <c r="M1106" s="33" t="s">
        <v>2716</v>
      </c>
      <c r="N1106" s="5" t="s">
        <v>1830</v>
      </c>
      <c r="O1106" s="22" t="s">
        <v>3473</v>
      </c>
      <c r="P1106" s="34">
        <v>166</v>
      </c>
      <c r="Q1106" s="34" t="s">
        <v>2762</v>
      </c>
      <c r="R1106" s="179">
        <v>200</v>
      </c>
      <c r="S1106" s="37">
        <v>650</v>
      </c>
      <c r="T1106" s="35">
        <f t="shared" si="38"/>
        <v>130000</v>
      </c>
      <c r="U1106" s="35">
        <f t="shared" si="37"/>
        <v>145600</v>
      </c>
      <c r="V1106" s="33"/>
      <c r="W1106" s="75">
        <v>2017</v>
      </c>
      <c r="X1106" s="258"/>
      <c r="Y1106" s="132"/>
      <c r="Z1106" s="132"/>
      <c r="AA1106" s="132"/>
      <c r="AB1106" s="132"/>
      <c r="AC1106" s="132"/>
      <c r="AD1106" s="132"/>
      <c r="AE1106" s="132"/>
      <c r="AF1106" s="132"/>
      <c r="AG1106" s="132"/>
      <c r="AH1106" s="132"/>
      <c r="AI1106" s="132"/>
      <c r="AJ1106" s="132"/>
      <c r="AK1106" s="132"/>
      <c r="AL1106" s="132"/>
      <c r="AM1106" s="132"/>
      <c r="AN1106" s="132"/>
      <c r="AO1106" s="132"/>
      <c r="AP1106" s="132"/>
      <c r="AQ1106" s="132"/>
      <c r="AR1106" s="132"/>
      <c r="AS1106" s="132"/>
      <c r="AT1106" s="132"/>
      <c r="AU1106" s="132"/>
      <c r="AV1106" s="132"/>
      <c r="AW1106" s="132"/>
      <c r="AX1106" s="132"/>
      <c r="AY1106" s="132"/>
      <c r="AZ1106" s="132"/>
      <c r="BA1106" s="132"/>
      <c r="BB1106" s="132"/>
      <c r="BC1106" s="132"/>
      <c r="BD1106" s="132"/>
      <c r="BE1106" s="132"/>
      <c r="BF1106" s="132"/>
      <c r="BG1106" s="132"/>
      <c r="BH1106" s="132"/>
      <c r="BI1106" s="132"/>
      <c r="BJ1106" s="132"/>
      <c r="BK1106" s="132"/>
      <c r="BL1106" s="132"/>
      <c r="BM1106" s="132"/>
      <c r="BN1106" s="132"/>
      <c r="BO1106" s="132"/>
      <c r="BP1106" s="132"/>
      <c r="BQ1106" s="132"/>
      <c r="BR1106" s="132"/>
      <c r="BS1106" s="132"/>
      <c r="BT1106" s="132"/>
      <c r="BU1106" s="132"/>
      <c r="BV1106" s="132"/>
      <c r="BW1106" s="132"/>
      <c r="BX1106" s="132"/>
      <c r="BY1106" s="132"/>
      <c r="BZ1106" s="132"/>
      <c r="CA1106" s="132"/>
      <c r="CB1106" s="132"/>
      <c r="CC1106" s="132"/>
      <c r="CD1106" s="132"/>
      <c r="CE1106" s="132"/>
      <c r="CF1106" s="132"/>
      <c r="CG1106" s="132"/>
      <c r="CH1106" s="132"/>
      <c r="CI1106" s="132"/>
      <c r="CJ1106" s="132"/>
      <c r="CK1106" s="132"/>
      <c r="CL1106" s="132"/>
      <c r="CM1106" s="132"/>
    </row>
    <row r="1107" spans="1:91" s="67" customFormat="1" ht="50.1" customHeight="1">
      <c r="A1107" s="4" t="s">
        <v>4722</v>
      </c>
      <c r="B1107" s="33" t="s">
        <v>2720</v>
      </c>
      <c r="C1107" s="97" t="s">
        <v>1896</v>
      </c>
      <c r="D1107" s="114" t="s">
        <v>3493</v>
      </c>
      <c r="E1107" s="5" t="s">
        <v>1897</v>
      </c>
      <c r="F1107" s="23" t="s">
        <v>1898</v>
      </c>
      <c r="G1107" s="24" t="s">
        <v>3174</v>
      </c>
      <c r="H1107" s="10">
        <v>0</v>
      </c>
      <c r="I1107" s="74">
        <v>590000000</v>
      </c>
      <c r="J1107" s="8" t="s">
        <v>2571</v>
      </c>
      <c r="K1107" s="33" t="s">
        <v>3479</v>
      </c>
      <c r="L1107" s="8" t="s">
        <v>2725</v>
      </c>
      <c r="M1107" s="33" t="s">
        <v>2716</v>
      </c>
      <c r="N1107" s="5" t="s">
        <v>1830</v>
      </c>
      <c r="O1107" s="4" t="s">
        <v>1415</v>
      </c>
      <c r="P1107" s="50">
        <v>166</v>
      </c>
      <c r="Q1107" s="50" t="s">
        <v>2762</v>
      </c>
      <c r="R1107" s="150">
        <v>180</v>
      </c>
      <c r="S1107" s="37">
        <v>960</v>
      </c>
      <c r="T1107" s="35">
        <f t="shared" si="38"/>
        <v>172800</v>
      </c>
      <c r="U1107" s="35">
        <f t="shared" si="37"/>
        <v>193536.00000000003</v>
      </c>
      <c r="V1107" s="33"/>
      <c r="W1107" s="75">
        <v>2017</v>
      </c>
      <c r="X1107" s="258"/>
      <c r="Y1107" s="132"/>
      <c r="Z1107" s="132"/>
      <c r="AA1107" s="132"/>
      <c r="AB1107" s="132"/>
      <c r="AC1107" s="132"/>
      <c r="AD1107" s="132"/>
      <c r="AE1107" s="132"/>
      <c r="AF1107" s="132"/>
      <c r="AG1107" s="132"/>
      <c r="AH1107" s="132"/>
      <c r="AI1107" s="132"/>
      <c r="AJ1107" s="132"/>
      <c r="AK1107" s="132"/>
      <c r="AL1107" s="132"/>
      <c r="AM1107" s="132"/>
      <c r="AN1107" s="132"/>
      <c r="AO1107" s="132"/>
      <c r="AP1107" s="132"/>
      <c r="AQ1107" s="132"/>
      <c r="AR1107" s="132"/>
      <c r="AS1107" s="132"/>
      <c r="AT1107" s="132"/>
      <c r="AU1107" s="132"/>
      <c r="AV1107" s="132"/>
      <c r="AW1107" s="132"/>
      <c r="AX1107" s="132"/>
      <c r="AY1107" s="132"/>
      <c r="AZ1107" s="132"/>
      <c r="BA1107" s="132"/>
      <c r="BB1107" s="132"/>
      <c r="BC1107" s="132"/>
      <c r="BD1107" s="132"/>
      <c r="BE1107" s="132"/>
      <c r="BF1107" s="132"/>
      <c r="BG1107" s="132"/>
      <c r="BH1107" s="132"/>
      <c r="BI1107" s="132"/>
      <c r="BJ1107" s="132"/>
      <c r="BK1107" s="132"/>
      <c r="BL1107" s="132"/>
      <c r="BM1107" s="132"/>
      <c r="BN1107" s="132"/>
      <c r="BO1107" s="132"/>
      <c r="BP1107" s="132"/>
      <c r="BQ1107" s="132"/>
      <c r="BR1107" s="132"/>
      <c r="BS1107" s="132"/>
      <c r="BT1107" s="132"/>
      <c r="BU1107" s="132"/>
      <c r="BV1107" s="132"/>
      <c r="BW1107" s="132"/>
      <c r="BX1107" s="132"/>
      <c r="BY1107" s="132"/>
      <c r="BZ1107" s="132"/>
      <c r="CA1107" s="132"/>
      <c r="CB1107" s="132"/>
      <c r="CC1107" s="132"/>
      <c r="CD1107" s="132"/>
      <c r="CE1107" s="132"/>
      <c r="CF1107" s="132"/>
      <c r="CG1107" s="132"/>
      <c r="CH1107" s="132"/>
      <c r="CI1107" s="132"/>
      <c r="CJ1107" s="132"/>
      <c r="CK1107" s="132"/>
      <c r="CL1107" s="132"/>
      <c r="CM1107" s="132"/>
    </row>
    <row r="1108" spans="1:91" s="67" customFormat="1" ht="50.1" customHeight="1">
      <c r="A1108" s="4" t="s">
        <v>4723</v>
      </c>
      <c r="B1108" s="33" t="s">
        <v>2720</v>
      </c>
      <c r="C1108" s="97" t="s">
        <v>1933</v>
      </c>
      <c r="D1108" s="114" t="s">
        <v>3493</v>
      </c>
      <c r="E1108" s="5" t="s">
        <v>1934</v>
      </c>
      <c r="F1108" s="23" t="s">
        <v>1935</v>
      </c>
      <c r="G1108" s="24" t="s">
        <v>3174</v>
      </c>
      <c r="H1108" s="10">
        <v>0</v>
      </c>
      <c r="I1108" s="74">
        <v>590000000</v>
      </c>
      <c r="J1108" s="8" t="s">
        <v>2571</v>
      </c>
      <c r="K1108" s="33" t="s">
        <v>407</v>
      </c>
      <c r="L1108" s="8" t="s">
        <v>2725</v>
      </c>
      <c r="M1108" s="33" t="s">
        <v>2716</v>
      </c>
      <c r="N1108" s="5" t="s">
        <v>1830</v>
      </c>
      <c r="O1108" s="22" t="s">
        <v>3473</v>
      </c>
      <c r="P1108" s="50">
        <v>112</v>
      </c>
      <c r="Q1108" s="50" t="s">
        <v>2903</v>
      </c>
      <c r="R1108" s="150">
        <v>1460</v>
      </c>
      <c r="S1108" s="37">
        <v>2395</v>
      </c>
      <c r="T1108" s="35">
        <f t="shared" si="38"/>
        <v>3496700</v>
      </c>
      <c r="U1108" s="35">
        <f t="shared" si="37"/>
        <v>3916304.0000000005</v>
      </c>
      <c r="V1108" s="33"/>
      <c r="W1108" s="75">
        <v>2017</v>
      </c>
      <c r="X1108" s="258"/>
      <c r="Y1108" s="132"/>
      <c r="Z1108" s="132"/>
      <c r="AA1108" s="132"/>
      <c r="AB1108" s="132"/>
      <c r="AC1108" s="132"/>
      <c r="AD1108" s="132"/>
      <c r="AE1108" s="132"/>
      <c r="AF1108" s="132"/>
      <c r="AG1108" s="132"/>
      <c r="AH1108" s="132"/>
      <c r="AI1108" s="132"/>
      <c r="AJ1108" s="132"/>
      <c r="AK1108" s="132"/>
      <c r="AL1108" s="132"/>
      <c r="AM1108" s="132"/>
      <c r="AN1108" s="132"/>
      <c r="AO1108" s="132"/>
      <c r="AP1108" s="132"/>
      <c r="AQ1108" s="132"/>
      <c r="AR1108" s="132"/>
      <c r="AS1108" s="132"/>
      <c r="AT1108" s="132"/>
      <c r="AU1108" s="132"/>
      <c r="AV1108" s="132"/>
      <c r="AW1108" s="132"/>
      <c r="AX1108" s="132"/>
      <c r="AY1108" s="132"/>
      <c r="AZ1108" s="132"/>
      <c r="BA1108" s="132"/>
      <c r="BB1108" s="132"/>
      <c r="BC1108" s="132"/>
      <c r="BD1108" s="132"/>
      <c r="BE1108" s="132"/>
      <c r="BF1108" s="132"/>
      <c r="BG1108" s="132"/>
      <c r="BH1108" s="132"/>
      <c r="BI1108" s="132"/>
      <c r="BJ1108" s="132"/>
      <c r="BK1108" s="132"/>
      <c r="BL1108" s="132"/>
      <c r="BM1108" s="132"/>
      <c r="BN1108" s="132"/>
      <c r="BO1108" s="132"/>
      <c r="BP1108" s="132"/>
      <c r="BQ1108" s="132"/>
      <c r="BR1108" s="132"/>
      <c r="BS1108" s="132"/>
      <c r="BT1108" s="132"/>
      <c r="BU1108" s="132"/>
      <c r="BV1108" s="132"/>
      <c r="BW1108" s="132"/>
      <c r="BX1108" s="132"/>
      <c r="BY1108" s="132"/>
      <c r="BZ1108" s="132"/>
      <c r="CA1108" s="132"/>
      <c r="CB1108" s="132"/>
      <c r="CC1108" s="132"/>
      <c r="CD1108" s="132"/>
      <c r="CE1108" s="132"/>
      <c r="CF1108" s="132"/>
      <c r="CG1108" s="132"/>
      <c r="CH1108" s="132"/>
      <c r="CI1108" s="132"/>
      <c r="CJ1108" s="132"/>
      <c r="CK1108" s="132"/>
      <c r="CL1108" s="132"/>
      <c r="CM1108" s="132"/>
    </row>
    <row r="1109" spans="1:91" s="67" customFormat="1" ht="50.1" customHeight="1">
      <c r="A1109" s="4" t="s">
        <v>4724</v>
      </c>
      <c r="B1109" s="4" t="s">
        <v>2720</v>
      </c>
      <c r="C1109" s="8" t="s">
        <v>1933</v>
      </c>
      <c r="D1109" s="7" t="s">
        <v>3493</v>
      </c>
      <c r="E1109" s="8" t="s">
        <v>1934</v>
      </c>
      <c r="F1109" s="56" t="s">
        <v>1936</v>
      </c>
      <c r="G1109" s="4" t="s">
        <v>3174</v>
      </c>
      <c r="H1109" s="4">
        <v>0</v>
      </c>
      <c r="I1109" s="74">
        <v>590000000</v>
      </c>
      <c r="J1109" s="8" t="s">
        <v>2571</v>
      </c>
      <c r="K1109" s="33" t="s">
        <v>407</v>
      </c>
      <c r="L1109" s="8" t="s">
        <v>2725</v>
      </c>
      <c r="M1109" s="4" t="s">
        <v>2716</v>
      </c>
      <c r="N1109" s="8" t="s">
        <v>1830</v>
      </c>
      <c r="O1109" s="4" t="s">
        <v>3473</v>
      </c>
      <c r="P1109" s="4">
        <v>112</v>
      </c>
      <c r="Q1109" s="4" t="s">
        <v>2903</v>
      </c>
      <c r="R1109" s="155">
        <v>1460</v>
      </c>
      <c r="S1109" s="35">
        <v>1280</v>
      </c>
      <c r="T1109" s="35">
        <f t="shared" si="38"/>
        <v>1868800</v>
      </c>
      <c r="U1109" s="35">
        <f t="shared" si="37"/>
        <v>2093056.0000000002</v>
      </c>
      <c r="V1109" s="4"/>
      <c r="W1109" s="4">
        <v>2017</v>
      </c>
      <c r="X1109" s="258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</row>
    <row r="1110" spans="1:91" s="67" customFormat="1" ht="50.1" customHeight="1">
      <c r="A1110" s="4" t="s">
        <v>4725</v>
      </c>
      <c r="B1110" s="4" t="s">
        <v>2720</v>
      </c>
      <c r="C1110" s="8" t="s">
        <v>2424</v>
      </c>
      <c r="D1110" s="7" t="s">
        <v>3323</v>
      </c>
      <c r="E1110" s="8" t="s">
        <v>2425</v>
      </c>
      <c r="F1110" s="56" t="s">
        <v>2426</v>
      </c>
      <c r="G1110" s="4" t="s">
        <v>2712</v>
      </c>
      <c r="H1110" s="4">
        <v>0</v>
      </c>
      <c r="I1110" s="74">
        <v>590000000</v>
      </c>
      <c r="J1110" s="8" t="s">
        <v>2571</v>
      </c>
      <c r="K1110" s="8" t="s">
        <v>2249</v>
      </c>
      <c r="L1110" s="8" t="s">
        <v>2725</v>
      </c>
      <c r="M1110" s="4" t="s">
        <v>2716</v>
      </c>
      <c r="N1110" s="8" t="s">
        <v>2427</v>
      </c>
      <c r="O1110" s="22" t="s">
        <v>2718</v>
      </c>
      <c r="P1110" s="4">
        <v>166</v>
      </c>
      <c r="Q1110" s="4" t="s">
        <v>2762</v>
      </c>
      <c r="R1110" s="155">
        <v>1000</v>
      </c>
      <c r="S1110" s="35">
        <v>1350</v>
      </c>
      <c r="T1110" s="35">
        <f t="shared" si="38"/>
        <v>1350000</v>
      </c>
      <c r="U1110" s="35">
        <f t="shared" si="37"/>
        <v>1512000.0000000002</v>
      </c>
      <c r="V1110" s="4"/>
      <c r="W1110" s="4">
        <v>2017</v>
      </c>
      <c r="X1110" s="8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</row>
    <row r="1111" spans="1:91" s="67" customFormat="1" ht="50.1" customHeight="1">
      <c r="A1111" s="4" t="s">
        <v>4726</v>
      </c>
      <c r="B1111" s="33" t="s">
        <v>2720</v>
      </c>
      <c r="C1111" s="5" t="s">
        <v>3322</v>
      </c>
      <c r="D1111" s="23" t="s">
        <v>3323</v>
      </c>
      <c r="E1111" s="5" t="s">
        <v>3324</v>
      </c>
      <c r="F1111" s="23" t="s">
        <v>3325</v>
      </c>
      <c r="G1111" s="24" t="s">
        <v>2758</v>
      </c>
      <c r="H1111" s="10">
        <v>0</v>
      </c>
      <c r="I1111" s="74">
        <v>590000000</v>
      </c>
      <c r="J1111" s="8" t="s">
        <v>2571</v>
      </c>
      <c r="K1111" s="33" t="s">
        <v>3326</v>
      </c>
      <c r="L1111" s="8" t="s">
        <v>2725</v>
      </c>
      <c r="M1111" s="33" t="s">
        <v>2716</v>
      </c>
      <c r="N1111" s="5" t="s">
        <v>2754</v>
      </c>
      <c r="O1111" s="4" t="s">
        <v>1415</v>
      </c>
      <c r="P1111" s="34" t="s">
        <v>3327</v>
      </c>
      <c r="Q1111" s="34" t="s">
        <v>2856</v>
      </c>
      <c r="R1111" s="179">
        <v>12</v>
      </c>
      <c r="S1111" s="37">
        <f>30250/1.12/12</f>
        <v>2250.7440476190473</v>
      </c>
      <c r="T1111" s="35">
        <f t="shared" si="38"/>
        <v>27008.928571428565</v>
      </c>
      <c r="U1111" s="35">
        <f t="shared" si="37"/>
        <v>30249.999999999996</v>
      </c>
      <c r="V1111" s="33"/>
      <c r="W1111" s="75">
        <v>2017</v>
      </c>
      <c r="X1111" s="8"/>
      <c r="Y1111" s="132"/>
      <c r="Z1111" s="132"/>
      <c r="AA1111" s="132"/>
      <c r="AB1111" s="132"/>
      <c r="AC1111" s="132"/>
      <c r="AD1111" s="132"/>
      <c r="AE1111" s="132"/>
      <c r="AF1111" s="132"/>
      <c r="AG1111" s="132"/>
      <c r="AH1111" s="132"/>
      <c r="AI1111" s="132"/>
      <c r="AJ1111" s="132"/>
      <c r="AK1111" s="132"/>
      <c r="AL1111" s="133"/>
      <c r="AM1111" s="133"/>
      <c r="AN1111" s="133"/>
      <c r="AO1111" s="133"/>
      <c r="AP1111" s="133"/>
      <c r="AQ1111" s="133"/>
      <c r="AR1111" s="133"/>
      <c r="AS1111" s="133"/>
      <c r="AT1111" s="133"/>
      <c r="AU1111" s="133"/>
      <c r="AV1111" s="133"/>
      <c r="AW1111" s="133"/>
      <c r="AX1111" s="133"/>
      <c r="AY1111" s="133"/>
      <c r="AZ1111" s="133"/>
      <c r="BA1111" s="133"/>
      <c r="BB1111" s="133"/>
      <c r="BC1111" s="133"/>
      <c r="BD1111" s="133"/>
      <c r="BE1111" s="133"/>
      <c r="BF1111" s="133"/>
      <c r="BG1111" s="133"/>
      <c r="BH1111" s="133"/>
      <c r="BI1111" s="133"/>
      <c r="BJ1111" s="133"/>
      <c r="BK1111" s="133"/>
      <c r="BL1111" s="133"/>
      <c r="BM1111" s="133"/>
      <c r="BN1111" s="133"/>
      <c r="BO1111" s="133"/>
      <c r="BP1111" s="133"/>
      <c r="BQ1111" s="133"/>
      <c r="BR1111" s="133"/>
      <c r="BS1111" s="133"/>
      <c r="BT1111" s="133"/>
      <c r="BU1111" s="133"/>
      <c r="BV1111" s="133"/>
      <c r="BW1111" s="133"/>
      <c r="BX1111" s="133"/>
      <c r="BY1111" s="133"/>
      <c r="BZ1111" s="133"/>
      <c r="CA1111" s="133"/>
      <c r="CB1111" s="133"/>
      <c r="CC1111" s="133"/>
      <c r="CD1111" s="133"/>
      <c r="CE1111" s="133"/>
      <c r="CF1111" s="133"/>
      <c r="CG1111" s="133"/>
      <c r="CH1111" s="133"/>
      <c r="CI1111" s="133"/>
      <c r="CJ1111" s="133"/>
      <c r="CK1111" s="133"/>
      <c r="CL1111" s="133"/>
      <c r="CM1111" s="133"/>
    </row>
    <row r="1112" spans="1:91" s="67" customFormat="1" ht="50.1" customHeight="1">
      <c r="A1112" s="4" t="s">
        <v>4727</v>
      </c>
      <c r="B1112" s="4" t="s">
        <v>2720</v>
      </c>
      <c r="C1112" s="8" t="s">
        <v>3328</v>
      </c>
      <c r="D1112" s="7" t="s">
        <v>3329</v>
      </c>
      <c r="E1112" s="8" t="s">
        <v>3330</v>
      </c>
      <c r="F1112" s="56"/>
      <c r="G1112" s="4" t="s">
        <v>2712</v>
      </c>
      <c r="H1112" s="4">
        <v>0</v>
      </c>
      <c r="I1112" s="74">
        <v>590000000</v>
      </c>
      <c r="J1112" s="8" t="s">
        <v>2571</v>
      </c>
      <c r="K1112" s="8" t="s">
        <v>2733</v>
      </c>
      <c r="L1112" s="8" t="s">
        <v>2725</v>
      </c>
      <c r="M1112" s="4" t="s">
        <v>2726</v>
      </c>
      <c r="N1112" s="8" t="s">
        <v>2734</v>
      </c>
      <c r="O1112" s="4" t="s">
        <v>1463</v>
      </c>
      <c r="P1112" s="4">
        <v>166</v>
      </c>
      <c r="Q1112" s="4" t="s">
        <v>2762</v>
      </c>
      <c r="R1112" s="155">
        <v>30</v>
      </c>
      <c r="S1112" s="35">
        <v>18600</v>
      </c>
      <c r="T1112" s="35">
        <f t="shared" si="38"/>
        <v>558000</v>
      </c>
      <c r="U1112" s="35">
        <f t="shared" si="37"/>
        <v>624960.00000000012</v>
      </c>
      <c r="V1112" s="4"/>
      <c r="W1112" s="4">
        <v>2017</v>
      </c>
      <c r="X1112" s="8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65"/>
      <c r="AM1112" s="65"/>
      <c r="AN1112" s="65"/>
      <c r="AO1112" s="65"/>
      <c r="AP1112" s="65"/>
      <c r="AQ1112" s="65"/>
      <c r="AR1112" s="65"/>
      <c r="AS1112" s="65"/>
      <c r="AT1112" s="65"/>
      <c r="AU1112" s="65"/>
      <c r="AV1112" s="65"/>
      <c r="AW1112" s="65"/>
      <c r="AX1112" s="65"/>
      <c r="AY1112" s="65"/>
      <c r="AZ1112" s="65"/>
      <c r="BA1112" s="65"/>
      <c r="BB1112" s="65"/>
      <c r="BC1112" s="65"/>
      <c r="BD1112" s="65"/>
      <c r="BE1112" s="65"/>
      <c r="BF1112" s="65"/>
      <c r="BG1112" s="65"/>
      <c r="BH1112" s="65"/>
      <c r="BI1112" s="65"/>
      <c r="BJ1112" s="65"/>
      <c r="BK1112" s="65"/>
      <c r="BL1112" s="65"/>
      <c r="BM1112" s="65"/>
      <c r="BN1112" s="65"/>
      <c r="BO1112" s="65"/>
      <c r="BP1112" s="65"/>
      <c r="BQ1112" s="65"/>
      <c r="BR1112" s="65"/>
      <c r="BS1112" s="65"/>
      <c r="BT1112" s="65"/>
      <c r="BU1112" s="65"/>
      <c r="BV1112" s="65"/>
      <c r="BW1112" s="65"/>
      <c r="BX1112" s="65"/>
      <c r="BY1112" s="65"/>
      <c r="BZ1112" s="65"/>
      <c r="CA1112" s="65"/>
      <c r="CB1112" s="65"/>
      <c r="CC1112" s="65"/>
      <c r="CD1112" s="65"/>
      <c r="CE1112" s="65"/>
      <c r="CF1112" s="65"/>
      <c r="CG1112" s="65"/>
      <c r="CH1112" s="65"/>
      <c r="CI1112" s="65"/>
      <c r="CJ1112" s="65"/>
      <c r="CK1112" s="65"/>
      <c r="CL1112" s="65"/>
      <c r="CM1112" s="65"/>
    </row>
    <row r="1113" spans="1:91" s="67" customFormat="1" ht="50.1" customHeight="1">
      <c r="A1113" s="4" t="s">
        <v>4728</v>
      </c>
      <c r="B1113" s="21" t="s">
        <v>2720</v>
      </c>
      <c r="C1113" s="22" t="s">
        <v>3485</v>
      </c>
      <c r="D1113" s="22" t="s">
        <v>3486</v>
      </c>
      <c r="E1113" s="22" t="s">
        <v>3487</v>
      </c>
      <c r="F1113" s="23" t="s">
        <v>3488</v>
      </c>
      <c r="G1113" s="24" t="s">
        <v>2712</v>
      </c>
      <c r="H1113" s="9">
        <v>0</v>
      </c>
      <c r="I1113" s="74">
        <v>590000000</v>
      </c>
      <c r="J1113" s="8" t="s">
        <v>2571</v>
      </c>
      <c r="K1113" s="24" t="s">
        <v>3472</v>
      </c>
      <c r="L1113" s="8" t="s">
        <v>2725</v>
      </c>
      <c r="M1113" s="24" t="s">
        <v>2716</v>
      </c>
      <c r="N1113" s="24" t="s">
        <v>1830</v>
      </c>
      <c r="O1113" s="13" t="s">
        <v>3473</v>
      </c>
      <c r="P1113" s="24">
        <v>166</v>
      </c>
      <c r="Q1113" s="24" t="s">
        <v>2762</v>
      </c>
      <c r="R1113" s="173">
        <v>350</v>
      </c>
      <c r="S1113" s="25">
        <v>175</v>
      </c>
      <c r="T1113" s="35">
        <f t="shared" si="38"/>
        <v>61250</v>
      </c>
      <c r="U1113" s="35">
        <f t="shared" si="37"/>
        <v>68600</v>
      </c>
      <c r="V1113" s="24"/>
      <c r="W1113" s="24">
        <v>2017</v>
      </c>
      <c r="X1113" s="258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  <c r="AY1113" s="27"/>
      <c r="AZ1113" s="27"/>
      <c r="BA1113" s="27"/>
      <c r="BB1113" s="27"/>
      <c r="BC1113" s="27"/>
      <c r="BD1113" s="27"/>
      <c r="BE1113" s="27"/>
      <c r="BF1113" s="27"/>
      <c r="BG1113" s="27"/>
      <c r="BH1113" s="27"/>
      <c r="BI1113" s="27"/>
      <c r="BJ1113" s="27"/>
      <c r="BK1113" s="27"/>
      <c r="BL1113" s="27"/>
      <c r="BM1113" s="27"/>
      <c r="BN1113" s="27"/>
      <c r="BO1113" s="27"/>
      <c r="BP1113" s="27"/>
      <c r="BQ1113" s="27"/>
      <c r="BR1113" s="27"/>
      <c r="BS1113" s="27"/>
      <c r="BT1113" s="27"/>
      <c r="BU1113" s="27"/>
      <c r="BV1113" s="27"/>
      <c r="BW1113" s="27"/>
      <c r="BX1113" s="27"/>
      <c r="BY1113" s="27"/>
      <c r="BZ1113" s="27"/>
      <c r="CA1113" s="27"/>
      <c r="CB1113" s="27"/>
      <c r="CC1113" s="27"/>
      <c r="CD1113" s="27"/>
      <c r="CE1113" s="27"/>
      <c r="CF1113" s="27"/>
      <c r="CG1113" s="27"/>
      <c r="CH1113" s="27"/>
      <c r="CI1113" s="27"/>
      <c r="CJ1113" s="27"/>
      <c r="CK1113" s="27"/>
      <c r="CL1113" s="27"/>
      <c r="CM1113" s="27"/>
    </row>
    <row r="1114" spans="1:91" s="67" customFormat="1" ht="50.1" customHeight="1">
      <c r="A1114" s="4" t="s">
        <v>4729</v>
      </c>
      <c r="B1114" s="33" t="s">
        <v>2720</v>
      </c>
      <c r="C1114" s="5" t="s">
        <v>3489</v>
      </c>
      <c r="D1114" s="24" t="s">
        <v>3486</v>
      </c>
      <c r="E1114" s="24" t="s">
        <v>3490</v>
      </c>
      <c r="F1114" s="31" t="s">
        <v>3491</v>
      </c>
      <c r="G1114" s="24" t="s">
        <v>2712</v>
      </c>
      <c r="H1114" s="10">
        <v>0</v>
      </c>
      <c r="I1114" s="74">
        <v>590000000</v>
      </c>
      <c r="J1114" s="8" t="s">
        <v>2571</v>
      </c>
      <c r="K1114" s="33" t="s">
        <v>3472</v>
      </c>
      <c r="L1114" s="8" t="s">
        <v>2725</v>
      </c>
      <c r="M1114" s="66" t="s">
        <v>2716</v>
      </c>
      <c r="N1114" s="5" t="s">
        <v>1830</v>
      </c>
      <c r="O1114" s="22" t="s">
        <v>3473</v>
      </c>
      <c r="P1114" s="34">
        <v>166</v>
      </c>
      <c r="Q1114" s="34" t="s">
        <v>2762</v>
      </c>
      <c r="R1114" s="179">
        <v>100</v>
      </c>
      <c r="S1114" s="35">
        <v>175</v>
      </c>
      <c r="T1114" s="35">
        <f t="shared" si="38"/>
        <v>17500</v>
      </c>
      <c r="U1114" s="35">
        <f t="shared" si="37"/>
        <v>19600.000000000004</v>
      </c>
      <c r="V1114" s="75"/>
      <c r="W1114" s="75">
        <v>2017</v>
      </c>
      <c r="X1114" s="258"/>
      <c r="Y1114" s="132"/>
      <c r="Z1114" s="132"/>
      <c r="AA1114" s="132"/>
      <c r="AB1114" s="132"/>
      <c r="AC1114" s="132"/>
      <c r="AD1114" s="132"/>
      <c r="AE1114" s="132"/>
      <c r="AF1114" s="132"/>
      <c r="AG1114" s="132"/>
      <c r="AH1114" s="132"/>
      <c r="AI1114" s="132"/>
      <c r="AJ1114" s="132"/>
      <c r="AK1114" s="132"/>
      <c r="AL1114" s="132"/>
      <c r="AM1114" s="132"/>
      <c r="AN1114" s="132"/>
      <c r="AO1114" s="132"/>
      <c r="AP1114" s="132"/>
      <c r="AQ1114" s="132"/>
      <c r="AR1114" s="132"/>
      <c r="AS1114" s="132"/>
      <c r="AT1114" s="132"/>
      <c r="AU1114" s="132"/>
      <c r="AV1114" s="132"/>
      <c r="AW1114" s="132"/>
      <c r="AX1114" s="132"/>
      <c r="AY1114" s="132"/>
      <c r="AZ1114" s="132"/>
      <c r="BA1114" s="132"/>
      <c r="BB1114" s="132"/>
      <c r="BC1114" s="132"/>
      <c r="BD1114" s="132"/>
      <c r="BE1114" s="132"/>
      <c r="BF1114" s="132"/>
      <c r="BG1114" s="132"/>
      <c r="BH1114" s="132"/>
      <c r="BI1114" s="132"/>
      <c r="BJ1114" s="132"/>
      <c r="BK1114" s="132"/>
      <c r="BL1114" s="132"/>
      <c r="BM1114" s="132"/>
      <c r="BN1114" s="132"/>
      <c r="BO1114" s="132"/>
      <c r="BP1114" s="132"/>
      <c r="BQ1114" s="132"/>
      <c r="BR1114" s="132"/>
      <c r="BS1114" s="132"/>
      <c r="BT1114" s="132"/>
      <c r="BU1114" s="132"/>
      <c r="BV1114" s="132"/>
      <c r="BW1114" s="132"/>
      <c r="BX1114" s="132"/>
      <c r="BY1114" s="132"/>
      <c r="BZ1114" s="132"/>
      <c r="CA1114" s="132"/>
      <c r="CB1114" s="132"/>
      <c r="CC1114" s="132"/>
      <c r="CD1114" s="132"/>
      <c r="CE1114" s="132"/>
      <c r="CF1114" s="132"/>
      <c r="CG1114" s="132"/>
      <c r="CH1114" s="132"/>
      <c r="CI1114" s="132"/>
      <c r="CJ1114" s="132"/>
      <c r="CK1114" s="132"/>
      <c r="CL1114" s="132"/>
      <c r="CM1114" s="132"/>
    </row>
    <row r="1115" spans="1:91" s="67" customFormat="1" ht="50.1" customHeight="1">
      <c r="A1115" s="4" t="s">
        <v>4730</v>
      </c>
      <c r="B1115" s="33" t="s">
        <v>2720</v>
      </c>
      <c r="C1115" s="97" t="s">
        <v>1964</v>
      </c>
      <c r="D1115" s="98" t="s">
        <v>1965</v>
      </c>
      <c r="E1115" s="5" t="s">
        <v>1966</v>
      </c>
      <c r="F1115" s="23" t="s">
        <v>1967</v>
      </c>
      <c r="G1115" s="24" t="s">
        <v>2712</v>
      </c>
      <c r="H1115" s="10">
        <v>0</v>
      </c>
      <c r="I1115" s="74">
        <v>590000000</v>
      </c>
      <c r="J1115" s="8" t="s">
        <v>2571</v>
      </c>
      <c r="K1115" s="33" t="s">
        <v>3472</v>
      </c>
      <c r="L1115" s="8" t="s">
        <v>2725</v>
      </c>
      <c r="M1115" s="33" t="s">
        <v>2716</v>
      </c>
      <c r="N1115" s="5" t="s">
        <v>1830</v>
      </c>
      <c r="O1115" s="4" t="s">
        <v>1415</v>
      </c>
      <c r="P1115" s="50">
        <v>112</v>
      </c>
      <c r="Q1115" s="50" t="s">
        <v>2903</v>
      </c>
      <c r="R1115" s="150">
        <v>1700</v>
      </c>
      <c r="S1115" s="37">
        <v>245</v>
      </c>
      <c r="T1115" s="35">
        <f t="shared" si="38"/>
        <v>416500</v>
      </c>
      <c r="U1115" s="35">
        <f t="shared" si="37"/>
        <v>466480.00000000006</v>
      </c>
      <c r="V1115" s="33"/>
      <c r="W1115" s="75">
        <v>2017</v>
      </c>
      <c r="X1115" s="258"/>
      <c r="Y1115" s="132"/>
      <c r="Z1115" s="132"/>
      <c r="AA1115" s="132"/>
      <c r="AB1115" s="132"/>
      <c r="AC1115" s="132"/>
      <c r="AD1115" s="132"/>
      <c r="AE1115" s="132"/>
      <c r="AF1115" s="132"/>
      <c r="AG1115" s="132"/>
      <c r="AH1115" s="132"/>
      <c r="AI1115" s="132"/>
      <c r="AJ1115" s="132"/>
      <c r="AK1115" s="132"/>
      <c r="AL1115" s="132"/>
      <c r="AM1115" s="132"/>
      <c r="AN1115" s="132"/>
      <c r="AO1115" s="132"/>
      <c r="AP1115" s="132"/>
      <c r="AQ1115" s="132"/>
      <c r="AR1115" s="132"/>
      <c r="AS1115" s="132"/>
      <c r="AT1115" s="132"/>
      <c r="AU1115" s="132"/>
      <c r="AV1115" s="132"/>
      <c r="AW1115" s="132"/>
      <c r="AX1115" s="132"/>
      <c r="AY1115" s="132"/>
      <c r="AZ1115" s="132"/>
      <c r="BA1115" s="132"/>
      <c r="BB1115" s="132"/>
      <c r="BC1115" s="132"/>
      <c r="BD1115" s="132"/>
      <c r="BE1115" s="132"/>
      <c r="BF1115" s="132"/>
      <c r="BG1115" s="132"/>
      <c r="BH1115" s="132"/>
      <c r="BI1115" s="132"/>
      <c r="BJ1115" s="132"/>
      <c r="BK1115" s="132"/>
      <c r="BL1115" s="132"/>
      <c r="BM1115" s="132"/>
      <c r="BN1115" s="132"/>
      <c r="BO1115" s="132"/>
      <c r="BP1115" s="132"/>
      <c r="BQ1115" s="132"/>
      <c r="BR1115" s="132"/>
      <c r="BS1115" s="132"/>
      <c r="BT1115" s="132"/>
      <c r="BU1115" s="132"/>
      <c r="BV1115" s="132"/>
      <c r="BW1115" s="132"/>
      <c r="BX1115" s="132"/>
      <c r="BY1115" s="132"/>
      <c r="BZ1115" s="132"/>
      <c r="CA1115" s="132"/>
      <c r="CB1115" s="132"/>
      <c r="CC1115" s="132"/>
      <c r="CD1115" s="132"/>
      <c r="CE1115" s="132"/>
      <c r="CF1115" s="132"/>
      <c r="CG1115" s="132"/>
      <c r="CH1115" s="132"/>
      <c r="CI1115" s="132"/>
      <c r="CJ1115" s="132"/>
      <c r="CK1115" s="132"/>
      <c r="CL1115" s="132"/>
      <c r="CM1115" s="132"/>
    </row>
    <row r="1116" spans="1:91" s="67" customFormat="1" ht="50.1" customHeight="1">
      <c r="A1116" s="4" t="s">
        <v>4731</v>
      </c>
      <c r="B1116" s="33" t="s">
        <v>2720</v>
      </c>
      <c r="C1116" s="97" t="s">
        <v>3338</v>
      </c>
      <c r="D1116" s="99" t="s">
        <v>3332</v>
      </c>
      <c r="E1116" s="5" t="s">
        <v>2859</v>
      </c>
      <c r="F1116" s="23" t="s">
        <v>3339</v>
      </c>
      <c r="G1116" s="24" t="s">
        <v>2712</v>
      </c>
      <c r="H1116" s="10">
        <v>0</v>
      </c>
      <c r="I1116" s="74">
        <v>590000000</v>
      </c>
      <c r="J1116" s="8" t="s">
        <v>2571</v>
      </c>
      <c r="K1116" s="33" t="s">
        <v>2744</v>
      </c>
      <c r="L1116" s="8" t="s">
        <v>2725</v>
      </c>
      <c r="M1116" s="33" t="s">
        <v>2716</v>
      </c>
      <c r="N1116" s="5" t="s">
        <v>2777</v>
      </c>
      <c r="O1116" s="22" t="s">
        <v>2718</v>
      </c>
      <c r="P1116" s="4">
        <v>796</v>
      </c>
      <c r="Q1116" s="50" t="s">
        <v>2728</v>
      </c>
      <c r="R1116" s="150">
        <v>7</v>
      </c>
      <c r="S1116" s="37">
        <v>4950</v>
      </c>
      <c r="T1116" s="35">
        <f t="shared" si="38"/>
        <v>34650</v>
      </c>
      <c r="U1116" s="35">
        <f t="shared" si="37"/>
        <v>38808.000000000007</v>
      </c>
      <c r="V1116" s="33"/>
      <c r="W1116" s="75">
        <v>2017</v>
      </c>
      <c r="X1116" s="8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  <c r="AV1116" s="132"/>
      <c r="AW1116" s="132"/>
      <c r="AX1116" s="132"/>
      <c r="AY1116" s="132"/>
      <c r="AZ1116" s="132"/>
      <c r="BA1116" s="132"/>
      <c r="BB1116" s="132"/>
      <c r="BC1116" s="132"/>
      <c r="BD1116" s="132"/>
      <c r="BE1116" s="132"/>
      <c r="BF1116" s="132"/>
      <c r="BG1116" s="132"/>
      <c r="BH1116" s="132"/>
      <c r="BI1116" s="132"/>
      <c r="BJ1116" s="132"/>
      <c r="BK1116" s="132"/>
      <c r="BL1116" s="132"/>
      <c r="BM1116" s="132"/>
      <c r="BN1116" s="132"/>
      <c r="BO1116" s="132"/>
      <c r="BP1116" s="132"/>
      <c r="BQ1116" s="132"/>
      <c r="BR1116" s="132"/>
      <c r="BS1116" s="132"/>
      <c r="BT1116" s="132"/>
      <c r="BU1116" s="132"/>
      <c r="BV1116" s="132"/>
      <c r="BW1116" s="132"/>
      <c r="BX1116" s="132"/>
      <c r="BY1116" s="132"/>
      <c r="BZ1116" s="132"/>
      <c r="CA1116" s="132"/>
      <c r="CB1116" s="132"/>
      <c r="CC1116" s="132"/>
      <c r="CD1116" s="132"/>
      <c r="CE1116" s="132"/>
      <c r="CF1116" s="132"/>
      <c r="CG1116" s="132"/>
      <c r="CH1116" s="132"/>
      <c r="CI1116" s="132"/>
      <c r="CJ1116" s="132"/>
      <c r="CK1116" s="132"/>
      <c r="CL1116" s="132"/>
      <c r="CM1116" s="132"/>
    </row>
    <row r="1117" spans="1:91" s="67" customFormat="1" ht="50.1" customHeight="1">
      <c r="A1117" s="4" t="s">
        <v>4732</v>
      </c>
      <c r="B1117" s="33" t="s">
        <v>2720</v>
      </c>
      <c r="C1117" s="97" t="s">
        <v>3338</v>
      </c>
      <c r="D1117" s="99" t="s">
        <v>3332</v>
      </c>
      <c r="E1117" s="5" t="s">
        <v>2859</v>
      </c>
      <c r="F1117" s="23" t="s">
        <v>3340</v>
      </c>
      <c r="G1117" s="24" t="s">
        <v>2712</v>
      </c>
      <c r="H1117" s="10">
        <v>0</v>
      </c>
      <c r="I1117" s="74">
        <v>590000000</v>
      </c>
      <c r="J1117" s="8" t="s">
        <v>2571</v>
      </c>
      <c r="K1117" s="33" t="s">
        <v>2744</v>
      </c>
      <c r="L1117" s="8" t="s">
        <v>2725</v>
      </c>
      <c r="M1117" s="33" t="s">
        <v>2716</v>
      </c>
      <c r="N1117" s="5" t="s">
        <v>2777</v>
      </c>
      <c r="O1117" s="22" t="s">
        <v>2718</v>
      </c>
      <c r="P1117" s="4">
        <v>796</v>
      </c>
      <c r="Q1117" s="50" t="s">
        <v>2728</v>
      </c>
      <c r="R1117" s="150">
        <v>7</v>
      </c>
      <c r="S1117" s="37">
        <v>4950</v>
      </c>
      <c r="T1117" s="35">
        <f t="shared" si="38"/>
        <v>34650</v>
      </c>
      <c r="U1117" s="35">
        <f t="shared" si="37"/>
        <v>38808.000000000007</v>
      </c>
      <c r="V1117" s="33"/>
      <c r="W1117" s="75">
        <v>2017</v>
      </c>
      <c r="X1117" s="8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3"/>
      <c r="AM1117" s="133"/>
      <c r="AN1117" s="133"/>
      <c r="AO1117" s="133"/>
      <c r="AP1117" s="133"/>
      <c r="AQ1117" s="133"/>
      <c r="AR1117" s="133"/>
      <c r="AS1117" s="133"/>
      <c r="AT1117" s="133"/>
      <c r="AU1117" s="133"/>
      <c r="AV1117" s="133"/>
      <c r="AW1117" s="133"/>
      <c r="AX1117" s="133"/>
      <c r="AY1117" s="133"/>
      <c r="AZ1117" s="133"/>
      <c r="BA1117" s="133"/>
      <c r="BB1117" s="133"/>
      <c r="BC1117" s="133"/>
      <c r="BD1117" s="133"/>
      <c r="BE1117" s="133"/>
      <c r="BF1117" s="133"/>
      <c r="BG1117" s="133"/>
      <c r="BH1117" s="133"/>
      <c r="BI1117" s="133"/>
      <c r="BJ1117" s="133"/>
      <c r="BK1117" s="133"/>
      <c r="BL1117" s="133"/>
      <c r="BM1117" s="133"/>
      <c r="BN1117" s="133"/>
      <c r="BO1117" s="133"/>
      <c r="BP1117" s="133"/>
      <c r="BQ1117" s="133"/>
      <c r="BR1117" s="133"/>
      <c r="BS1117" s="133"/>
      <c r="BT1117" s="133"/>
      <c r="BU1117" s="133"/>
      <c r="BV1117" s="133"/>
      <c r="BW1117" s="133"/>
      <c r="BX1117" s="133"/>
      <c r="BY1117" s="133"/>
      <c r="BZ1117" s="133"/>
      <c r="CA1117" s="133"/>
      <c r="CB1117" s="133"/>
      <c r="CC1117" s="133"/>
      <c r="CD1117" s="133"/>
      <c r="CE1117" s="133"/>
      <c r="CF1117" s="133"/>
      <c r="CG1117" s="133"/>
      <c r="CH1117" s="133"/>
      <c r="CI1117" s="133"/>
      <c r="CJ1117" s="133"/>
      <c r="CK1117" s="133"/>
      <c r="CL1117" s="133"/>
      <c r="CM1117" s="133"/>
    </row>
    <row r="1118" spans="1:91" s="67" customFormat="1" ht="50.1" customHeight="1">
      <c r="A1118" s="4" t="s">
        <v>4733</v>
      </c>
      <c r="B1118" s="33" t="s">
        <v>2720</v>
      </c>
      <c r="C1118" s="97" t="s">
        <v>3338</v>
      </c>
      <c r="D1118" s="99" t="s">
        <v>3332</v>
      </c>
      <c r="E1118" s="5" t="s">
        <v>2859</v>
      </c>
      <c r="F1118" s="23" t="s">
        <v>3341</v>
      </c>
      <c r="G1118" s="24" t="s">
        <v>2712</v>
      </c>
      <c r="H1118" s="10">
        <v>0</v>
      </c>
      <c r="I1118" s="74">
        <v>590000000</v>
      </c>
      <c r="J1118" s="8" t="s">
        <v>2571</v>
      </c>
      <c r="K1118" s="33" t="s">
        <v>2744</v>
      </c>
      <c r="L1118" s="8" t="s">
        <v>2725</v>
      </c>
      <c r="M1118" s="33" t="s">
        <v>2716</v>
      </c>
      <c r="N1118" s="5" t="s">
        <v>2777</v>
      </c>
      <c r="O1118" s="22" t="s">
        <v>2718</v>
      </c>
      <c r="P1118" s="4">
        <v>796</v>
      </c>
      <c r="Q1118" s="50" t="s">
        <v>2728</v>
      </c>
      <c r="R1118" s="150">
        <v>7</v>
      </c>
      <c r="S1118" s="37">
        <v>4950</v>
      </c>
      <c r="T1118" s="35">
        <f t="shared" si="38"/>
        <v>34650</v>
      </c>
      <c r="U1118" s="35">
        <f t="shared" si="37"/>
        <v>38808.000000000007</v>
      </c>
      <c r="V1118" s="33"/>
      <c r="W1118" s="75">
        <v>2017</v>
      </c>
      <c r="X1118" s="8"/>
      <c r="Y1118" s="132"/>
      <c r="Z1118" s="132"/>
      <c r="AA1118" s="132"/>
      <c r="AB1118" s="132"/>
      <c r="AC1118" s="132"/>
      <c r="AD1118" s="132"/>
      <c r="AE1118" s="132"/>
      <c r="AF1118" s="132"/>
      <c r="AG1118" s="132"/>
      <c r="AH1118" s="132"/>
      <c r="AI1118" s="132"/>
      <c r="AJ1118" s="132"/>
      <c r="AK1118" s="132"/>
      <c r="AL1118" s="132"/>
      <c r="AM1118" s="132"/>
      <c r="AN1118" s="132"/>
      <c r="AO1118" s="132"/>
      <c r="AP1118" s="132"/>
      <c r="AQ1118" s="132"/>
      <c r="AR1118" s="132"/>
      <c r="AS1118" s="132"/>
      <c r="AT1118" s="132"/>
      <c r="AU1118" s="132"/>
      <c r="AV1118" s="132"/>
      <c r="AW1118" s="132"/>
      <c r="AX1118" s="132"/>
      <c r="AY1118" s="132"/>
      <c r="AZ1118" s="132"/>
      <c r="BA1118" s="132"/>
      <c r="BB1118" s="132"/>
      <c r="BC1118" s="132"/>
      <c r="BD1118" s="132"/>
      <c r="BE1118" s="132"/>
      <c r="BF1118" s="132"/>
      <c r="BG1118" s="132"/>
      <c r="BH1118" s="132"/>
      <c r="BI1118" s="132"/>
      <c r="BJ1118" s="132"/>
      <c r="BK1118" s="132"/>
      <c r="BL1118" s="132"/>
      <c r="BM1118" s="132"/>
      <c r="BN1118" s="132"/>
      <c r="BO1118" s="132"/>
      <c r="BP1118" s="132"/>
      <c r="BQ1118" s="132"/>
      <c r="BR1118" s="132"/>
      <c r="BS1118" s="132"/>
      <c r="BT1118" s="132"/>
      <c r="BU1118" s="132"/>
      <c r="BV1118" s="132"/>
      <c r="BW1118" s="132"/>
      <c r="BX1118" s="132"/>
      <c r="BY1118" s="132"/>
      <c r="BZ1118" s="132"/>
      <c r="CA1118" s="132"/>
      <c r="CB1118" s="132"/>
      <c r="CC1118" s="132"/>
      <c r="CD1118" s="132"/>
      <c r="CE1118" s="132"/>
      <c r="CF1118" s="132"/>
      <c r="CG1118" s="132"/>
      <c r="CH1118" s="132"/>
      <c r="CI1118" s="132"/>
      <c r="CJ1118" s="132"/>
      <c r="CK1118" s="132"/>
      <c r="CL1118" s="132"/>
      <c r="CM1118" s="132"/>
    </row>
    <row r="1119" spans="1:91" s="67" customFormat="1" ht="50.1" customHeight="1">
      <c r="A1119" s="4" t="s">
        <v>4734</v>
      </c>
      <c r="B1119" s="4" t="s">
        <v>2720</v>
      </c>
      <c r="C1119" s="8" t="s">
        <v>3338</v>
      </c>
      <c r="D1119" s="7" t="s">
        <v>3332</v>
      </c>
      <c r="E1119" s="8" t="s">
        <v>2859</v>
      </c>
      <c r="F1119" s="56" t="s">
        <v>3342</v>
      </c>
      <c r="G1119" s="4" t="s">
        <v>2712</v>
      </c>
      <c r="H1119" s="4">
        <v>0</v>
      </c>
      <c r="I1119" s="74">
        <v>590000000</v>
      </c>
      <c r="J1119" s="8" t="s">
        <v>2571</v>
      </c>
      <c r="K1119" s="8" t="s">
        <v>2744</v>
      </c>
      <c r="L1119" s="8" t="s">
        <v>2725</v>
      </c>
      <c r="M1119" s="4" t="s">
        <v>2716</v>
      </c>
      <c r="N1119" s="8" t="s">
        <v>2777</v>
      </c>
      <c r="O1119" s="22" t="s">
        <v>2718</v>
      </c>
      <c r="P1119" s="4">
        <v>796</v>
      </c>
      <c r="Q1119" s="4" t="s">
        <v>2728</v>
      </c>
      <c r="R1119" s="155">
        <v>7</v>
      </c>
      <c r="S1119" s="35">
        <f>48400/1.12/7</f>
        <v>6173.4693877551017</v>
      </c>
      <c r="T1119" s="35">
        <f t="shared" si="38"/>
        <v>43214.28571428571</v>
      </c>
      <c r="U1119" s="35">
        <f t="shared" si="37"/>
        <v>48400</v>
      </c>
      <c r="V1119" s="4"/>
      <c r="W1119" s="4">
        <v>2017</v>
      </c>
      <c r="X1119" s="8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</row>
    <row r="1120" spans="1:91" s="67" customFormat="1" ht="50.1" customHeight="1">
      <c r="A1120" s="4" t="s">
        <v>4735</v>
      </c>
      <c r="B1120" s="33" t="s">
        <v>2720</v>
      </c>
      <c r="C1120" s="5" t="s">
        <v>3331</v>
      </c>
      <c r="D1120" s="23" t="s">
        <v>3332</v>
      </c>
      <c r="E1120" s="5" t="s">
        <v>2797</v>
      </c>
      <c r="F1120" s="23" t="s">
        <v>3333</v>
      </c>
      <c r="G1120" s="24" t="s">
        <v>2712</v>
      </c>
      <c r="H1120" s="10">
        <v>0</v>
      </c>
      <c r="I1120" s="74">
        <v>590000000</v>
      </c>
      <c r="J1120" s="8" t="s">
        <v>2571</v>
      </c>
      <c r="K1120" s="33" t="s">
        <v>2751</v>
      </c>
      <c r="L1120" s="36" t="s">
        <v>2714</v>
      </c>
      <c r="M1120" s="33" t="s">
        <v>2716</v>
      </c>
      <c r="N1120" s="5" t="s">
        <v>2777</v>
      </c>
      <c r="O1120" s="4" t="s">
        <v>1463</v>
      </c>
      <c r="P1120" s="4">
        <v>796</v>
      </c>
      <c r="Q1120" s="34" t="s">
        <v>2728</v>
      </c>
      <c r="R1120" s="179">
        <v>25</v>
      </c>
      <c r="S1120" s="37">
        <v>459.99999999999994</v>
      </c>
      <c r="T1120" s="35">
        <f t="shared" si="38"/>
        <v>11499.999999999998</v>
      </c>
      <c r="U1120" s="35">
        <f t="shared" si="37"/>
        <v>12880</v>
      </c>
      <c r="V1120" s="33"/>
      <c r="W1120" s="75">
        <v>2017</v>
      </c>
      <c r="X1120" s="8"/>
      <c r="Y1120" s="132"/>
      <c r="Z1120" s="132"/>
      <c r="AA1120" s="132"/>
      <c r="AB1120" s="132"/>
      <c r="AC1120" s="132"/>
      <c r="AD1120" s="132"/>
      <c r="AE1120" s="132"/>
      <c r="AF1120" s="132"/>
      <c r="AG1120" s="132"/>
      <c r="AH1120" s="132"/>
      <c r="AI1120" s="132"/>
      <c r="AJ1120" s="132"/>
      <c r="AK1120" s="132"/>
      <c r="AL1120" s="133"/>
      <c r="AM1120" s="133"/>
      <c r="AN1120" s="133"/>
      <c r="AO1120" s="133"/>
      <c r="AP1120" s="133"/>
      <c r="AQ1120" s="133"/>
      <c r="AR1120" s="133"/>
      <c r="AS1120" s="133"/>
      <c r="AT1120" s="133"/>
      <c r="AU1120" s="133"/>
      <c r="AV1120" s="133"/>
      <c r="AW1120" s="133"/>
      <c r="AX1120" s="133"/>
      <c r="AY1120" s="133"/>
      <c r="AZ1120" s="133"/>
      <c r="BA1120" s="133"/>
      <c r="BB1120" s="133"/>
      <c r="BC1120" s="133"/>
      <c r="BD1120" s="133"/>
      <c r="BE1120" s="133"/>
      <c r="BF1120" s="133"/>
      <c r="BG1120" s="133"/>
      <c r="BH1120" s="133"/>
      <c r="BI1120" s="133"/>
      <c r="BJ1120" s="133"/>
      <c r="BK1120" s="133"/>
      <c r="BL1120" s="133"/>
      <c r="BM1120" s="133"/>
      <c r="BN1120" s="133"/>
      <c r="BO1120" s="133"/>
      <c r="BP1120" s="133"/>
      <c r="BQ1120" s="133"/>
      <c r="BR1120" s="133"/>
      <c r="BS1120" s="133"/>
      <c r="BT1120" s="133"/>
      <c r="BU1120" s="133"/>
      <c r="BV1120" s="133"/>
      <c r="BW1120" s="133"/>
      <c r="BX1120" s="133"/>
      <c r="BY1120" s="133"/>
      <c r="BZ1120" s="133"/>
      <c r="CA1120" s="133"/>
      <c r="CB1120" s="133"/>
      <c r="CC1120" s="133"/>
      <c r="CD1120" s="133"/>
      <c r="CE1120" s="133"/>
      <c r="CF1120" s="133"/>
      <c r="CG1120" s="133"/>
      <c r="CH1120" s="133"/>
      <c r="CI1120" s="133"/>
      <c r="CJ1120" s="133"/>
      <c r="CK1120" s="133"/>
      <c r="CL1120" s="133"/>
      <c r="CM1120" s="133"/>
    </row>
    <row r="1121" spans="1:91" s="67" customFormat="1" ht="50.1" customHeight="1">
      <c r="A1121" s="4" t="s">
        <v>4736</v>
      </c>
      <c r="B1121" s="21" t="s">
        <v>2720</v>
      </c>
      <c r="C1121" s="22" t="s">
        <v>3331</v>
      </c>
      <c r="D1121" s="23" t="s">
        <v>3332</v>
      </c>
      <c r="E1121" s="22" t="s">
        <v>2797</v>
      </c>
      <c r="F1121" s="23" t="s">
        <v>3334</v>
      </c>
      <c r="G1121" s="24" t="s">
        <v>2712</v>
      </c>
      <c r="H1121" s="9">
        <v>0</v>
      </c>
      <c r="I1121" s="74">
        <v>590000000</v>
      </c>
      <c r="J1121" s="8" t="s">
        <v>2571</v>
      </c>
      <c r="K1121" s="24" t="s">
        <v>2751</v>
      </c>
      <c r="L1121" s="36" t="s">
        <v>2714</v>
      </c>
      <c r="M1121" s="24" t="s">
        <v>2716</v>
      </c>
      <c r="N1121" s="24" t="s">
        <v>2777</v>
      </c>
      <c r="O1121" s="4" t="s">
        <v>1463</v>
      </c>
      <c r="P1121" s="4">
        <v>796</v>
      </c>
      <c r="Q1121" s="24" t="s">
        <v>2728</v>
      </c>
      <c r="R1121" s="173">
        <v>10</v>
      </c>
      <c r="S1121" s="25">
        <v>5050</v>
      </c>
      <c r="T1121" s="35">
        <f t="shared" si="38"/>
        <v>50500</v>
      </c>
      <c r="U1121" s="35">
        <f t="shared" si="37"/>
        <v>56560.000000000007</v>
      </c>
      <c r="V1121" s="24"/>
      <c r="W1121" s="24">
        <v>2017</v>
      </c>
      <c r="X1121" s="8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135"/>
      <c r="AM1121" s="135"/>
      <c r="AN1121" s="135"/>
      <c r="AO1121" s="135"/>
      <c r="AP1121" s="135"/>
      <c r="AQ1121" s="135"/>
      <c r="AR1121" s="135"/>
      <c r="AS1121" s="135"/>
      <c r="AT1121" s="135"/>
      <c r="AU1121" s="135"/>
      <c r="AV1121" s="135"/>
      <c r="AW1121" s="135"/>
      <c r="AX1121" s="135"/>
      <c r="AY1121" s="135"/>
      <c r="AZ1121" s="135"/>
      <c r="BA1121" s="135"/>
      <c r="BB1121" s="135"/>
      <c r="BC1121" s="135"/>
      <c r="BD1121" s="135"/>
      <c r="BE1121" s="135"/>
      <c r="BF1121" s="135"/>
      <c r="BG1121" s="135"/>
      <c r="BH1121" s="135"/>
      <c r="BI1121" s="135"/>
      <c r="BJ1121" s="135"/>
      <c r="BK1121" s="135"/>
      <c r="BL1121" s="135"/>
      <c r="BM1121" s="135"/>
      <c r="BN1121" s="135"/>
      <c r="BO1121" s="135"/>
      <c r="BP1121" s="135"/>
      <c r="BQ1121" s="135"/>
      <c r="BR1121" s="135"/>
      <c r="BS1121" s="135"/>
      <c r="BT1121" s="135"/>
      <c r="BU1121" s="135"/>
      <c r="BV1121" s="135"/>
      <c r="BW1121" s="135"/>
      <c r="BX1121" s="135"/>
      <c r="BY1121" s="135"/>
      <c r="BZ1121" s="135"/>
      <c r="CA1121" s="135"/>
      <c r="CB1121" s="135"/>
      <c r="CC1121" s="135"/>
      <c r="CD1121" s="135"/>
      <c r="CE1121" s="135"/>
      <c r="CF1121" s="135"/>
      <c r="CG1121" s="135"/>
      <c r="CH1121" s="135"/>
      <c r="CI1121" s="135"/>
      <c r="CJ1121" s="135"/>
      <c r="CK1121" s="135"/>
      <c r="CL1121" s="135"/>
      <c r="CM1121" s="135"/>
    </row>
    <row r="1122" spans="1:91" s="67" customFormat="1" ht="50.1" customHeight="1">
      <c r="A1122" s="4" t="s">
        <v>4737</v>
      </c>
      <c r="B1122" s="21" t="s">
        <v>2720</v>
      </c>
      <c r="C1122" s="22" t="s">
        <v>3331</v>
      </c>
      <c r="D1122" s="23" t="s">
        <v>3332</v>
      </c>
      <c r="E1122" s="22" t="s">
        <v>2797</v>
      </c>
      <c r="F1122" s="23" t="s">
        <v>3335</v>
      </c>
      <c r="G1122" s="24" t="s">
        <v>2712</v>
      </c>
      <c r="H1122" s="9">
        <v>0</v>
      </c>
      <c r="I1122" s="74">
        <v>590000000</v>
      </c>
      <c r="J1122" s="8" t="s">
        <v>2571</v>
      </c>
      <c r="K1122" s="24" t="s">
        <v>2751</v>
      </c>
      <c r="L1122" s="36" t="s">
        <v>2714</v>
      </c>
      <c r="M1122" s="24" t="s">
        <v>2716</v>
      </c>
      <c r="N1122" s="24" t="s">
        <v>2777</v>
      </c>
      <c r="O1122" s="4" t="s">
        <v>1463</v>
      </c>
      <c r="P1122" s="4">
        <v>796</v>
      </c>
      <c r="Q1122" s="24" t="s">
        <v>2728</v>
      </c>
      <c r="R1122" s="173">
        <v>10</v>
      </c>
      <c r="S1122" s="25">
        <v>5050</v>
      </c>
      <c r="T1122" s="35">
        <f t="shared" si="38"/>
        <v>50500</v>
      </c>
      <c r="U1122" s="35">
        <f t="shared" si="37"/>
        <v>56560.000000000007</v>
      </c>
      <c r="V1122" s="24"/>
      <c r="W1122" s="24">
        <v>2017</v>
      </c>
      <c r="X1122" s="8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135"/>
      <c r="AM1122" s="135"/>
      <c r="AN1122" s="135"/>
      <c r="AO1122" s="135"/>
      <c r="AP1122" s="135"/>
      <c r="AQ1122" s="135"/>
      <c r="AR1122" s="135"/>
      <c r="AS1122" s="135"/>
      <c r="AT1122" s="135"/>
      <c r="AU1122" s="135"/>
      <c r="AV1122" s="135"/>
      <c r="AW1122" s="135"/>
      <c r="AX1122" s="135"/>
      <c r="AY1122" s="135"/>
      <c r="AZ1122" s="135"/>
      <c r="BA1122" s="135"/>
      <c r="BB1122" s="135"/>
      <c r="BC1122" s="135"/>
      <c r="BD1122" s="135"/>
      <c r="BE1122" s="135"/>
      <c r="BF1122" s="135"/>
      <c r="BG1122" s="135"/>
      <c r="BH1122" s="135"/>
      <c r="BI1122" s="135"/>
      <c r="BJ1122" s="135"/>
      <c r="BK1122" s="135"/>
      <c r="BL1122" s="135"/>
      <c r="BM1122" s="135"/>
      <c r="BN1122" s="135"/>
      <c r="BO1122" s="135"/>
      <c r="BP1122" s="135"/>
      <c r="BQ1122" s="135"/>
      <c r="BR1122" s="135"/>
      <c r="BS1122" s="135"/>
      <c r="BT1122" s="135"/>
      <c r="BU1122" s="135"/>
      <c r="BV1122" s="135"/>
      <c r="BW1122" s="135"/>
      <c r="BX1122" s="135"/>
      <c r="BY1122" s="135"/>
      <c r="BZ1122" s="135"/>
      <c r="CA1122" s="135"/>
      <c r="CB1122" s="135"/>
      <c r="CC1122" s="135"/>
      <c r="CD1122" s="135"/>
      <c r="CE1122" s="135"/>
      <c r="CF1122" s="135"/>
      <c r="CG1122" s="135"/>
      <c r="CH1122" s="135"/>
      <c r="CI1122" s="135"/>
      <c r="CJ1122" s="135"/>
      <c r="CK1122" s="135"/>
      <c r="CL1122" s="135"/>
      <c r="CM1122" s="135"/>
    </row>
    <row r="1123" spans="1:91" s="67" customFormat="1" ht="50.1" customHeight="1">
      <c r="A1123" s="4" t="s">
        <v>4738</v>
      </c>
      <c r="B1123" s="33" t="s">
        <v>2720</v>
      </c>
      <c r="C1123" s="5" t="s">
        <v>3331</v>
      </c>
      <c r="D1123" s="31" t="s">
        <v>3332</v>
      </c>
      <c r="E1123" s="24" t="s">
        <v>2797</v>
      </c>
      <c r="F1123" s="31" t="s">
        <v>3336</v>
      </c>
      <c r="G1123" s="24" t="s">
        <v>2712</v>
      </c>
      <c r="H1123" s="10">
        <v>0</v>
      </c>
      <c r="I1123" s="74">
        <v>590000000</v>
      </c>
      <c r="J1123" s="8" t="s">
        <v>2571</v>
      </c>
      <c r="K1123" s="33" t="s">
        <v>2751</v>
      </c>
      <c r="L1123" s="36" t="s">
        <v>2714</v>
      </c>
      <c r="M1123" s="66" t="s">
        <v>2716</v>
      </c>
      <c r="N1123" s="5" t="s">
        <v>2777</v>
      </c>
      <c r="O1123" s="4" t="s">
        <v>1463</v>
      </c>
      <c r="P1123" s="4">
        <v>796</v>
      </c>
      <c r="Q1123" s="34" t="s">
        <v>2728</v>
      </c>
      <c r="R1123" s="179">
        <v>10</v>
      </c>
      <c r="S1123" s="35">
        <v>5050</v>
      </c>
      <c r="T1123" s="35">
        <f t="shared" si="38"/>
        <v>50500</v>
      </c>
      <c r="U1123" s="35">
        <f t="shared" si="37"/>
        <v>56560.000000000007</v>
      </c>
      <c r="V1123" s="75"/>
      <c r="W1123" s="75">
        <v>2017</v>
      </c>
      <c r="X1123" s="8"/>
      <c r="Y1123" s="132"/>
      <c r="Z1123" s="132"/>
      <c r="AA1123" s="132"/>
      <c r="AB1123" s="132"/>
      <c r="AC1123" s="132"/>
      <c r="AD1123" s="132"/>
      <c r="AE1123" s="132"/>
      <c r="AF1123" s="132"/>
      <c r="AG1123" s="132"/>
      <c r="AH1123" s="132"/>
      <c r="AI1123" s="132"/>
      <c r="AJ1123" s="132"/>
      <c r="AK1123" s="132"/>
      <c r="AL1123" s="132"/>
      <c r="AM1123" s="132"/>
      <c r="AN1123" s="132"/>
      <c r="AO1123" s="132"/>
      <c r="AP1123" s="132"/>
      <c r="AQ1123" s="132"/>
      <c r="AR1123" s="132"/>
      <c r="AS1123" s="132"/>
      <c r="AT1123" s="132"/>
      <c r="AU1123" s="132"/>
      <c r="AV1123" s="132"/>
      <c r="AW1123" s="132"/>
      <c r="AX1123" s="132"/>
      <c r="AY1123" s="132"/>
      <c r="AZ1123" s="132"/>
      <c r="BA1123" s="132"/>
      <c r="BB1123" s="132"/>
      <c r="BC1123" s="132"/>
      <c r="BD1123" s="132"/>
      <c r="BE1123" s="132"/>
      <c r="BF1123" s="132"/>
      <c r="BG1123" s="132"/>
      <c r="BH1123" s="132"/>
      <c r="BI1123" s="132"/>
      <c r="BJ1123" s="132"/>
      <c r="BK1123" s="132"/>
      <c r="BL1123" s="132"/>
      <c r="BM1123" s="132"/>
      <c r="BN1123" s="132"/>
      <c r="BO1123" s="132"/>
      <c r="BP1123" s="132"/>
      <c r="BQ1123" s="132"/>
      <c r="BR1123" s="132"/>
      <c r="BS1123" s="132"/>
      <c r="BT1123" s="132"/>
      <c r="BU1123" s="132"/>
      <c r="BV1123" s="132"/>
      <c r="BW1123" s="132"/>
      <c r="BX1123" s="132"/>
      <c r="BY1123" s="132"/>
      <c r="BZ1123" s="132"/>
      <c r="CA1123" s="132"/>
      <c r="CB1123" s="132"/>
      <c r="CC1123" s="132"/>
      <c r="CD1123" s="132"/>
      <c r="CE1123" s="132"/>
      <c r="CF1123" s="132"/>
      <c r="CG1123" s="132"/>
      <c r="CH1123" s="132"/>
      <c r="CI1123" s="132"/>
      <c r="CJ1123" s="132"/>
      <c r="CK1123" s="132"/>
      <c r="CL1123" s="132"/>
      <c r="CM1123" s="132"/>
    </row>
    <row r="1124" spans="1:91" s="67" customFormat="1" ht="50.1" customHeight="1">
      <c r="A1124" s="4" t="s">
        <v>4739</v>
      </c>
      <c r="B1124" s="33" t="s">
        <v>2720</v>
      </c>
      <c r="C1124" s="97" t="s">
        <v>3331</v>
      </c>
      <c r="D1124" s="99" t="s">
        <v>3332</v>
      </c>
      <c r="E1124" s="5" t="s">
        <v>2797</v>
      </c>
      <c r="F1124" s="23" t="s">
        <v>3337</v>
      </c>
      <c r="G1124" s="24" t="s">
        <v>2712</v>
      </c>
      <c r="H1124" s="10">
        <v>0</v>
      </c>
      <c r="I1124" s="74">
        <v>590000000</v>
      </c>
      <c r="J1124" s="8" t="s">
        <v>2571</v>
      </c>
      <c r="K1124" s="33" t="s">
        <v>2751</v>
      </c>
      <c r="L1124" s="36" t="s">
        <v>2714</v>
      </c>
      <c r="M1124" s="33" t="s">
        <v>2716</v>
      </c>
      <c r="N1124" s="5" t="s">
        <v>2777</v>
      </c>
      <c r="O1124" s="4" t="s">
        <v>1463</v>
      </c>
      <c r="P1124" s="4">
        <v>796</v>
      </c>
      <c r="Q1124" s="50" t="s">
        <v>2728</v>
      </c>
      <c r="R1124" s="150">
        <v>10</v>
      </c>
      <c r="S1124" s="37">
        <v>5050</v>
      </c>
      <c r="T1124" s="35">
        <f t="shared" si="38"/>
        <v>50500</v>
      </c>
      <c r="U1124" s="35">
        <f t="shared" si="37"/>
        <v>56560.000000000007</v>
      </c>
      <c r="V1124" s="33"/>
      <c r="W1124" s="75">
        <v>2017</v>
      </c>
      <c r="X1124" s="8"/>
      <c r="Y1124" s="132"/>
      <c r="Z1124" s="132"/>
      <c r="AA1124" s="132"/>
      <c r="AB1124" s="132"/>
      <c r="AC1124" s="132"/>
      <c r="AD1124" s="132"/>
      <c r="AE1124" s="132"/>
      <c r="AF1124" s="132"/>
      <c r="AG1124" s="132"/>
      <c r="AH1124" s="132"/>
      <c r="AI1124" s="132"/>
      <c r="AJ1124" s="132"/>
      <c r="AK1124" s="132"/>
      <c r="AL1124" s="133"/>
      <c r="AM1124" s="133"/>
      <c r="AN1124" s="133"/>
      <c r="AO1124" s="133"/>
      <c r="AP1124" s="133"/>
      <c r="AQ1124" s="133"/>
      <c r="AR1124" s="133"/>
      <c r="AS1124" s="133"/>
      <c r="AT1124" s="133"/>
      <c r="AU1124" s="133"/>
      <c r="AV1124" s="133"/>
      <c r="AW1124" s="133"/>
      <c r="AX1124" s="133"/>
      <c r="AY1124" s="133"/>
      <c r="AZ1124" s="133"/>
      <c r="BA1124" s="133"/>
      <c r="BB1124" s="133"/>
      <c r="BC1124" s="133"/>
      <c r="BD1124" s="133"/>
      <c r="BE1124" s="133"/>
      <c r="BF1124" s="133"/>
      <c r="BG1124" s="133"/>
      <c r="BH1124" s="133"/>
      <c r="BI1124" s="133"/>
      <c r="BJ1124" s="133"/>
      <c r="BK1124" s="133"/>
      <c r="BL1124" s="133"/>
      <c r="BM1124" s="133"/>
      <c r="BN1124" s="133"/>
      <c r="BO1124" s="133"/>
      <c r="BP1124" s="133"/>
      <c r="BQ1124" s="133"/>
      <c r="BR1124" s="133"/>
      <c r="BS1124" s="133"/>
      <c r="BT1124" s="133"/>
      <c r="BU1124" s="133"/>
      <c r="BV1124" s="133"/>
      <c r="BW1124" s="133"/>
      <c r="BX1124" s="133"/>
      <c r="BY1124" s="133"/>
      <c r="BZ1124" s="133"/>
      <c r="CA1124" s="133"/>
      <c r="CB1124" s="133"/>
      <c r="CC1124" s="133"/>
      <c r="CD1124" s="133"/>
      <c r="CE1124" s="133"/>
      <c r="CF1124" s="133"/>
      <c r="CG1124" s="133"/>
      <c r="CH1124" s="133"/>
      <c r="CI1124" s="133"/>
      <c r="CJ1124" s="133"/>
      <c r="CK1124" s="133"/>
      <c r="CL1124" s="133"/>
      <c r="CM1124" s="133"/>
    </row>
    <row r="1125" spans="1:91" s="67" customFormat="1" ht="50.1" customHeight="1">
      <c r="A1125" s="4" t="s">
        <v>4740</v>
      </c>
      <c r="B1125" s="4" t="s">
        <v>2720</v>
      </c>
      <c r="C1125" s="8" t="s">
        <v>213</v>
      </c>
      <c r="D1125" s="56" t="s">
        <v>214</v>
      </c>
      <c r="E1125" s="56" t="s">
        <v>215</v>
      </c>
      <c r="F1125" s="56" t="s">
        <v>216</v>
      </c>
      <c r="G1125" s="4" t="s">
        <v>2712</v>
      </c>
      <c r="H1125" s="4">
        <v>0</v>
      </c>
      <c r="I1125" s="74">
        <v>590000000</v>
      </c>
      <c r="J1125" s="8" t="s">
        <v>2714</v>
      </c>
      <c r="K1125" s="4" t="s">
        <v>2274</v>
      </c>
      <c r="L1125" s="4" t="s">
        <v>773</v>
      </c>
      <c r="M1125" s="4" t="s">
        <v>3398</v>
      </c>
      <c r="N1125" s="4" t="s">
        <v>2427</v>
      </c>
      <c r="O1125" s="24" t="s">
        <v>3473</v>
      </c>
      <c r="P1125" s="4">
        <v>796</v>
      </c>
      <c r="Q1125" s="4" t="s">
        <v>2728</v>
      </c>
      <c r="R1125" s="155">
        <v>16</v>
      </c>
      <c r="S1125" s="155">
        <v>2400</v>
      </c>
      <c r="T1125" s="95">
        <f t="shared" si="38"/>
        <v>38400</v>
      </c>
      <c r="U1125" s="95">
        <f t="shared" si="37"/>
        <v>43008.000000000007</v>
      </c>
      <c r="V1125" s="4"/>
      <c r="W1125" s="4">
        <v>2017</v>
      </c>
      <c r="X1125" s="72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</row>
    <row r="1126" spans="1:91" s="67" customFormat="1" ht="50.1" customHeight="1">
      <c r="A1126" s="4" t="s">
        <v>4741</v>
      </c>
      <c r="B1126" s="4" t="s">
        <v>2720</v>
      </c>
      <c r="C1126" s="8" t="s">
        <v>213</v>
      </c>
      <c r="D1126" s="56" t="s">
        <v>214</v>
      </c>
      <c r="E1126" s="56" t="s">
        <v>215</v>
      </c>
      <c r="F1126" s="56" t="s">
        <v>217</v>
      </c>
      <c r="G1126" s="4" t="s">
        <v>2712</v>
      </c>
      <c r="H1126" s="4">
        <v>0</v>
      </c>
      <c r="I1126" s="74">
        <v>590000000</v>
      </c>
      <c r="J1126" s="8" t="s">
        <v>2714</v>
      </c>
      <c r="K1126" s="4" t="s">
        <v>2457</v>
      </c>
      <c r="L1126" s="4" t="s">
        <v>773</v>
      </c>
      <c r="M1126" s="4" t="s">
        <v>3398</v>
      </c>
      <c r="N1126" s="4" t="s">
        <v>2427</v>
      </c>
      <c r="O1126" s="24" t="s">
        <v>3473</v>
      </c>
      <c r="P1126" s="4">
        <v>796</v>
      </c>
      <c r="Q1126" s="4" t="s">
        <v>2728</v>
      </c>
      <c r="R1126" s="155">
        <v>8</v>
      </c>
      <c r="S1126" s="155">
        <v>700</v>
      </c>
      <c r="T1126" s="95">
        <f t="shared" si="38"/>
        <v>5600</v>
      </c>
      <c r="U1126" s="95">
        <f t="shared" si="37"/>
        <v>6272.0000000000009</v>
      </c>
      <c r="V1126" s="4"/>
      <c r="W1126" s="4">
        <v>2017</v>
      </c>
      <c r="X1126" s="72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</row>
    <row r="1127" spans="1:91" s="67" customFormat="1" ht="50.1" customHeight="1">
      <c r="A1127" s="4" t="s">
        <v>4742</v>
      </c>
      <c r="B1127" s="4" t="s">
        <v>2720</v>
      </c>
      <c r="C1127" s="8" t="s">
        <v>228</v>
      </c>
      <c r="D1127" s="56" t="s">
        <v>229</v>
      </c>
      <c r="E1127" s="56" t="s">
        <v>230</v>
      </c>
      <c r="F1127" s="56" t="s">
        <v>231</v>
      </c>
      <c r="G1127" s="4" t="s">
        <v>2712</v>
      </c>
      <c r="H1127" s="4">
        <v>0</v>
      </c>
      <c r="I1127" s="74">
        <v>590000000</v>
      </c>
      <c r="J1127" s="8" t="s">
        <v>2714</v>
      </c>
      <c r="K1127" s="4" t="s">
        <v>927</v>
      </c>
      <c r="L1127" s="4" t="s">
        <v>773</v>
      </c>
      <c r="M1127" s="4" t="s">
        <v>3398</v>
      </c>
      <c r="N1127" s="4" t="s">
        <v>2427</v>
      </c>
      <c r="O1127" s="24" t="s">
        <v>3473</v>
      </c>
      <c r="P1127" s="4">
        <v>796</v>
      </c>
      <c r="Q1127" s="4" t="s">
        <v>2728</v>
      </c>
      <c r="R1127" s="155">
        <v>3</v>
      </c>
      <c r="S1127" s="155">
        <v>4900</v>
      </c>
      <c r="T1127" s="95">
        <f t="shared" si="38"/>
        <v>14700</v>
      </c>
      <c r="U1127" s="95">
        <f t="shared" si="37"/>
        <v>16464</v>
      </c>
      <c r="V1127" s="4"/>
      <c r="W1127" s="4">
        <v>2017</v>
      </c>
      <c r="X1127" s="72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</row>
    <row r="1128" spans="1:91" s="67" customFormat="1" ht="50.1" customHeight="1">
      <c r="A1128" s="4" t="s">
        <v>4743</v>
      </c>
      <c r="B1128" s="33" t="s">
        <v>2720</v>
      </c>
      <c r="C1128" s="5" t="s">
        <v>3343</v>
      </c>
      <c r="D1128" s="31" t="s">
        <v>3344</v>
      </c>
      <c r="E1128" s="24" t="s">
        <v>3345</v>
      </c>
      <c r="F1128" s="31"/>
      <c r="G1128" s="24" t="s">
        <v>2712</v>
      </c>
      <c r="H1128" s="10">
        <v>0</v>
      </c>
      <c r="I1128" s="74">
        <v>590000000</v>
      </c>
      <c r="J1128" s="8" t="s">
        <v>2571</v>
      </c>
      <c r="K1128" s="33" t="s">
        <v>2751</v>
      </c>
      <c r="L1128" s="8" t="s">
        <v>2725</v>
      </c>
      <c r="M1128" s="66" t="s">
        <v>2726</v>
      </c>
      <c r="N1128" s="5" t="s">
        <v>2754</v>
      </c>
      <c r="O1128" s="4" t="s">
        <v>1463</v>
      </c>
      <c r="P1128" s="4">
        <v>796</v>
      </c>
      <c r="Q1128" s="34" t="s">
        <v>2728</v>
      </c>
      <c r="R1128" s="179">
        <v>150</v>
      </c>
      <c r="S1128" s="35">
        <v>78</v>
      </c>
      <c r="T1128" s="35">
        <f t="shared" si="38"/>
        <v>11700</v>
      </c>
      <c r="U1128" s="35">
        <f t="shared" si="37"/>
        <v>13104.000000000002</v>
      </c>
      <c r="V1128" s="75"/>
      <c r="W1128" s="75">
        <v>2017</v>
      </c>
      <c r="X1128" s="8"/>
      <c r="Y1128" s="132"/>
      <c r="Z1128" s="132"/>
      <c r="AA1128" s="132"/>
      <c r="AB1128" s="132"/>
      <c r="AC1128" s="132"/>
      <c r="AD1128" s="132"/>
      <c r="AE1128" s="132"/>
      <c r="AF1128" s="132"/>
      <c r="AG1128" s="132"/>
      <c r="AH1128" s="132"/>
      <c r="AI1128" s="132"/>
      <c r="AJ1128" s="132"/>
      <c r="AK1128" s="132"/>
      <c r="AL1128" s="132"/>
      <c r="AM1128" s="132"/>
      <c r="AN1128" s="132"/>
      <c r="AO1128" s="132"/>
      <c r="AP1128" s="132"/>
      <c r="AQ1128" s="132"/>
      <c r="AR1128" s="132"/>
      <c r="AS1128" s="132"/>
      <c r="AT1128" s="132"/>
      <c r="AU1128" s="132"/>
      <c r="AV1128" s="132"/>
      <c r="AW1128" s="132"/>
      <c r="AX1128" s="132"/>
      <c r="AY1128" s="132"/>
      <c r="AZ1128" s="132"/>
      <c r="BA1128" s="132"/>
      <c r="BB1128" s="132"/>
      <c r="BC1128" s="132"/>
      <c r="BD1128" s="132"/>
      <c r="BE1128" s="132"/>
      <c r="BF1128" s="132"/>
      <c r="BG1128" s="132"/>
      <c r="BH1128" s="132"/>
      <c r="BI1128" s="132"/>
      <c r="BJ1128" s="132"/>
      <c r="BK1128" s="132"/>
      <c r="BL1128" s="132"/>
      <c r="BM1128" s="132"/>
      <c r="BN1128" s="132"/>
      <c r="BO1128" s="132"/>
      <c r="BP1128" s="132"/>
      <c r="BQ1128" s="132"/>
      <c r="BR1128" s="132"/>
      <c r="BS1128" s="132"/>
      <c r="BT1128" s="132"/>
      <c r="BU1128" s="132"/>
      <c r="BV1128" s="132"/>
      <c r="BW1128" s="132"/>
      <c r="BX1128" s="132"/>
      <c r="BY1128" s="132"/>
      <c r="BZ1128" s="132"/>
      <c r="CA1128" s="132"/>
      <c r="CB1128" s="132"/>
      <c r="CC1128" s="132"/>
      <c r="CD1128" s="132"/>
      <c r="CE1128" s="132"/>
      <c r="CF1128" s="132"/>
      <c r="CG1128" s="132"/>
      <c r="CH1128" s="132"/>
      <c r="CI1128" s="132"/>
      <c r="CJ1128" s="132"/>
      <c r="CK1128" s="132"/>
      <c r="CL1128" s="132"/>
      <c r="CM1128" s="132"/>
    </row>
    <row r="1129" spans="1:91" s="67" customFormat="1" ht="50.1" customHeight="1">
      <c r="A1129" s="4" t="s">
        <v>4744</v>
      </c>
      <c r="B1129" s="33" t="s">
        <v>2720</v>
      </c>
      <c r="C1129" s="5" t="s">
        <v>3346</v>
      </c>
      <c r="D1129" s="23" t="s">
        <v>3344</v>
      </c>
      <c r="E1129" s="5" t="s">
        <v>3347</v>
      </c>
      <c r="F1129" s="23"/>
      <c r="G1129" s="24" t="s">
        <v>2712</v>
      </c>
      <c r="H1129" s="10">
        <v>0</v>
      </c>
      <c r="I1129" s="74">
        <v>590000000</v>
      </c>
      <c r="J1129" s="8" t="s">
        <v>2571</v>
      </c>
      <c r="K1129" s="33" t="s">
        <v>2751</v>
      </c>
      <c r="L1129" s="8" t="s">
        <v>2725</v>
      </c>
      <c r="M1129" s="33" t="s">
        <v>2726</v>
      </c>
      <c r="N1129" s="5" t="s">
        <v>2754</v>
      </c>
      <c r="O1129" s="4" t="s">
        <v>1463</v>
      </c>
      <c r="P1129" s="4">
        <v>796</v>
      </c>
      <c r="Q1129" s="34" t="s">
        <v>2728</v>
      </c>
      <c r="R1129" s="179">
        <v>150</v>
      </c>
      <c r="S1129" s="37">
        <v>86</v>
      </c>
      <c r="T1129" s="35">
        <f t="shared" si="38"/>
        <v>12900</v>
      </c>
      <c r="U1129" s="35">
        <f t="shared" si="37"/>
        <v>14448.000000000002</v>
      </c>
      <c r="V1129" s="33"/>
      <c r="W1129" s="75">
        <v>2017</v>
      </c>
      <c r="X1129" s="8"/>
      <c r="Y1129" s="132"/>
      <c r="Z1129" s="132"/>
      <c r="AA1129" s="132"/>
      <c r="AB1129" s="132"/>
      <c r="AC1129" s="132"/>
      <c r="AD1129" s="132"/>
      <c r="AE1129" s="132"/>
      <c r="AF1129" s="132"/>
      <c r="AG1129" s="132"/>
      <c r="AH1129" s="132"/>
      <c r="AI1129" s="132"/>
      <c r="AJ1129" s="132"/>
      <c r="AK1129" s="132"/>
      <c r="AL1129" s="132"/>
      <c r="AM1129" s="132"/>
      <c r="AN1129" s="132"/>
      <c r="AO1129" s="132"/>
      <c r="AP1129" s="132"/>
      <c r="AQ1129" s="132"/>
      <c r="AR1129" s="132"/>
      <c r="AS1129" s="132"/>
      <c r="AT1129" s="132"/>
      <c r="AU1129" s="132"/>
      <c r="AV1129" s="132"/>
      <c r="AW1129" s="132"/>
      <c r="AX1129" s="132"/>
      <c r="AY1129" s="132"/>
      <c r="AZ1129" s="132"/>
      <c r="BA1129" s="132"/>
      <c r="BB1129" s="132"/>
      <c r="BC1129" s="132"/>
      <c r="BD1129" s="132"/>
      <c r="BE1129" s="132"/>
      <c r="BF1129" s="132"/>
      <c r="BG1129" s="132"/>
      <c r="BH1129" s="132"/>
      <c r="BI1129" s="132"/>
      <c r="BJ1129" s="132"/>
      <c r="BK1129" s="132"/>
      <c r="BL1129" s="132"/>
      <c r="BM1129" s="132"/>
      <c r="BN1129" s="132"/>
      <c r="BO1129" s="132"/>
      <c r="BP1129" s="132"/>
      <c r="BQ1129" s="132"/>
      <c r="BR1129" s="132"/>
      <c r="BS1129" s="132"/>
      <c r="BT1129" s="132"/>
      <c r="BU1129" s="132"/>
      <c r="BV1129" s="132"/>
      <c r="BW1129" s="132"/>
      <c r="BX1129" s="132"/>
      <c r="BY1129" s="132"/>
      <c r="BZ1129" s="132"/>
      <c r="CA1129" s="132"/>
      <c r="CB1129" s="132"/>
      <c r="CC1129" s="132"/>
      <c r="CD1129" s="132"/>
      <c r="CE1129" s="132"/>
      <c r="CF1129" s="132"/>
      <c r="CG1129" s="132"/>
      <c r="CH1129" s="132"/>
      <c r="CI1129" s="132"/>
      <c r="CJ1129" s="132"/>
      <c r="CK1129" s="132"/>
      <c r="CL1129" s="132"/>
      <c r="CM1129" s="132"/>
    </row>
    <row r="1130" spans="1:91" s="67" customFormat="1" ht="50.1" customHeight="1">
      <c r="A1130" s="4" t="s">
        <v>4745</v>
      </c>
      <c r="B1130" s="4" t="s">
        <v>2720</v>
      </c>
      <c r="C1130" s="8" t="s">
        <v>3348</v>
      </c>
      <c r="D1130" s="7" t="s">
        <v>3344</v>
      </c>
      <c r="E1130" s="8" t="s">
        <v>3349</v>
      </c>
      <c r="F1130" s="56"/>
      <c r="G1130" s="4" t="s">
        <v>2712</v>
      </c>
      <c r="H1130" s="4">
        <v>0</v>
      </c>
      <c r="I1130" s="74">
        <v>590000000</v>
      </c>
      <c r="J1130" s="8" t="s">
        <v>2571</v>
      </c>
      <c r="K1130" s="8" t="s">
        <v>2751</v>
      </c>
      <c r="L1130" s="8" t="s">
        <v>2725</v>
      </c>
      <c r="M1130" s="4" t="s">
        <v>2726</v>
      </c>
      <c r="N1130" s="8" t="s">
        <v>2754</v>
      </c>
      <c r="O1130" s="4" t="s">
        <v>1463</v>
      </c>
      <c r="P1130" s="4">
        <v>796</v>
      </c>
      <c r="Q1130" s="4" t="s">
        <v>2728</v>
      </c>
      <c r="R1130" s="155">
        <v>150</v>
      </c>
      <c r="S1130" s="35">
        <v>93</v>
      </c>
      <c r="T1130" s="35">
        <f t="shared" si="38"/>
        <v>13950</v>
      </c>
      <c r="U1130" s="35">
        <f t="shared" si="37"/>
        <v>15624.000000000002</v>
      </c>
      <c r="V1130" s="4"/>
      <c r="W1130" s="4">
        <v>2017</v>
      </c>
      <c r="X1130" s="8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65"/>
      <c r="AM1130" s="65"/>
      <c r="AN1130" s="65"/>
      <c r="AO1130" s="65"/>
      <c r="AP1130" s="65"/>
      <c r="AQ1130" s="65"/>
      <c r="AR1130" s="65"/>
      <c r="AS1130" s="65"/>
      <c r="AT1130" s="65"/>
      <c r="AU1130" s="65"/>
      <c r="AV1130" s="65"/>
      <c r="AW1130" s="65"/>
      <c r="AX1130" s="65"/>
      <c r="AY1130" s="65"/>
      <c r="AZ1130" s="65"/>
      <c r="BA1130" s="65"/>
      <c r="BB1130" s="65"/>
      <c r="BC1130" s="65"/>
      <c r="BD1130" s="65"/>
      <c r="BE1130" s="65"/>
      <c r="BF1130" s="65"/>
      <c r="BG1130" s="65"/>
      <c r="BH1130" s="65"/>
      <c r="BI1130" s="65"/>
      <c r="BJ1130" s="65"/>
      <c r="BK1130" s="65"/>
      <c r="BL1130" s="65"/>
      <c r="BM1130" s="65"/>
      <c r="BN1130" s="65"/>
      <c r="BO1130" s="65"/>
      <c r="BP1130" s="65"/>
      <c r="BQ1130" s="65"/>
      <c r="BR1130" s="65"/>
      <c r="BS1130" s="65"/>
      <c r="BT1130" s="65"/>
      <c r="BU1130" s="65"/>
      <c r="BV1130" s="65"/>
      <c r="BW1130" s="65"/>
      <c r="BX1130" s="65"/>
      <c r="BY1130" s="65"/>
      <c r="BZ1130" s="65"/>
      <c r="CA1130" s="65"/>
      <c r="CB1130" s="65"/>
      <c r="CC1130" s="65"/>
      <c r="CD1130" s="65"/>
      <c r="CE1130" s="65"/>
      <c r="CF1130" s="65"/>
      <c r="CG1130" s="65"/>
      <c r="CH1130" s="65"/>
      <c r="CI1130" s="65"/>
      <c r="CJ1130" s="65"/>
      <c r="CK1130" s="65"/>
      <c r="CL1130" s="65"/>
      <c r="CM1130" s="65"/>
    </row>
    <row r="1131" spans="1:91" s="67" customFormat="1" ht="50.1" customHeight="1">
      <c r="A1131" s="4" t="s">
        <v>4746</v>
      </c>
      <c r="B1131" s="50" t="s">
        <v>2720</v>
      </c>
      <c r="C1131" s="5" t="s">
        <v>782</v>
      </c>
      <c r="D1131" s="23" t="s">
        <v>783</v>
      </c>
      <c r="E1131" s="23" t="s">
        <v>784</v>
      </c>
      <c r="F1131" s="23" t="s">
        <v>785</v>
      </c>
      <c r="G1131" s="53" t="s">
        <v>2712</v>
      </c>
      <c r="H1131" s="53">
        <v>0</v>
      </c>
      <c r="I1131" s="74">
        <v>590000000</v>
      </c>
      <c r="J1131" s="8" t="s">
        <v>2714</v>
      </c>
      <c r="K1131" s="5" t="s">
        <v>772</v>
      </c>
      <c r="L1131" s="92" t="s">
        <v>773</v>
      </c>
      <c r="M1131" s="4" t="s">
        <v>3398</v>
      </c>
      <c r="N1131" s="76" t="s">
        <v>774</v>
      </c>
      <c r="O1131" s="24" t="s">
        <v>3473</v>
      </c>
      <c r="P1131" s="4">
        <v>796</v>
      </c>
      <c r="Q1131" s="4" t="s">
        <v>2728</v>
      </c>
      <c r="R1131" s="155">
        <v>16</v>
      </c>
      <c r="S1131" s="155">
        <v>2600</v>
      </c>
      <c r="T1131" s="95">
        <f t="shared" si="38"/>
        <v>41600</v>
      </c>
      <c r="U1131" s="95">
        <f t="shared" si="37"/>
        <v>46592.000000000007</v>
      </c>
      <c r="V1131" s="4"/>
      <c r="W1131" s="4">
        <v>2017</v>
      </c>
      <c r="X1131" s="72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</row>
    <row r="1132" spans="1:91" s="67" customFormat="1" ht="50.1" customHeight="1">
      <c r="A1132" s="4" t="s">
        <v>4747</v>
      </c>
      <c r="B1132" s="4" t="s">
        <v>2720</v>
      </c>
      <c r="C1132" s="8" t="s">
        <v>782</v>
      </c>
      <c r="D1132" s="56" t="s">
        <v>783</v>
      </c>
      <c r="E1132" s="56" t="s">
        <v>784</v>
      </c>
      <c r="F1132" s="56" t="s">
        <v>786</v>
      </c>
      <c r="G1132" s="4" t="s">
        <v>2712</v>
      </c>
      <c r="H1132" s="4">
        <v>0</v>
      </c>
      <c r="I1132" s="74">
        <v>590000000</v>
      </c>
      <c r="J1132" s="8" t="s">
        <v>2714</v>
      </c>
      <c r="K1132" s="4" t="s">
        <v>772</v>
      </c>
      <c r="L1132" s="4" t="s">
        <v>773</v>
      </c>
      <c r="M1132" s="4" t="s">
        <v>3398</v>
      </c>
      <c r="N1132" s="4" t="s">
        <v>774</v>
      </c>
      <c r="O1132" s="24" t="s">
        <v>3473</v>
      </c>
      <c r="P1132" s="4">
        <v>796</v>
      </c>
      <c r="Q1132" s="4" t="s">
        <v>2728</v>
      </c>
      <c r="R1132" s="155">
        <v>16</v>
      </c>
      <c r="S1132" s="155">
        <v>3200</v>
      </c>
      <c r="T1132" s="95">
        <f t="shared" si="38"/>
        <v>51200</v>
      </c>
      <c r="U1132" s="95">
        <f t="shared" si="37"/>
        <v>57344.000000000007</v>
      </c>
      <c r="V1132" s="4"/>
      <c r="W1132" s="4">
        <v>2017</v>
      </c>
      <c r="X1132" s="72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</row>
    <row r="1133" spans="1:91" s="67" customFormat="1" ht="50.1" customHeight="1">
      <c r="A1133" s="4" t="s">
        <v>4748</v>
      </c>
      <c r="B1133" s="4" t="s">
        <v>2720</v>
      </c>
      <c r="C1133" s="8" t="s">
        <v>782</v>
      </c>
      <c r="D1133" s="56" t="s">
        <v>783</v>
      </c>
      <c r="E1133" s="56" t="s">
        <v>784</v>
      </c>
      <c r="F1133" s="56" t="s">
        <v>787</v>
      </c>
      <c r="G1133" s="4" t="s">
        <v>2712</v>
      </c>
      <c r="H1133" s="4">
        <v>0</v>
      </c>
      <c r="I1133" s="74">
        <v>590000000</v>
      </c>
      <c r="J1133" s="8" t="s">
        <v>2714</v>
      </c>
      <c r="K1133" s="4" t="s">
        <v>772</v>
      </c>
      <c r="L1133" s="4" t="s">
        <v>773</v>
      </c>
      <c r="M1133" s="4" t="s">
        <v>3398</v>
      </c>
      <c r="N1133" s="4" t="s">
        <v>774</v>
      </c>
      <c r="O1133" s="24" t="s">
        <v>3473</v>
      </c>
      <c r="P1133" s="4">
        <v>796</v>
      </c>
      <c r="Q1133" s="4" t="s">
        <v>2728</v>
      </c>
      <c r="R1133" s="155">
        <v>16</v>
      </c>
      <c r="S1133" s="155">
        <v>2500</v>
      </c>
      <c r="T1133" s="95">
        <f t="shared" si="38"/>
        <v>40000</v>
      </c>
      <c r="U1133" s="95">
        <f t="shared" si="37"/>
        <v>44800.000000000007</v>
      </c>
      <c r="V1133" s="4"/>
      <c r="W1133" s="4">
        <v>2017</v>
      </c>
      <c r="X1133" s="72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</row>
    <row r="1134" spans="1:91" s="67" customFormat="1" ht="50.1" customHeight="1">
      <c r="A1134" s="4" t="s">
        <v>4749</v>
      </c>
      <c r="B1134" s="4" t="s">
        <v>2720</v>
      </c>
      <c r="C1134" s="8" t="s">
        <v>782</v>
      </c>
      <c r="D1134" s="56" t="s">
        <v>783</v>
      </c>
      <c r="E1134" s="56" t="s">
        <v>784</v>
      </c>
      <c r="F1134" s="56" t="s">
        <v>788</v>
      </c>
      <c r="G1134" s="4" t="s">
        <v>2712</v>
      </c>
      <c r="H1134" s="4">
        <v>0</v>
      </c>
      <c r="I1134" s="74">
        <v>590000000</v>
      </c>
      <c r="J1134" s="8" t="s">
        <v>2714</v>
      </c>
      <c r="K1134" s="4" t="s">
        <v>772</v>
      </c>
      <c r="L1134" s="4" t="s">
        <v>773</v>
      </c>
      <c r="M1134" s="4" t="s">
        <v>3398</v>
      </c>
      <c r="N1134" s="4" t="s">
        <v>774</v>
      </c>
      <c r="O1134" s="24" t="s">
        <v>3473</v>
      </c>
      <c r="P1134" s="4">
        <v>796</v>
      </c>
      <c r="Q1134" s="4" t="s">
        <v>2728</v>
      </c>
      <c r="R1134" s="155">
        <v>32</v>
      </c>
      <c r="S1134" s="155">
        <v>4000</v>
      </c>
      <c r="T1134" s="95">
        <f t="shared" si="38"/>
        <v>128000</v>
      </c>
      <c r="U1134" s="95">
        <f t="shared" si="37"/>
        <v>143360</v>
      </c>
      <c r="V1134" s="4"/>
      <c r="W1134" s="4">
        <v>2017</v>
      </c>
      <c r="X1134" s="72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</row>
    <row r="1135" spans="1:91" s="67" customFormat="1" ht="50.1" customHeight="1">
      <c r="A1135" s="4" t="s">
        <v>4750</v>
      </c>
      <c r="B1135" s="4" t="s">
        <v>2720</v>
      </c>
      <c r="C1135" s="8" t="s">
        <v>782</v>
      </c>
      <c r="D1135" s="56" t="s">
        <v>783</v>
      </c>
      <c r="E1135" s="56" t="s">
        <v>784</v>
      </c>
      <c r="F1135" s="56" t="s">
        <v>789</v>
      </c>
      <c r="G1135" s="4" t="s">
        <v>2712</v>
      </c>
      <c r="H1135" s="4">
        <v>0</v>
      </c>
      <c r="I1135" s="74">
        <v>590000000</v>
      </c>
      <c r="J1135" s="8" t="s">
        <v>2714</v>
      </c>
      <c r="K1135" s="4" t="s">
        <v>772</v>
      </c>
      <c r="L1135" s="4" t="s">
        <v>773</v>
      </c>
      <c r="M1135" s="4" t="s">
        <v>3398</v>
      </c>
      <c r="N1135" s="4" t="s">
        <v>774</v>
      </c>
      <c r="O1135" s="24" t="s">
        <v>3473</v>
      </c>
      <c r="P1135" s="4">
        <v>796</v>
      </c>
      <c r="Q1135" s="4" t="s">
        <v>2728</v>
      </c>
      <c r="R1135" s="155">
        <v>20</v>
      </c>
      <c r="S1135" s="155">
        <v>5000</v>
      </c>
      <c r="T1135" s="95">
        <f t="shared" si="38"/>
        <v>100000</v>
      </c>
      <c r="U1135" s="95">
        <f t="shared" ref="U1135:U1186" si="39">T1135*1.12</f>
        <v>112000.00000000001</v>
      </c>
      <c r="V1135" s="4"/>
      <c r="W1135" s="4">
        <v>2017</v>
      </c>
      <c r="X1135" s="72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</row>
    <row r="1136" spans="1:91" s="67" customFormat="1" ht="50.1" customHeight="1">
      <c r="A1136" s="4" t="s">
        <v>4751</v>
      </c>
      <c r="B1136" s="4" t="s">
        <v>2720</v>
      </c>
      <c r="C1136" s="8" t="s">
        <v>782</v>
      </c>
      <c r="D1136" s="56" t="s">
        <v>783</v>
      </c>
      <c r="E1136" s="56" t="s">
        <v>784</v>
      </c>
      <c r="F1136" s="56" t="s">
        <v>790</v>
      </c>
      <c r="G1136" s="4" t="s">
        <v>2712</v>
      </c>
      <c r="H1136" s="4">
        <v>0</v>
      </c>
      <c r="I1136" s="74">
        <v>590000000</v>
      </c>
      <c r="J1136" s="8" t="s">
        <v>2714</v>
      </c>
      <c r="K1136" s="4" t="s">
        <v>791</v>
      </c>
      <c r="L1136" s="4" t="s">
        <v>773</v>
      </c>
      <c r="M1136" s="4" t="s">
        <v>3398</v>
      </c>
      <c r="N1136" s="4" t="s">
        <v>2427</v>
      </c>
      <c r="O1136" s="24" t="s">
        <v>3473</v>
      </c>
      <c r="P1136" s="4">
        <v>796</v>
      </c>
      <c r="Q1136" s="4" t="s">
        <v>2728</v>
      </c>
      <c r="R1136" s="155">
        <v>4</v>
      </c>
      <c r="S1136" s="155">
        <v>3450</v>
      </c>
      <c r="T1136" s="95">
        <f t="shared" si="38"/>
        <v>13800</v>
      </c>
      <c r="U1136" s="95">
        <f t="shared" si="39"/>
        <v>15456.000000000002</v>
      </c>
      <c r="V1136" s="4"/>
      <c r="W1136" s="4">
        <v>2017</v>
      </c>
      <c r="X1136" s="72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</row>
    <row r="1137" spans="1:91" s="67" customFormat="1" ht="50.1" customHeight="1">
      <c r="A1137" s="4" t="s">
        <v>4752</v>
      </c>
      <c r="B1137" s="4" t="s">
        <v>2720</v>
      </c>
      <c r="C1137" s="8" t="s">
        <v>3350</v>
      </c>
      <c r="D1137" s="7" t="s">
        <v>3351</v>
      </c>
      <c r="E1137" s="8" t="s">
        <v>3352</v>
      </c>
      <c r="F1137" s="56" t="s">
        <v>3353</v>
      </c>
      <c r="G1137" s="4" t="s">
        <v>2712</v>
      </c>
      <c r="H1137" s="4">
        <v>0</v>
      </c>
      <c r="I1137" s="74">
        <v>590000000</v>
      </c>
      <c r="J1137" s="8" t="s">
        <v>2571</v>
      </c>
      <c r="K1137" s="8" t="s">
        <v>2744</v>
      </c>
      <c r="L1137" s="36" t="s">
        <v>2714</v>
      </c>
      <c r="M1137" s="4" t="s">
        <v>2716</v>
      </c>
      <c r="N1137" s="8" t="s">
        <v>2852</v>
      </c>
      <c r="O1137" s="22" t="s">
        <v>2718</v>
      </c>
      <c r="P1137" s="4">
        <v>796</v>
      </c>
      <c r="Q1137" s="4" t="s">
        <v>2728</v>
      </c>
      <c r="R1137" s="155">
        <v>7</v>
      </c>
      <c r="S1137" s="35">
        <v>2700</v>
      </c>
      <c r="T1137" s="35">
        <f t="shared" ref="T1137:T1186" si="40">R1137*S1137</f>
        <v>18900</v>
      </c>
      <c r="U1137" s="35">
        <f t="shared" si="39"/>
        <v>21168.000000000004</v>
      </c>
      <c r="V1137" s="4"/>
      <c r="W1137" s="4">
        <v>2017</v>
      </c>
      <c r="X1137" s="8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</row>
    <row r="1138" spans="1:91" s="67" customFormat="1" ht="50.1" customHeight="1">
      <c r="A1138" s="4" t="s">
        <v>4753</v>
      </c>
      <c r="B1138" s="33" t="s">
        <v>2720</v>
      </c>
      <c r="C1138" s="97" t="s">
        <v>3350</v>
      </c>
      <c r="D1138" s="99" t="s">
        <v>3351</v>
      </c>
      <c r="E1138" s="5" t="s">
        <v>3352</v>
      </c>
      <c r="F1138" s="23" t="s">
        <v>3354</v>
      </c>
      <c r="G1138" s="24" t="s">
        <v>2712</v>
      </c>
      <c r="H1138" s="10">
        <v>0</v>
      </c>
      <c r="I1138" s="74">
        <v>590000000</v>
      </c>
      <c r="J1138" s="8" t="s">
        <v>2571</v>
      </c>
      <c r="K1138" s="33" t="s">
        <v>3355</v>
      </c>
      <c r="L1138" s="36" t="s">
        <v>2714</v>
      </c>
      <c r="M1138" s="33" t="s">
        <v>2716</v>
      </c>
      <c r="N1138" s="5" t="s">
        <v>2852</v>
      </c>
      <c r="O1138" s="22" t="s">
        <v>2718</v>
      </c>
      <c r="P1138" s="4">
        <v>796</v>
      </c>
      <c r="Q1138" s="50" t="s">
        <v>2728</v>
      </c>
      <c r="R1138" s="150">
        <v>6</v>
      </c>
      <c r="S1138" s="37">
        <v>2000</v>
      </c>
      <c r="T1138" s="35">
        <f t="shared" si="40"/>
        <v>12000</v>
      </c>
      <c r="U1138" s="35">
        <f t="shared" si="39"/>
        <v>13440.000000000002</v>
      </c>
      <c r="V1138" s="33"/>
      <c r="W1138" s="75">
        <v>2017</v>
      </c>
      <c r="X1138" s="8"/>
      <c r="Y1138" s="132"/>
      <c r="Z1138" s="132"/>
      <c r="AA1138" s="132"/>
      <c r="AB1138" s="132"/>
      <c r="AC1138" s="132"/>
      <c r="AD1138" s="132"/>
      <c r="AE1138" s="132"/>
      <c r="AF1138" s="132"/>
      <c r="AG1138" s="132"/>
      <c r="AH1138" s="132"/>
      <c r="AI1138" s="132"/>
      <c r="AJ1138" s="132"/>
      <c r="AK1138" s="132"/>
      <c r="AL1138" s="132"/>
      <c r="AM1138" s="132"/>
      <c r="AN1138" s="132"/>
      <c r="AO1138" s="132"/>
      <c r="AP1138" s="132"/>
      <c r="AQ1138" s="132"/>
      <c r="AR1138" s="132"/>
      <c r="AS1138" s="132"/>
      <c r="AT1138" s="132"/>
      <c r="AU1138" s="132"/>
      <c r="AV1138" s="132"/>
      <c r="AW1138" s="132"/>
      <c r="AX1138" s="132"/>
      <c r="AY1138" s="132"/>
      <c r="AZ1138" s="132"/>
      <c r="BA1138" s="132"/>
      <c r="BB1138" s="132"/>
      <c r="BC1138" s="132"/>
      <c r="BD1138" s="132"/>
      <c r="BE1138" s="132"/>
      <c r="BF1138" s="132"/>
      <c r="BG1138" s="132"/>
      <c r="BH1138" s="132"/>
      <c r="BI1138" s="132"/>
      <c r="BJ1138" s="132"/>
      <c r="BK1138" s="132"/>
      <c r="BL1138" s="132"/>
      <c r="BM1138" s="132"/>
      <c r="BN1138" s="132"/>
      <c r="BO1138" s="132"/>
      <c r="BP1138" s="132"/>
      <c r="BQ1138" s="132"/>
      <c r="BR1138" s="132"/>
      <c r="BS1138" s="132"/>
      <c r="BT1138" s="132"/>
      <c r="BU1138" s="132"/>
      <c r="BV1138" s="132"/>
      <c r="BW1138" s="132"/>
      <c r="BX1138" s="132"/>
      <c r="BY1138" s="132"/>
      <c r="BZ1138" s="132"/>
      <c r="CA1138" s="132"/>
      <c r="CB1138" s="132"/>
      <c r="CC1138" s="132"/>
      <c r="CD1138" s="132"/>
      <c r="CE1138" s="132"/>
      <c r="CF1138" s="132"/>
      <c r="CG1138" s="132"/>
      <c r="CH1138" s="132"/>
      <c r="CI1138" s="132"/>
      <c r="CJ1138" s="132"/>
      <c r="CK1138" s="132"/>
      <c r="CL1138" s="132"/>
      <c r="CM1138" s="132"/>
    </row>
    <row r="1139" spans="1:91" s="67" customFormat="1" ht="50.1" customHeight="1">
      <c r="A1139" s="4" t="s">
        <v>4754</v>
      </c>
      <c r="B1139" s="4" t="s">
        <v>2720</v>
      </c>
      <c r="C1139" s="8" t="s">
        <v>218</v>
      </c>
      <c r="D1139" s="56" t="s">
        <v>219</v>
      </c>
      <c r="E1139" s="56" t="s">
        <v>220</v>
      </c>
      <c r="F1139" s="56" t="s">
        <v>221</v>
      </c>
      <c r="G1139" s="4" t="s">
        <v>2712</v>
      </c>
      <c r="H1139" s="4">
        <v>0</v>
      </c>
      <c r="I1139" s="74">
        <v>590000000</v>
      </c>
      <c r="J1139" s="8" t="s">
        <v>2714</v>
      </c>
      <c r="K1139" s="4" t="s">
        <v>2457</v>
      </c>
      <c r="L1139" s="4" t="s">
        <v>773</v>
      </c>
      <c r="M1139" s="4" t="s">
        <v>3398</v>
      </c>
      <c r="N1139" s="4" t="s">
        <v>2427</v>
      </c>
      <c r="O1139" s="24" t="s">
        <v>3473</v>
      </c>
      <c r="P1139" s="4">
        <v>796</v>
      </c>
      <c r="Q1139" s="4" t="s">
        <v>2728</v>
      </c>
      <c r="R1139" s="155">
        <v>8</v>
      </c>
      <c r="S1139" s="155">
        <v>14500</v>
      </c>
      <c r="T1139" s="95">
        <f t="shared" si="40"/>
        <v>116000</v>
      </c>
      <c r="U1139" s="95">
        <f t="shared" si="39"/>
        <v>129920.00000000001</v>
      </c>
      <c r="V1139" s="4"/>
      <c r="W1139" s="4">
        <v>2017</v>
      </c>
      <c r="X1139" s="72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</row>
    <row r="1140" spans="1:91" s="67" customFormat="1" ht="50.1" customHeight="1">
      <c r="A1140" s="4" t="s">
        <v>4755</v>
      </c>
      <c r="B1140" s="4" t="s">
        <v>2720</v>
      </c>
      <c r="C1140" s="8" t="s">
        <v>218</v>
      </c>
      <c r="D1140" s="56" t="s">
        <v>219</v>
      </c>
      <c r="E1140" s="56" t="s">
        <v>220</v>
      </c>
      <c r="F1140" s="56" t="s">
        <v>222</v>
      </c>
      <c r="G1140" s="4" t="s">
        <v>2712</v>
      </c>
      <c r="H1140" s="4">
        <v>0</v>
      </c>
      <c r="I1140" s="74">
        <v>590000000</v>
      </c>
      <c r="J1140" s="8" t="s">
        <v>2714</v>
      </c>
      <c r="K1140" s="4" t="s">
        <v>139</v>
      </c>
      <c r="L1140" s="4" t="s">
        <v>773</v>
      </c>
      <c r="M1140" s="4" t="s">
        <v>3398</v>
      </c>
      <c r="N1140" s="4" t="s">
        <v>2427</v>
      </c>
      <c r="O1140" s="24" t="s">
        <v>3473</v>
      </c>
      <c r="P1140" s="4">
        <v>796</v>
      </c>
      <c r="Q1140" s="4" t="s">
        <v>2728</v>
      </c>
      <c r="R1140" s="155">
        <v>4</v>
      </c>
      <c r="S1140" s="155">
        <v>14500</v>
      </c>
      <c r="T1140" s="95">
        <f t="shared" si="40"/>
        <v>58000</v>
      </c>
      <c r="U1140" s="95">
        <f t="shared" si="39"/>
        <v>64960.000000000007</v>
      </c>
      <c r="V1140" s="4"/>
      <c r="W1140" s="4">
        <v>2017</v>
      </c>
      <c r="X1140" s="72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</row>
    <row r="1141" spans="1:91" s="67" customFormat="1" ht="50.1" customHeight="1">
      <c r="A1141" s="4" t="s">
        <v>4756</v>
      </c>
      <c r="B1141" s="5" t="s">
        <v>2720</v>
      </c>
      <c r="C1141" s="5" t="s">
        <v>499</v>
      </c>
      <c r="D1141" s="5" t="s">
        <v>500</v>
      </c>
      <c r="E1141" s="5" t="s">
        <v>501</v>
      </c>
      <c r="F1141" s="5" t="s">
        <v>502</v>
      </c>
      <c r="G1141" s="5" t="s">
        <v>2712</v>
      </c>
      <c r="H1141" s="5">
        <v>0</v>
      </c>
      <c r="I1141" s="74">
        <v>590000000</v>
      </c>
      <c r="J1141" s="8" t="s">
        <v>2571</v>
      </c>
      <c r="K1141" s="5" t="s">
        <v>571</v>
      </c>
      <c r="L1141" s="5" t="s">
        <v>773</v>
      </c>
      <c r="M1141" s="5" t="s">
        <v>3398</v>
      </c>
      <c r="N1141" s="5" t="s">
        <v>503</v>
      </c>
      <c r="O1141" s="5" t="s">
        <v>457</v>
      </c>
      <c r="P1141" s="5">
        <v>796</v>
      </c>
      <c r="Q1141" s="5" t="s">
        <v>2728</v>
      </c>
      <c r="R1141" s="166">
        <v>80</v>
      </c>
      <c r="S1141" s="166">
        <v>2500</v>
      </c>
      <c r="T1141" s="35">
        <f t="shared" si="40"/>
        <v>200000</v>
      </c>
      <c r="U1141" s="35">
        <f t="shared" si="39"/>
        <v>224000.00000000003</v>
      </c>
      <c r="V1141" s="50"/>
      <c r="W1141" s="5">
        <v>2017</v>
      </c>
      <c r="X1141" s="5"/>
    </row>
    <row r="1142" spans="1:91" s="67" customFormat="1" ht="50.1" customHeight="1">
      <c r="A1142" s="4" t="s">
        <v>4757</v>
      </c>
      <c r="B1142" s="33" t="s">
        <v>2720</v>
      </c>
      <c r="C1142" s="97" t="s">
        <v>3368</v>
      </c>
      <c r="D1142" s="99" t="s">
        <v>3357</v>
      </c>
      <c r="E1142" s="5" t="s">
        <v>3369</v>
      </c>
      <c r="F1142" s="23" t="s">
        <v>3370</v>
      </c>
      <c r="G1142" s="24" t="s">
        <v>3174</v>
      </c>
      <c r="H1142" s="10">
        <v>81.599999999999994</v>
      </c>
      <c r="I1142" s="74">
        <v>590000000</v>
      </c>
      <c r="J1142" s="8" t="s">
        <v>2571</v>
      </c>
      <c r="K1142" s="33" t="s">
        <v>3360</v>
      </c>
      <c r="L1142" s="8" t="s">
        <v>2725</v>
      </c>
      <c r="M1142" s="33" t="s">
        <v>2716</v>
      </c>
      <c r="N1142" s="5" t="s">
        <v>3017</v>
      </c>
      <c r="O1142" s="4" t="s">
        <v>1463</v>
      </c>
      <c r="P1142" s="4">
        <v>796</v>
      </c>
      <c r="Q1142" s="50" t="s">
        <v>2728</v>
      </c>
      <c r="R1142" s="150">
        <v>8</v>
      </c>
      <c r="S1142" s="37">
        <v>15060</v>
      </c>
      <c r="T1142" s="35">
        <f t="shared" si="40"/>
        <v>120480</v>
      </c>
      <c r="U1142" s="35">
        <f t="shared" si="39"/>
        <v>134937.60000000001</v>
      </c>
      <c r="V1142" s="33"/>
      <c r="W1142" s="75">
        <v>2017</v>
      </c>
      <c r="X1142" s="8"/>
      <c r="Y1142" s="132"/>
      <c r="Z1142" s="132"/>
      <c r="AA1142" s="132"/>
      <c r="AB1142" s="132"/>
      <c r="AC1142" s="132"/>
      <c r="AD1142" s="132"/>
      <c r="AE1142" s="132"/>
      <c r="AF1142" s="132"/>
      <c r="AG1142" s="132"/>
      <c r="AH1142" s="132"/>
      <c r="AI1142" s="132"/>
      <c r="AJ1142" s="132"/>
      <c r="AK1142" s="132"/>
      <c r="AL1142" s="132"/>
      <c r="AM1142" s="132"/>
      <c r="AN1142" s="132"/>
      <c r="AO1142" s="132"/>
      <c r="AP1142" s="132"/>
      <c r="AQ1142" s="132"/>
      <c r="AR1142" s="132"/>
      <c r="AS1142" s="132"/>
      <c r="AT1142" s="132"/>
      <c r="AU1142" s="132"/>
      <c r="AV1142" s="132"/>
      <c r="AW1142" s="132"/>
      <c r="AX1142" s="132"/>
      <c r="AY1142" s="132"/>
      <c r="AZ1142" s="132"/>
      <c r="BA1142" s="132"/>
      <c r="BB1142" s="132"/>
      <c r="BC1142" s="132"/>
      <c r="BD1142" s="132"/>
      <c r="BE1142" s="132"/>
      <c r="BF1142" s="132"/>
      <c r="BG1142" s="132"/>
      <c r="BH1142" s="132"/>
      <c r="BI1142" s="132"/>
      <c r="BJ1142" s="132"/>
      <c r="BK1142" s="132"/>
      <c r="BL1142" s="132"/>
      <c r="BM1142" s="132"/>
      <c r="BN1142" s="132"/>
      <c r="BO1142" s="132"/>
      <c r="BP1142" s="132"/>
      <c r="BQ1142" s="132"/>
      <c r="BR1142" s="132"/>
      <c r="BS1142" s="132"/>
      <c r="BT1142" s="132"/>
      <c r="BU1142" s="132"/>
      <c r="BV1142" s="132"/>
      <c r="BW1142" s="132"/>
      <c r="BX1142" s="132"/>
      <c r="BY1142" s="132"/>
      <c r="BZ1142" s="132"/>
      <c r="CA1142" s="132"/>
      <c r="CB1142" s="132"/>
      <c r="CC1142" s="132"/>
      <c r="CD1142" s="132"/>
      <c r="CE1142" s="132"/>
      <c r="CF1142" s="132"/>
      <c r="CG1142" s="132"/>
      <c r="CH1142" s="132"/>
      <c r="CI1142" s="132"/>
      <c r="CJ1142" s="132"/>
      <c r="CK1142" s="132"/>
      <c r="CL1142" s="132"/>
      <c r="CM1142" s="132"/>
    </row>
    <row r="1143" spans="1:91" s="67" customFormat="1" ht="50.1" customHeight="1">
      <c r="A1143" s="4" t="s">
        <v>4758</v>
      </c>
      <c r="B1143" s="4" t="s">
        <v>2720</v>
      </c>
      <c r="C1143" s="8" t="s">
        <v>3368</v>
      </c>
      <c r="D1143" s="7" t="s">
        <v>3357</v>
      </c>
      <c r="E1143" s="8" t="s">
        <v>3369</v>
      </c>
      <c r="F1143" s="56" t="s">
        <v>3377</v>
      </c>
      <c r="G1143" s="4" t="s">
        <v>3174</v>
      </c>
      <c r="H1143" s="4">
        <v>81.599999999999994</v>
      </c>
      <c r="I1143" s="74">
        <v>590000000</v>
      </c>
      <c r="J1143" s="8" t="s">
        <v>2571</v>
      </c>
      <c r="K1143" s="33" t="s">
        <v>3360</v>
      </c>
      <c r="L1143" s="8" t="s">
        <v>2725</v>
      </c>
      <c r="M1143" s="4" t="s">
        <v>2716</v>
      </c>
      <c r="N1143" s="8" t="s">
        <v>3017</v>
      </c>
      <c r="O1143" s="4" t="s">
        <v>1463</v>
      </c>
      <c r="P1143" s="4">
        <v>796</v>
      </c>
      <c r="Q1143" s="4" t="s">
        <v>2728</v>
      </c>
      <c r="R1143" s="155">
        <v>4</v>
      </c>
      <c r="S1143" s="35">
        <v>16880</v>
      </c>
      <c r="T1143" s="35">
        <f t="shared" si="40"/>
        <v>67520</v>
      </c>
      <c r="U1143" s="35">
        <f t="shared" si="39"/>
        <v>75622.400000000009</v>
      </c>
      <c r="V1143" s="4"/>
      <c r="W1143" s="4">
        <v>2017</v>
      </c>
      <c r="X1143" s="8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65"/>
      <c r="AM1143" s="65"/>
      <c r="AN1143" s="65"/>
      <c r="AO1143" s="65"/>
      <c r="AP1143" s="65"/>
      <c r="AQ1143" s="65"/>
      <c r="AR1143" s="65"/>
      <c r="AS1143" s="65"/>
      <c r="AT1143" s="65"/>
      <c r="AU1143" s="65"/>
      <c r="AV1143" s="65"/>
      <c r="AW1143" s="65"/>
      <c r="AX1143" s="65"/>
      <c r="AY1143" s="65"/>
      <c r="AZ1143" s="65"/>
      <c r="BA1143" s="65"/>
      <c r="BB1143" s="65"/>
      <c r="BC1143" s="65"/>
      <c r="BD1143" s="65"/>
      <c r="BE1143" s="65"/>
      <c r="BF1143" s="65"/>
      <c r="BG1143" s="65"/>
      <c r="BH1143" s="65"/>
      <c r="BI1143" s="65"/>
      <c r="BJ1143" s="65"/>
      <c r="BK1143" s="65"/>
      <c r="BL1143" s="65"/>
      <c r="BM1143" s="65"/>
      <c r="BN1143" s="65"/>
      <c r="BO1143" s="65"/>
      <c r="BP1143" s="65"/>
      <c r="BQ1143" s="65"/>
      <c r="BR1143" s="65"/>
      <c r="BS1143" s="65"/>
      <c r="BT1143" s="65"/>
      <c r="BU1143" s="65"/>
      <c r="BV1143" s="65"/>
      <c r="BW1143" s="65"/>
      <c r="BX1143" s="65"/>
      <c r="BY1143" s="65"/>
      <c r="BZ1143" s="65"/>
      <c r="CA1143" s="65"/>
      <c r="CB1143" s="65"/>
      <c r="CC1143" s="65"/>
      <c r="CD1143" s="65"/>
      <c r="CE1143" s="65"/>
      <c r="CF1143" s="65"/>
      <c r="CG1143" s="65"/>
      <c r="CH1143" s="65"/>
      <c r="CI1143" s="65"/>
      <c r="CJ1143" s="65"/>
      <c r="CK1143" s="65"/>
      <c r="CL1143" s="65"/>
      <c r="CM1143" s="65"/>
    </row>
    <row r="1144" spans="1:91" s="67" customFormat="1" ht="50.1" customHeight="1">
      <c r="A1144" s="4" t="s">
        <v>4759</v>
      </c>
      <c r="B1144" s="33" t="s">
        <v>2720</v>
      </c>
      <c r="C1144" s="97" t="s">
        <v>3356</v>
      </c>
      <c r="D1144" s="99" t="s">
        <v>3357</v>
      </c>
      <c r="E1144" s="5" t="s">
        <v>3358</v>
      </c>
      <c r="F1144" s="23" t="s">
        <v>3359</v>
      </c>
      <c r="G1144" s="24" t="s">
        <v>3174</v>
      </c>
      <c r="H1144" s="10">
        <v>81.599999999999994</v>
      </c>
      <c r="I1144" s="74">
        <v>590000000</v>
      </c>
      <c r="J1144" s="8" t="s">
        <v>2571</v>
      </c>
      <c r="K1144" s="33" t="s">
        <v>3360</v>
      </c>
      <c r="L1144" s="8" t="s">
        <v>2725</v>
      </c>
      <c r="M1144" s="33" t="s">
        <v>2716</v>
      </c>
      <c r="N1144" s="5" t="s">
        <v>3017</v>
      </c>
      <c r="O1144" s="4" t="s">
        <v>1463</v>
      </c>
      <c r="P1144" s="4">
        <v>796</v>
      </c>
      <c r="Q1144" s="50" t="s">
        <v>2728</v>
      </c>
      <c r="R1144" s="150">
        <v>12</v>
      </c>
      <c r="S1144" s="37">
        <v>2550</v>
      </c>
      <c r="T1144" s="35">
        <f t="shared" si="40"/>
        <v>30600</v>
      </c>
      <c r="U1144" s="35">
        <f t="shared" si="39"/>
        <v>34272</v>
      </c>
      <c r="V1144" s="33"/>
      <c r="W1144" s="75">
        <v>2017</v>
      </c>
      <c r="X1144" s="8"/>
      <c r="Y1144" s="132"/>
      <c r="Z1144" s="132"/>
      <c r="AA1144" s="132"/>
      <c r="AB1144" s="132"/>
      <c r="AC1144" s="132"/>
      <c r="AD1144" s="132"/>
      <c r="AE1144" s="132"/>
      <c r="AF1144" s="132"/>
      <c r="AG1144" s="132"/>
      <c r="AH1144" s="132"/>
      <c r="AI1144" s="132"/>
      <c r="AJ1144" s="132"/>
      <c r="AK1144" s="132"/>
      <c r="AL1144" s="133"/>
      <c r="AM1144" s="133"/>
      <c r="AN1144" s="133"/>
      <c r="AO1144" s="133"/>
      <c r="AP1144" s="133"/>
      <c r="AQ1144" s="133"/>
      <c r="AR1144" s="133"/>
      <c r="AS1144" s="133"/>
      <c r="AT1144" s="133"/>
      <c r="AU1144" s="133"/>
      <c r="AV1144" s="133"/>
      <c r="AW1144" s="133"/>
      <c r="AX1144" s="133"/>
      <c r="AY1144" s="133"/>
      <c r="AZ1144" s="133"/>
      <c r="BA1144" s="133"/>
      <c r="BB1144" s="133"/>
      <c r="BC1144" s="133"/>
      <c r="BD1144" s="133"/>
      <c r="BE1144" s="133"/>
      <c r="BF1144" s="133"/>
      <c r="BG1144" s="133"/>
      <c r="BH1144" s="133"/>
      <c r="BI1144" s="133"/>
      <c r="BJ1144" s="133"/>
      <c r="BK1144" s="133"/>
      <c r="BL1144" s="133"/>
      <c r="BM1144" s="133"/>
      <c r="BN1144" s="133"/>
      <c r="BO1144" s="133"/>
      <c r="BP1144" s="133"/>
      <c r="BQ1144" s="133"/>
      <c r="BR1144" s="133"/>
      <c r="BS1144" s="133"/>
      <c r="BT1144" s="133"/>
      <c r="BU1144" s="133"/>
      <c r="BV1144" s="133"/>
      <c r="BW1144" s="133"/>
      <c r="BX1144" s="133"/>
      <c r="BY1144" s="133"/>
      <c r="BZ1144" s="133"/>
      <c r="CA1144" s="133"/>
      <c r="CB1144" s="133"/>
      <c r="CC1144" s="133"/>
      <c r="CD1144" s="133"/>
      <c r="CE1144" s="133"/>
      <c r="CF1144" s="133"/>
      <c r="CG1144" s="133"/>
      <c r="CH1144" s="133"/>
      <c r="CI1144" s="133"/>
      <c r="CJ1144" s="133"/>
      <c r="CK1144" s="133"/>
      <c r="CL1144" s="133"/>
      <c r="CM1144" s="133"/>
    </row>
    <row r="1145" spans="1:91" s="67" customFormat="1" ht="50.1" customHeight="1">
      <c r="A1145" s="4" t="s">
        <v>4760</v>
      </c>
      <c r="B1145" s="4" t="s">
        <v>2720</v>
      </c>
      <c r="C1145" s="8" t="s">
        <v>3356</v>
      </c>
      <c r="D1145" s="7" t="s">
        <v>3357</v>
      </c>
      <c r="E1145" s="8" t="s">
        <v>3358</v>
      </c>
      <c r="F1145" s="56" t="s">
        <v>3361</v>
      </c>
      <c r="G1145" s="4" t="s">
        <v>3174</v>
      </c>
      <c r="H1145" s="4">
        <v>81.599999999999994</v>
      </c>
      <c r="I1145" s="74">
        <v>590000000</v>
      </c>
      <c r="J1145" s="8" t="s">
        <v>2571</v>
      </c>
      <c r="K1145" s="33" t="s">
        <v>3360</v>
      </c>
      <c r="L1145" s="8" t="s">
        <v>2725</v>
      </c>
      <c r="M1145" s="4" t="s">
        <v>2716</v>
      </c>
      <c r="N1145" s="8" t="s">
        <v>3017</v>
      </c>
      <c r="O1145" s="4" t="s">
        <v>1463</v>
      </c>
      <c r="P1145" s="4">
        <v>796</v>
      </c>
      <c r="Q1145" s="4" t="s">
        <v>2728</v>
      </c>
      <c r="R1145" s="155">
        <v>12</v>
      </c>
      <c r="S1145" s="35">
        <v>2800</v>
      </c>
      <c r="T1145" s="35">
        <f t="shared" si="40"/>
        <v>33600</v>
      </c>
      <c r="U1145" s="35">
        <f t="shared" si="39"/>
        <v>37632</v>
      </c>
      <c r="V1145" s="4"/>
      <c r="W1145" s="4">
        <v>2017</v>
      </c>
      <c r="X1145" s="8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65"/>
      <c r="AM1145" s="65"/>
      <c r="AN1145" s="65"/>
      <c r="AO1145" s="65"/>
      <c r="AP1145" s="65"/>
      <c r="AQ1145" s="65"/>
      <c r="AR1145" s="65"/>
      <c r="AS1145" s="65"/>
      <c r="AT1145" s="65"/>
      <c r="AU1145" s="65"/>
      <c r="AV1145" s="65"/>
      <c r="AW1145" s="65"/>
      <c r="AX1145" s="65"/>
      <c r="AY1145" s="65"/>
      <c r="AZ1145" s="65"/>
      <c r="BA1145" s="65"/>
      <c r="BB1145" s="65"/>
      <c r="BC1145" s="65"/>
      <c r="BD1145" s="65"/>
      <c r="BE1145" s="65"/>
      <c r="BF1145" s="65"/>
      <c r="BG1145" s="65"/>
      <c r="BH1145" s="65"/>
      <c r="BI1145" s="65"/>
      <c r="BJ1145" s="65"/>
      <c r="BK1145" s="65"/>
      <c r="BL1145" s="65"/>
      <c r="BM1145" s="65"/>
      <c r="BN1145" s="65"/>
      <c r="BO1145" s="65"/>
      <c r="BP1145" s="65"/>
      <c r="BQ1145" s="65"/>
      <c r="BR1145" s="65"/>
      <c r="BS1145" s="65"/>
      <c r="BT1145" s="65"/>
      <c r="BU1145" s="65"/>
      <c r="BV1145" s="65"/>
      <c r="BW1145" s="65"/>
      <c r="BX1145" s="65"/>
      <c r="BY1145" s="65"/>
      <c r="BZ1145" s="65"/>
      <c r="CA1145" s="65"/>
      <c r="CB1145" s="65"/>
      <c r="CC1145" s="65"/>
      <c r="CD1145" s="65"/>
      <c r="CE1145" s="65"/>
      <c r="CF1145" s="65"/>
      <c r="CG1145" s="65"/>
      <c r="CH1145" s="65"/>
      <c r="CI1145" s="65"/>
      <c r="CJ1145" s="65"/>
      <c r="CK1145" s="65"/>
      <c r="CL1145" s="65"/>
      <c r="CM1145" s="65"/>
    </row>
    <row r="1146" spans="1:91" s="67" customFormat="1" ht="50.1" customHeight="1">
      <c r="A1146" s="4" t="s">
        <v>4761</v>
      </c>
      <c r="B1146" s="33" t="s">
        <v>2720</v>
      </c>
      <c r="C1146" s="97" t="s">
        <v>3356</v>
      </c>
      <c r="D1146" s="99" t="s">
        <v>3357</v>
      </c>
      <c r="E1146" s="5" t="s">
        <v>3358</v>
      </c>
      <c r="F1146" s="23" t="s">
        <v>3374</v>
      </c>
      <c r="G1146" s="24" t="s">
        <v>3174</v>
      </c>
      <c r="H1146" s="10">
        <v>81.599999999999994</v>
      </c>
      <c r="I1146" s="74">
        <v>590000000</v>
      </c>
      <c r="J1146" s="8" t="s">
        <v>2571</v>
      </c>
      <c r="K1146" s="33" t="s">
        <v>3360</v>
      </c>
      <c r="L1146" s="8" t="s">
        <v>2725</v>
      </c>
      <c r="M1146" s="33" t="s">
        <v>2716</v>
      </c>
      <c r="N1146" s="5" t="s">
        <v>3017</v>
      </c>
      <c r="O1146" s="4" t="s">
        <v>1463</v>
      </c>
      <c r="P1146" s="4">
        <v>796</v>
      </c>
      <c r="Q1146" s="50" t="s">
        <v>2728</v>
      </c>
      <c r="R1146" s="150">
        <v>8</v>
      </c>
      <c r="S1146" s="37">
        <v>3350</v>
      </c>
      <c r="T1146" s="35">
        <f t="shared" si="40"/>
        <v>26800</v>
      </c>
      <c r="U1146" s="35">
        <f t="shared" si="39"/>
        <v>30016.000000000004</v>
      </c>
      <c r="V1146" s="33"/>
      <c r="W1146" s="75">
        <v>2017</v>
      </c>
      <c r="X1146" s="8"/>
      <c r="Y1146" s="132"/>
      <c r="Z1146" s="132"/>
      <c r="AA1146" s="132"/>
      <c r="AB1146" s="132"/>
      <c r="AC1146" s="132"/>
      <c r="AD1146" s="132"/>
      <c r="AE1146" s="132"/>
      <c r="AF1146" s="132"/>
      <c r="AG1146" s="132"/>
      <c r="AH1146" s="132"/>
      <c r="AI1146" s="132"/>
      <c r="AJ1146" s="132"/>
      <c r="AK1146" s="132"/>
      <c r="AL1146" s="133"/>
      <c r="AM1146" s="133"/>
      <c r="AN1146" s="133"/>
      <c r="AO1146" s="133"/>
      <c r="AP1146" s="133"/>
      <c r="AQ1146" s="133"/>
      <c r="AR1146" s="133"/>
      <c r="AS1146" s="133"/>
      <c r="AT1146" s="133"/>
      <c r="AU1146" s="133"/>
      <c r="AV1146" s="133"/>
      <c r="AW1146" s="133"/>
      <c r="AX1146" s="133"/>
      <c r="AY1146" s="133"/>
      <c r="AZ1146" s="133"/>
      <c r="BA1146" s="133"/>
      <c r="BB1146" s="133"/>
      <c r="BC1146" s="133"/>
      <c r="BD1146" s="133"/>
      <c r="BE1146" s="133"/>
      <c r="BF1146" s="133"/>
      <c r="BG1146" s="133"/>
      <c r="BH1146" s="133"/>
      <c r="BI1146" s="133"/>
      <c r="BJ1146" s="133"/>
      <c r="BK1146" s="133"/>
      <c r="BL1146" s="133"/>
      <c r="BM1146" s="133"/>
      <c r="BN1146" s="133"/>
      <c r="BO1146" s="133"/>
      <c r="BP1146" s="133"/>
      <c r="BQ1146" s="133"/>
      <c r="BR1146" s="133"/>
      <c r="BS1146" s="133"/>
      <c r="BT1146" s="133"/>
      <c r="BU1146" s="133"/>
      <c r="BV1146" s="133"/>
      <c r="BW1146" s="133"/>
      <c r="BX1146" s="133"/>
      <c r="BY1146" s="133"/>
      <c r="BZ1146" s="133"/>
      <c r="CA1146" s="133"/>
      <c r="CB1146" s="133"/>
      <c r="CC1146" s="133"/>
      <c r="CD1146" s="133"/>
      <c r="CE1146" s="133"/>
      <c r="CF1146" s="133"/>
      <c r="CG1146" s="133"/>
      <c r="CH1146" s="133"/>
      <c r="CI1146" s="133"/>
      <c r="CJ1146" s="133"/>
      <c r="CK1146" s="133"/>
      <c r="CL1146" s="133"/>
      <c r="CM1146" s="133"/>
    </row>
    <row r="1147" spans="1:91" s="67" customFormat="1" ht="50.1" customHeight="1">
      <c r="A1147" s="4" t="s">
        <v>4762</v>
      </c>
      <c r="B1147" s="4" t="s">
        <v>2720</v>
      </c>
      <c r="C1147" s="8" t="s">
        <v>3356</v>
      </c>
      <c r="D1147" s="7" t="s">
        <v>3357</v>
      </c>
      <c r="E1147" s="8" t="s">
        <v>3358</v>
      </c>
      <c r="F1147" s="56" t="s">
        <v>3375</v>
      </c>
      <c r="G1147" s="4" t="s">
        <v>3174</v>
      </c>
      <c r="H1147" s="4">
        <v>81.599999999999994</v>
      </c>
      <c r="I1147" s="74">
        <v>590000000</v>
      </c>
      <c r="J1147" s="8" t="s">
        <v>2571</v>
      </c>
      <c r="K1147" s="33" t="s">
        <v>3360</v>
      </c>
      <c r="L1147" s="8" t="s">
        <v>2725</v>
      </c>
      <c r="M1147" s="4" t="s">
        <v>2716</v>
      </c>
      <c r="N1147" s="8" t="s">
        <v>3017</v>
      </c>
      <c r="O1147" s="4" t="s">
        <v>1463</v>
      </c>
      <c r="P1147" s="4">
        <v>796</v>
      </c>
      <c r="Q1147" s="4" t="s">
        <v>2728</v>
      </c>
      <c r="R1147" s="155">
        <v>24</v>
      </c>
      <c r="S1147" s="35">
        <v>4425</v>
      </c>
      <c r="T1147" s="35">
        <f t="shared" si="40"/>
        <v>106200</v>
      </c>
      <c r="U1147" s="35">
        <f t="shared" si="39"/>
        <v>118944.00000000001</v>
      </c>
      <c r="V1147" s="4"/>
      <c r="W1147" s="4">
        <v>2017</v>
      </c>
      <c r="X1147" s="8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65"/>
      <c r="AM1147" s="65"/>
      <c r="AN1147" s="65"/>
      <c r="AO1147" s="65"/>
      <c r="AP1147" s="65"/>
      <c r="AQ1147" s="65"/>
      <c r="AR1147" s="65"/>
      <c r="AS1147" s="65"/>
      <c r="AT1147" s="65"/>
      <c r="AU1147" s="65"/>
      <c r="AV1147" s="65"/>
      <c r="AW1147" s="65"/>
      <c r="AX1147" s="65"/>
      <c r="AY1147" s="65"/>
      <c r="AZ1147" s="65"/>
      <c r="BA1147" s="65"/>
      <c r="BB1147" s="65"/>
      <c r="BC1147" s="65"/>
      <c r="BD1147" s="65"/>
      <c r="BE1147" s="65"/>
      <c r="BF1147" s="65"/>
      <c r="BG1147" s="65"/>
      <c r="BH1147" s="65"/>
      <c r="BI1147" s="65"/>
      <c r="BJ1147" s="65"/>
      <c r="BK1147" s="65"/>
      <c r="BL1147" s="65"/>
      <c r="BM1147" s="65"/>
      <c r="BN1147" s="65"/>
      <c r="BO1147" s="65"/>
      <c r="BP1147" s="65"/>
      <c r="BQ1147" s="65"/>
      <c r="BR1147" s="65"/>
      <c r="BS1147" s="65"/>
      <c r="BT1147" s="65"/>
      <c r="BU1147" s="65"/>
      <c r="BV1147" s="65"/>
      <c r="BW1147" s="65"/>
      <c r="BX1147" s="65"/>
      <c r="BY1147" s="65"/>
      <c r="BZ1147" s="65"/>
      <c r="CA1147" s="65"/>
      <c r="CB1147" s="65"/>
      <c r="CC1147" s="65"/>
      <c r="CD1147" s="65"/>
      <c r="CE1147" s="65"/>
      <c r="CF1147" s="65"/>
      <c r="CG1147" s="65"/>
      <c r="CH1147" s="65"/>
      <c r="CI1147" s="65"/>
      <c r="CJ1147" s="65"/>
      <c r="CK1147" s="65"/>
      <c r="CL1147" s="65"/>
      <c r="CM1147" s="65"/>
    </row>
    <row r="1148" spans="1:91" s="67" customFormat="1" ht="50.1" customHeight="1">
      <c r="A1148" s="4" t="s">
        <v>4763</v>
      </c>
      <c r="B1148" s="33" t="s">
        <v>2720</v>
      </c>
      <c r="C1148" s="97" t="s">
        <v>3356</v>
      </c>
      <c r="D1148" s="99" t="s">
        <v>3357</v>
      </c>
      <c r="E1148" s="5" t="s">
        <v>3358</v>
      </c>
      <c r="F1148" s="23" t="s">
        <v>3376</v>
      </c>
      <c r="G1148" s="24" t="s">
        <v>3174</v>
      </c>
      <c r="H1148" s="10">
        <v>81.599999999999994</v>
      </c>
      <c r="I1148" s="74">
        <v>590000000</v>
      </c>
      <c r="J1148" s="8" t="s">
        <v>2571</v>
      </c>
      <c r="K1148" s="33" t="s">
        <v>3360</v>
      </c>
      <c r="L1148" s="8" t="s">
        <v>2725</v>
      </c>
      <c r="M1148" s="33" t="s">
        <v>2716</v>
      </c>
      <c r="N1148" s="5" t="s">
        <v>3017</v>
      </c>
      <c r="O1148" s="4" t="s">
        <v>1463</v>
      </c>
      <c r="P1148" s="4">
        <v>796</v>
      </c>
      <c r="Q1148" s="50" t="s">
        <v>2728</v>
      </c>
      <c r="R1148" s="150">
        <v>4</v>
      </c>
      <c r="S1148" s="37">
        <v>5500</v>
      </c>
      <c r="T1148" s="35">
        <f t="shared" si="40"/>
        <v>22000</v>
      </c>
      <c r="U1148" s="35">
        <f t="shared" si="39"/>
        <v>24640.000000000004</v>
      </c>
      <c r="V1148" s="33"/>
      <c r="W1148" s="75">
        <v>2017</v>
      </c>
      <c r="X1148" s="8"/>
      <c r="Y1148" s="132"/>
      <c r="Z1148" s="132"/>
      <c r="AA1148" s="132"/>
      <c r="AB1148" s="132"/>
      <c r="AC1148" s="132"/>
      <c r="AD1148" s="132"/>
      <c r="AE1148" s="132"/>
      <c r="AF1148" s="132"/>
      <c r="AG1148" s="132"/>
      <c r="AH1148" s="132"/>
      <c r="AI1148" s="132"/>
      <c r="AJ1148" s="132"/>
      <c r="AK1148" s="132"/>
      <c r="AL1148" s="133"/>
      <c r="AM1148" s="133"/>
      <c r="AN1148" s="133"/>
      <c r="AO1148" s="133"/>
      <c r="AP1148" s="133"/>
      <c r="AQ1148" s="133"/>
      <c r="AR1148" s="133"/>
      <c r="AS1148" s="133"/>
      <c r="AT1148" s="133"/>
      <c r="AU1148" s="133"/>
      <c r="AV1148" s="133"/>
      <c r="AW1148" s="133"/>
      <c r="AX1148" s="133"/>
      <c r="AY1148" s="133"/>
      <c r="AZ1148" s="133"/>
      <c r="BA1148" s="133"/>
      <c r="BB1148" s="133"/>
      <c r="BC1148" s="133"/>
      <c r="BD1148" s="133"/>
      <c r="BE1148" s="133"/>
      <c r="BF1148" s="133"/>
      <c r="BG1148" s="133"/>
      <c r="BH1148" s="133"/>
      <c r="BI1148" s="133"/>
      <c r="BJ1148" s="133"/>
      <c r="BK1148" s="133"/>
      <c r="BL1148" s="133"/>
      <c r="BM1148" s="133"/>
      <c r="BN1148" s="133"/>
      <c r="BO1148" s="133"/>
      <c r="BP1148" s="133"/>
      <c r="BQ1148" s="133"/>
      <c r="BR1148" s="133"/>
      <c r="BS1148" s="133"/>
      <c r="BT1148" s="133"/>
      <c r="BU1148" s="133"/>
      <c r="BV1148" s="133"/>
      <c r="BW1148" s="133"/>
      <c r="BX1148" s="133"/>
      <c r="BY1148" s="133"/>
      <c r="BZ1148" s="133"/>
      <c r="CA1148" s="133"/>
      <c r="CB1148" s="133"/>
      <c r="CC1148" s="133"/>
      <c r="CD1148" s="133"/>
      <c r="CE1148" s="133"/>
      <c r="CF1148" s="133"/>
      <c r="CG1148" s="133"/>
      <c r="CH1148" s="133"/>
      <c r="CI1148" s="133"/>
      <c r="CJ1148" s="133"/>
      <c r="CK1148" s="133"/>
      <c r="CL1148" s="133"/>
      <c r="CM1148" s="133"/>
    </row>
    <row r="1149" spans="1:91" s="67" customFormat="1" ht="50.1" customHeight="1">
      <c r="A1149" s="4" t="s">
        <v>4764</v>
      </c>
      <c r="B1149" s="4" t="s">
        <v>2720</v>
      </c>
      <c r="C1149" s="8" t="s">
        <v>3365</v>
      </c>
      <c r="D1149" s="7" t="s">
        <v>3357</v>
      </c>
      <c r="E1149" s="8" t="s">
        <v>3366</v>
      </c>
      <c r="F1149" s="56" t="s">
        <v>3367</v>
      </c>
      <c r="G1149" s="4" t="s">
        <v>3174</v>
      </c>
      <c r="H1149" s="4">
        <v>81.599999999999994</v>
      </c>
      <c r="I1149" s="74">
        <v>590000000</v>
      </c>
      <c r="J1149" s="8" t="s">
        <v>2571</v>
      </c>
      <c r="K1149" s="33" t="s">
        <v>3360</v>
      </c>
      <c r="L1149" s="8" t="s">
        <v>2725</v>
      </c>
      <c r="M1149" s="4" t="s">
        <v>2716</v>
      </c>
      <c r="N1149" s="8" t="s">
        <v>3017</v>
      </c>
      <c r="O1149" s="4" t="s">
        <v>1463</v>
      </c>
      <c r="P1149" s="4">
        <v>796</v>
      </c>
      <c r="Q1149" s="4" t="s">
        <v>2728</v>
      </c>
      <c r="R1149" s="155">
        <v>8</v>
      </c>
      <c r="S1149" s="35">
        <v>6900</v>
      </c>
      <c r="T1149" s="35">
        <f t="shared" si="40"/>
        <v>55200</v>
      </c>
      <c r="U1149" s="35">
        <f t="shared" si="39"/>
        <v>61824.000000000007</v>
      </c>
      <c r="V1149" s="4"/>
      <c r="W1149" s="4">
        <v>2017</v>
      </c>
      <c r="X1149" s="8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65"/>
      <c r="AM1149" s="65"/>
      <c r="AN1149" s="65"/>
      <c r="AO1149" s="65"/>
      <c r="AP1149" s="65"/>
      <c r="AQ1149" s="65"/>
      <c r="AR1149" s="65"/>
      <c r="AS1149" s="65"/>
      <c r="AT1149" s="65"/>
      <c r="AU1149" s="65"/>
      <c r="AV1149" s="65"/>
      <c r="AW1149" s="65"/>
      <c r="AX1149" s="65"/>
      <c r="AY1149" s="65"/>
      <c r="AZ1149" s="65"/>
      <c r="BA1149" s="65"/>
      <c r="BB1149" s="65"/>
      <c r="BC1149" s="65"/>
      <c r="BD1149" s="65"/>
      <c r="BE1149" s="65"/>
      <c r="BF1149" s="65"/>
      <c r="BG1149" s="65"/>
      <c r="BH1149" s="65"/>
      <c r="BI1149" s="65"/>
      <c r="BJ1149" s="65"/>
      <c r="BK1149" s="65"/>
      <c r="BL1149" s="65"/>
      <c r="BM1149" s="65"/>
      <c r="BN1149" s="65"/>
      <c r="BO1149" s="65"/>
      <c r="BP1149" s="65"/>
      <c r="BQ1149" s="65"/>
      <c r="BR1149" s="65"/>
      <c r="BS1149" s="65"/>
      <c r="BT1149" s="65"/>
      <c r="BU1149" s="65"/>
      <c r="BV1149" s="65"/>
      <c r="BW1149" s="65"/>
      <c r="BX1149" s="65"/>
      <c r="BY1149" s="65"/>
      <c r="BZ1149" s="65"/>
      <c r="CA1149" s="65"/>
      <c r="CB1149" s="65"/>
      <c r="CC1149" s="65"/>
      <c r="CD1149" s="65"/>
      <c r="CE1149" s="65"/>
      <c r="CF1149" s="65"/>
      <c r="CG1149" s="65"/>
      <c r="CH1149" s="65"/>
      <c r="CI1149" s="65"/>
      <c r="CJ1149" s="65"/>
      <c r="CK1149" s="65"/>
      <c r="CL1149" s="65"/>
      <c r="CM1149" s="65"/>
    </row>
    <row r="1150" spans="1:91" s="67" customFormat="1" ht="50.1" customHeight="1">
      <c r="A1150" s="4" t="s">
        <v>4765</v>
      </c>
      <c r="B1150" s="4" t="s">
        <v>2720</v>
      </c>
      <c r="C1150" s="8" t="s">
        <v>3365</v>
      </c>
      <c r="D1150" s="7" t="s">
        <v>3357</v>
      </c>
      <c r="E1150" s="8" t="s">
        <v>3366</v>
      </c>
      <c r="F1150" s="56" t="s">
        <v>3381</v>
      </c>
      <c r="G1150" s="4" t="s">
        <v>3174</v>
      </c>
      <c r="H1150" s="4">
        <v>81.599999999999994</v>
      </c>
      <c r="I1150" s="74">
        <v>590000000</v>
      </c>
      <c r="J1150" s="8" t="s">
        <v>2571</v>
      </c>
      <c r="K1150" s="33" t="s">
        <v>3360</v>
      </c>
      <c r="L1150" s="8" t="s">
        <v>2725</v>
      </c>
      <c r="M1150" s="4" t="s">
        <v>2716</v>
      </c>
      <c r="N1150" s="8" t="s">
        <v>3017</v>
      </c>
      <c r="O1150" s="4" t="s">
        <v>1463</v>
      </c>
      <c r="P1150" s="4">
        <v>796</v>
      </c>
      <c r="Q1150" s="4" t="s">
        <v>2728</v>
      </c>
      <c r="R1150" s="155">
        <v>2</v>
      </c>
      <c r="S1150" s="35">
        <v>7370</v>
      </c>
      <c r="T1150" s="35">
        <f t="shared" si="40"/>
        <v>14740</v>
      </c>
      <c r="U1150" s="35">
        <f t="shared" si="39"/>
        <v>16508.800000000003</v>
      </c>
      <c r="V1150" s="4"/>
      <c r="W1150" s="4">
        <v>2017</v>
      </c>
      <c r="X1150" s="8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65"/>
      <c r="AM1150" s="65"/>
      <c r="AN1150" s="65"/>
      <c r="AO1150" s="65"/>
      <c r="AP1150" s="65"/>
      <c r="AQ1150" s="65"/>
      <c r="AR1150" s="65"/>
      <c r="AS1150" s="65"/>
      <c r="AT1150" s="65"/>
      <c r="AU1150" s="65"/>
      <c r="AV1150" s="65"/>
      <c r="AW1150" s="65"/>
      <c r="AX1150" s="65"/>
      <c r="AY1150" s="65"/>
      <c r="AZ1150" s="65"/>
      <c r="BA1150" s="65"/>
      <c r="BB1150" s="65"/>
      <c r="BC1150" s="65"/>
      <c r="BD1150" s="65"/>
      <c r="BE1150" s="65"/>
      <c r="BF1150" s="65"/>
      <c r="BG1150" s="65"/>
      <c r="BH1150" s="65"/>
      <c r="BI1150" s="65"/>
      <c r="BJ1150" s="65"/>
      <c r="BK1150" s="65"/>
      <c r="BL1150" s="65"/>
      <c r="BM1150" s="65"/>
      <c r="BN1150" s="65"/>
      <c r="BO1150" s="65"/>
      <c r="BP1150" s="65"/>
      <c r="BQ1150" s="65"/>
      <c r="BR1150" s="65"/>
      <c r="BS1150" s="65"/>
      <c r="BT1150" s="65"/>
      <c r="BU1150" s="65"/>
      <c r="BV1150" s="65"/>
      <c r="BW1150" s="65"/>
      <c r="BX1150" s="65"/>
      <c r="BY1150" s="65"/>
      <c r="BZ1150" s="65"/>
      <c r="CA1150" s="65"/>
      <c r="CB1150" s="65"/>
      <c r="CC1150" s="65"/>
      <c r="CD1150" s="65"/>
      <c r="CE1150" s="65"/>
      <c r="CF1150" s="65"/>
      <c r="CG1150" s="65"/>
      <c r="CH1150" s="65"/>
      <c r="CI1150" s="65"/>
      <c r="CJ1150" s="65"/>
      <c r="CK1150" s="65"/>
      <c r="CL1150" s="65"/>
      <c r="CM1150" s="65"/>
    </row>
    <row r="1151" spans="1:91" s="67" customFormat="1" ht="50.1" customHeight="1">
      <c r="A1151" s="4" t="s">
        <v>4766</v>
      </c>
      <c r="B1151" s="33" t="s">
        <v>2720</v>
      </c>
      <c r="C1151" s="97" t="s">
        <v>3365</v>
      </c>
      <c r="D1151" s="99" t="s">
        <v>3357</v>
      </c>
      <c r="E1151" s="5" t="s">
        <v>3366</v>
      </c>
      <c r="F1151" s="23" t="s">
        <v>3382</v>
      </c>
      <c r="G1151" s="24" t="s">
        <v>3174</v>
      </c>
      <c r="H1151" s="10">
        <v>81.599999999999994</v>
      </c>
      <c r="I1151" s="74">
        <v>590000000</v>
      </c>
      <c r="J1151" s="8" t="s">
        <v>2571</v>
      </c>
      <c r="K1151" s="33" t="s">
        <v>3360</v>
      </c>
      <c r="L1151" s="8" t="s">
        <v>2725</v>
      </c>
      <c r="M1151" s="33" t="s">
        <v>2716</v>
      </c>
      <c r="N1151" s="5" t="s">
        <v>3017</v>
      </c>
      <c r="O1151" s="4" t="s">
        <v>1463</v>
      </c>
      <c r="P1151" s="4">
        <v>796</v>
      </c>
      <c r="Q1151" s="50" t="s">
        <v>2728</v>
      </c>
      <c r="R1151" s="150">
        <v>2</v>
      </c>
      <c r="S1151" s="37">
        <v>10050</v>
      </c>
      <c r="T1151" s="35">
        <f t="shared" si="40"/>
        <v>20100</v>
      </c>
      <c r="U1151" s="35">
        <f t="shared" si="39"/>
        <v>22512.000000000004</v>
      </c>
      <c r="V1151" s="33"/>
      <c r="W1151" s="75">
        <v>2017</v>
      </c>
      <c r="X1151" s="8"/>
      <c r="Y1151" s="132"/>
      <c r="Z1151" s="132"/>
      <c r="AA1151" s="132"/>
      <c r="AB1151" s="132"/>
      <c r="AC1151" s="132"/>
      <c r="AD1151" s="132"/>
      <c r="AE1151" s="132"/>
      <c r="AF1151" s="132"/>
      <c r="AG1151" s="132"/>
      <c r="AH1151" s="132"/>
      <c r="AI1151" s="132"/>
      <c r="AJ1151" s="132"/>
      <c r="AK1151" s="132"/>
      <c r="AL1151" s="133"/>
      <c r="AM1151" s="133"/>
      <c r="AN1151" s="133"/>
      <c r="AO1151" s="133"/>
      <c r="AP1151" s="133"/>
      <c r="AQ1151" s="133"/>
      <c r="AR1151" s="133"/>
      <c r="AS1151" s="133"/>
      <c r="AT1151" s="133"/>
      <c r="AU1151" s="133"/>
      <c r="AV1151" s="133"/>
      <c r="AW1151" s="133"/>
      <c r="AX1151" s="133"/>
      <c r="AY1151" s="133"/>
      <c r="AZ1151" s="133"/>
      <c r="BA1151" s="133"/>
      <c r="BB1151" s="133"/>
      <c r="BC1151" s="133"/>
      <c r="BD1151" s="133"/>
      <c r="BE1151" s="133"/>
      <c r="BF1151" s="133"/>
      <c r="BG1151" s="133"/>
      <c r="BH1151" s="133"/>
      <c r="BI1151" s="133"/>
      <c r="BJ1151" s="133"/>
      <c r="BK1151" s="133"/>
      <c r="BL1151" s="133"/>
      <c r="BM1151" s="133"/>
      <c r="BN1151" s="133"/>
      <c r="BO1151" s="133"/>
      <c r="BP1151" s="133"/>
      <c r="BQ1151" s="133"/>
      <c r="BR1151" s="133"/>
      <c r="BS1151" s="133"/>
      <c r="BT1151" s="133"/>
      <c r="BU1151" s="133"/>
      <c r="BV1151" s="133"/>
      <c r="BW1151" s="133"/>
      <c r="BX1151" s="133"/>
      <c r="BY1151" s="133"/>
      <c r="BZ1151" s="133"/>
      <c r="CA1151" s="133"/>
      <c r="CB1151" s="133"/>
      <c r="CC1151" s="133"/>
      <c r="CD1151" s="133"/>
      <c r="CE1151" s="133"/>
      <c r="CF1151" s="133"/>
      <c r="CG1151" s="133"/>
      <c r="CH1151" s="133"/>
      <c r="CI1151" s="133"/>
      <c r="CJ1151" s="133"/>
      <c r="CK1151" s="133"/>
      <c r="CL1151" s="133"/>
      <c r="CM1151" s="133"/>
    </row>
    <row r="1152" spans="1:91" s="67" customFormat="1" ht="50.1" customHeight="1">
      <c r="A1152" s="4" t="s">
        <v>4767</v>
      </c>
      <c r="B1152" s="33" t="s">
        <v>2720</v>
      </c>
      <c r="C1152" s="97" t="s">
        <v>3362</v>
      </c>
      <c r="D1152" s="99" t="s">
        <v>3357</v>
      </c>
      <c r="E1152" s="5" t="s">
        <v>3363</v>
      </c>
      <c r="F1152" s="23" t="s">
        <v>3364</v>
      </c>
      <c r="G1152" s="24" t="s">
        <v>3174</v>
      </c>
      <c r="H1152" s="10">
        <v>81.599999999999994</v>
      </c>
      <c r="I1152" s="74">
        <v>590000000</v>
      </c>
      <c r="J1152" s="8" t="s">
        <v>2571</v>
      </c>
      <c r="K1152" s="33" t="s">
        <v>3360</v>
      </c>
      <c r="L1152" s="8" t="s">
        <v>2725</v>
      </c>
      <c r="M1152" s="33" t="s">
        <v>2716</v>
      </c>
      <c r="N1152" s="5" t="s">
        <v>3017</v>
      </c>
      <c r="O1152" s="4" t="s">
        <v>1463</v>
      </c>
      <c r="P1152" s="4">
        <v>796</v>
      </c>
      <c r="Q1152" s="50" t="s">
        <v>2728</v>
      </c>
      <c r="R1152" s="150">
        <v>8</v>
      </c>
      <c r="S1152" s="37">
        <v>6900</v>
      </c>
      <c r="T1152" s="35">
        <f t="shared" si="40"/>
        <v>55200</v>
      </c>
      <c r="U1152" s="35">
        <f t="shared" si="39"/>
        <v>61824.000000000007</v>
      </c>
      <c r="V1152" s="33"/>
      <c r="W1152" s="75">
        <v>2017</v>
      </c>
      <c r="X1152" s="8"/>
      <c r="Y1152" s="132"/>
      <c r="Z1152" s="132"/>
      <c r="AA1152" s="132"/>
      <c r="AB1152" s="132"/>
      <c r="AC1152" s="132"/>
      <c r="AD1152" s="132"/>
      <c r="AE1152" s="132"/>
      <c r="AF1152" s="132"/>
      <c r="AG1152" s="132"/>
      <c r="AH1152" s="132"/>
      <c r="AI1152" s="132"/>
      <c r="AJ1152" s="132"/>
      <c r="AK1152" s="132"/>
      <c r="AL1152" s="133"/>
      <c r="AM1152" s="133"/>
      <c r="AN1152" s="133"/>
      <c r="AO1152" s="133"/>
      <c r="AP1152" s="133"/>
      <c r="AQ1152" s="133"/>
      <c r="AR1152" s="133"/>
      <c r="AS1152" s="133"/>
      <c r="AT1152" s="133"/>
      <c r="AU1152" s="133"/>
      <c r="AV1152" s="133"/>
      <c r="AW1152" s="133"/>
      <c r="AX1152" s="133"/>
      <c r="AY1152" s="133"/>
      <c r="AZ1152" s="133"/>
      <c r="BA1152" s="133"/>
      <c r="BB1152" s="133"/>
      <c r="BC1152" s="133"/>
      <c r="BD1152" s="133"/>
      <c r="BE1152" s="133"/>
      <c r="BF1152" s="133"/>
      <c r="BG1152" s="133"/>
      <c r="BH1152" s="133"/>
      <c r="BI1152" s="133"/>
      <c r="BJ1152" s="133"/>
      <c r="BK1152" s="133"/>
      <c r="BL1152" s="133"/>
      <c r="BM1152" s="133"/>
      <c r="BN1152" s="133"/>
      <c r="BO1152" s="133"/>
      <c r="BP1152" s="133"/>
      <c r="BQ1152" s="133"/>
      <c r="BR1152" s="133"/>
      <c r="BS1152" s="133"/>
      <c r="BT1152" s="133"/>
      <c r="BU1152" s="133"/>
      <c r="BV1152" s="133"/>
      <c r="BW1152" s="133"/>
      <c r="BX1152" s="133"/>
      <c r="BY1152" s="133"/>
      <c r="BZ1152" s="133"/>
      <c r="CA1152" s="133"/>
      <c r="CB1152" s="133"/>
      <c r="CC1152" s="133"/>
      <c r="CD1152" s="133"/>
      <c r="CE1152" s="133"/>
      <c r="CF1152" s="133"/>
      <c r="CG1152" s="133"/>
      <c r="CH1152" s="133"/>
      <c r="CI1152" s="133"/>
      <c r="CJ1152" s="133"/>
      <c r="CK1152" s="133"/>
      <c r="CL1152" s="133"/>
      <c r="CM1152" s="133"/>
    </row>
    <row r="1153" spans="1:91" s="67" customFormat="1" ht="50.1" customHeight="1">
      <c r="A1153" s="4" t="s">
        <v>4768</v>
      </c>
      <c r="B1153" s="33" t="s">
        <v>2720</v>
      </c>
      <c r="C1153" s="97" t="s">
        <v>3362</v>
      </c>
      <c r="D1153" s="99" t="s">
        <v>3357</v>
      </c>
      <c r="E1153" s="5" t="s">
        <v>3363</v>
      </c>
      <c r="F1153" s="23" t="s">
        <v>3367</v>
      </c>
      <c r="G1153" s="24" t="s">
        <v>3174</v>
      </c>
      <c r="H1153" s="10">
        <v>81.599999999999994</v>
      </c>
      <c r="I1153" s="74">
        <v>590000000</v>
      </c>
      <c r="J1153" s="8" t="s">
        <v>2571</v>
      </c>
      <c r="K1153" s="33" t="s">
        <v>3360</v>
      </c>
      <c r="L1153" s="8" t="s">
        <v>2725</v>
      </c>
      <c r="M1153" s="33" t="s">
        <v>2716</v>
      </c>
      <c r="N1153" s="5" t="s">
        <v>3017</v>
      </c>
      <c r="O1153" s="4" t="s">
        <v>1463</v>
      </c>
      <c r="P1153" s="4">
        <v>796</v>
      </c>
      <c r="Q1153" s="50" t="s">
        <v>2728</v>
      </c>
      <c r="R1153" s="150">
        <v>2</v>
      </c>
      <c r="S1153" s="37">
        <v>10450</v>
      </c>
      <c r="T1153" s="35">
        <f t="shared" si="40"/>
        <v>20900</v>
      </c>
      <c r="U1153" s="35">
        <f t="shared" si="39"/>
        <v>23408.000000000004</v>
      </c>
      <c r="V1153" s="33"/>
      <c r="W1153" s="75">
        <v>2017</v>
      </c>
      <c r="X1153" s="8"/>
      <c r="Y1153" s="132"/>
      <c r="Z1153" s="132"/>
      <c r="AA1153" s="132"/>
      <c r="AB1153" s="132"/>
      <c r="AC1153" s="132"/>
      <c r="AD1153" s="132"/>
      <c r="AE1153" s="132"/>
      <c r="AF1153" s="132"/>
      <c r="AG1153" s="132"/>
      <c r="AH1153" s="132"/>
      <c r="AI1153" s="132"/>
      <c r="AJ1153" s="132"/>
      <c r="AK1153" s="132"/>
      <c r="AL1153" s="133"/>
      <c r="AM1153" s="133"/>
      <c r="AN1153" s="133"/>
      <c r="AO1153" s="133"/>
      <c r="AP1153" s="133"/>
      <c r="AQ1153" s="133"/>
      <c r="AR1153" s="133"/>
      <c r="AS1153" s="133"/>
      <c r="AT1153" s="133"/>
      <c r="AU1153" s="133"/>
      <c r="AV1153" s="133"/>
      <c r="AW1153" s="133"/>
      <c r="AX1153" s="133"/>
      <c r="AY1153" s="133"/>
      <c r="AZ1153" s="133"/>
      <c r="BA1153" s="133"/>
      <c r="BB1153" s="133"/>
      <c r="BC1153" s="133"/>
      <c r="BD1153" s="133"/>
      <c r="BE1153" s="133"/>
      <c r="BF1153" s="133"/>
      <c r="BG1153" s="133"/>
      <c r="BH1153" s="133"/>
      <c r="BI1153" s="133"/>
      <c r="BJ1153" s="133"/>
      <c r="BK1153" s="133"/>
      <c r="BL1153" s="133"/>
      <c r="BM1153" s="133"/>
      <c r="BN1153" s="133"/>
      <c r="BO1153" s="133"/>
      <c r="BP1153" s="133"/>
      <c r="BQ1153" s="133"/>
      <c r="BR1153" s="133"/>
      <c r="BS1153" s="133"/>
      <c r="BT1153" s="133"/>
      <c r="BU1153" s="133"/>
      <c r="BV1153" s="133"/>
      <c r="BW1153" s="133"/>
      <c r="BX1153" s="133"/>
      <c r="BY1153" s="133"/>
      <c r="BZ1153" s="133"/>
      <c r="CA1153" s="133"/>
      <c r="CB1153" s="133"/>
      <c r="CC1153" s="133"/>
      <c r="CD1153" s="133"/>
      <c r="CE1153" s="133"/>
      <c r="CF1153" s="133"/>
      <c r="CG1153" s="133"/>
      <c r="CH1153" s="133"/>
      <c r="CI1153" s="133"/>
      <c r="CJ1153" s="133"/>
      <c r="CK1153" s="133"/>
      <c r="CL1153" s="133"/>
      <c r="CM1153" s="133"/>
    </row>
    <row r="1154" spans="1:91" s="67" customFormat="1" ht="50.1" customHeight="1">
      <c r="A1154" s="4" t="s">
        <v>4769</v>
      </c>
      <c r="B1154" s="4" t="s">
        <v>2720</v>
      </c>
      <c r="C1154" s="8" t="s">
        <v>3362</v>
      </c>
      <c r="D1154" s="7" t="s">
        <v>3357</v>
      </c>
      <c r="E1154" s="8" t="s">
        <v>3363</v>
      </c>
      <c r="F1154" s="56" t="s">
        <v>3379</v>
      </c>
      <c r="G1154" s="4" t="s">
        <v>3174</v>
      </c>
      <c r="H1154" s="4">
        <v>81.599999999999994</v>
      </c>
      <c r="I1154" s="74">
        <v>590000000</v>
      </c>
      <c r="J1154" s="8" t="s">
        <v>2571</v>
      </c>
      <c r="K1154" s="33" t="s">
        <v>3360</v>
      </c>
      <c r="L1154" s="8" t="s">
        <v>2725</v>
      </c>
      <c r="M1154" s="4" t="s">
        <v>2716</v>
      </c>
      <c r="N1154" s="8" t="s">
        <v>3017</v>
      </c>
      <c r="O1154" s="4" t="s">
        <v>1463</v>
      </c>
      <c r="P1154" s="4">
        <v>796</v>
      </c>
      <c r="Q1154" s="4" t="s">
        <v>2728</v>
      </c>
      <c r="R1154" s="155">
        <v>4</v>
      </c>
      <c r="S1154" s="35">
        <v>10850</v>
      </c>
      <c r="T1154" s="35">
        <f t="shared" si="40"/>
        <v>43400</v>
      </c>
      <c r="U1154" s="35">
        <f t="shared" si="39"/>
        <v>48608.000000000007</v>
      </c>
      <c r="V1154" s="4"/>
      <c r="W1154" s="4">
        <v>2017</v>
      </c>
      <c r="X1154" s="8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65"/>
      <c r="AM1154" s="65"/>
      <c r="AN1154" s="65"/>
      <c r="AO1154" s="65"/>
      <c r="AP1154" s="65"/>
      <c r="AQ1154" s="65"/>
      <c r="AR1154" s="65"/>
      <c r="AS1154" s="65"/>
      <c r="AT1154" s="65"/>
      <c r="AU1154" s="65"/>
      <c r="AV1154" s="65"/>
      <c r="AW1154" s="65"/>
      <c r="AX1154" s="65"/>
      <c r="AY1154" s="65"/>
      <c r="AZ1154" s="65"/>
      <c r="BA1154" s="65"/>
      <c r="BB1154" s="65"/>
      <c r="BC1154" s="65"/>
      <c r="BD1154" s="65"/>
      <c r="BE1154" s="65"/>
      <c r="BF1154" s="65"/>
      <c r="BG1154" s="65"/>
      <c r="BH1154" s="65"/>
      <c r="BI1154" s="65"/>
      <c r="BJ1154" s="65"/>
      <c r="BK1154" s="65"/>
      <c r="BL1154" s="65"/>
      <c r="BM1154" s="65"/>
      <c r="BN1154" s="65"/>
      <c r="BO1154" s="65"/>
      <c r="BP1154" s="65"/>
      <c r="BQ1154" s="65"/>
      <c r="BR1154" s="65"/>
      <c r="BS1154" s="65"/>
      <c r="BT1154" s="65"/>
      <c r="BU1154" s="65"/>
      <c r="BV1154" s="65"/>
      <c r="BW1154" s="65"/>
      <c r="BX1154" s="65"/>
      <c r="BY1154" s="65"/>
      <c r="BZ1154" s="65"/>
      <c r="CA1154" s="65"/>
      <c r="CB1154" s="65"/>
      <c r="CC1154" s="65"/>
      <c r="CD1154" s="65"/>
      <c r="CE1154" s="65"/>
      <c r="CF1154" s="65"/>
      <c r="CG1154" s="65"/>
      <c r="CH1154" s="65"/>
      <c r="CI1154" s="65"/>
      <c r="CJ1154" s="65"/>
      <c r="CK1154" s="65"/>
      <c r="CL1154" s="65"/>
      <c r="CM1154" s="65"/>
    </row>
    <row r="1155" spans="1:91" s="67" customFormat="1" ht="50.1" customHeight="1">
      <c r="A1155" s="4" t="s">
        <v>4770</v>
      </c>
      <c r="B1155" s="33" t="s">
        <v>2720</v>
      </c>
      <c r="C1155" s="97" t="s">
        <v>3362</v>
      </c>
      <c r="D1155" s="99" t="s">
        <v>3357</v>
      </c>
      <c r="E1155" s="5" t="s">
        <v>3363</v>
      </c>
      <c r="F1155" s="23" t="s">
        <v>3380</v>
      </c>
      <c r="G1155" s="24" t="s">
        <v>3174</v>
      </c>
      <c r="H1155" s="10">
        <v>81.599999999999994</v>
      </c>
      <c r="I1155" s="74">
        <v>590000000</v>
      </c>
      <c r="J1155" s="8" t="s">
        <v>2571</v>
      </c>
      <c r="K1155" s="33" t="s">
        <v>3360</v>
      </c>
      <c r="L1155" s="8" t="s">
        <v>2725</v>
      </c>
      <c r="M1155" s="33" t="s">
        <v>2716</v>
      </c>
      <c r="N1155" s="5" t="s">
        <v>3017</v>
      </c>
      <c r="O1155" s="4" t="s">
        <v>1463</v>
      </c>
      <c r="P1155" s="4">
        <v>796</v>
      </c>
      <c r="Q1155" s="50" t="s">
        <v>2728</v>
      </c>
      <c r="R1155" s="150">
        <v>20</v>
      </c>
      <c r="S1155" s="37">
        <v>12190</v>
      </c>
      <c r="T1155" s="35">
        <f t="shared" si="40"/>
        <v>243800</v>
      </c>
      <c r="U1155" s="35">
        <f t="shared" si="39"/>
        <v>273056</v>
      </c>
      <c r="V1155" s="33"/>
      <c r="W1155" s="75">
        <v>2017</v>
      </c>
      <c r="X1155" s="8"/>
      <c r="Y1155" s="132"/>
      <c r="Z1155" s="132"/>
      <c r="AA1155" s="132"/>
      <c r="AB1155" s="132"/>
      <c r="AC1155" s="132"/>
      <c r="AD1155" s="132"/>
      <c r="AE1155" s="132"/>
      <c r="AF1155" s="132"/>
      <c r="AG1155" s="132"/>
      <c r="AH1155" s="132"/>
      <c r="AI1155" s="132"/>
      <c r="AJ1155" s="132"/>
      <c r="AK1155" s="132"/>
      <c r="AL1155" s="133"/>
      <c r="AM1155" s="133"/>
      <c r="AN1155" s="133"/>
      <c r="AO1155" s="133"/>
      <c r="AP1155" s="133"/>
      <c r="AQ1155" s="133"/>
      <c r="AR1155" s="133"/>
      <c r="AS1155" s="133"/>
      <c r="AT1155" s="133"/>
      <c r="AU1155" s="133"/>
      <c r="AV1155" s="133"/>
      <c r="AW1155" s="133"/>
      <c r="AX1155" s="133"/>
      <c r="AY1155" s="133"/>
      <c r="AZ1155" s="133"/>
      <c r="BA1155" s="133"/>
      <c r="BB1155" s="133"/>
      <c r="BC1155" s="133"/>
      <c r="BD1155" s="133"/>
      <c r="BE1155" s="133"/>
      <c r="BF1155" s="133"/>
      <c r="BG1155" s="133"/>
      <c r="BH1155" s="133"/>
      <c r="BI1155" s="133"/>
      <c r="BJ1155" s="133"/>
      <c r="BK1155" s="133"/>
      <c r="BL1155" s="133"/>
      <c r="BM1155" s="133"/>
      <c r="BN1155" s="133"/>
      <c r="BO1155" s="133"/>
      <c r="BP1155" s="133"/>
      <c r="BQ1155" s="133"/>
      <c r="BR1155" s="133"/>
      <c r="BS1155" s="133"/>
      <c r="BT1155" s="133"/>
      <c r="BU1155" s="133"/>
      <c r="BV1155" s="133"/>
      <c r="BW1155" s="133"/>
      <c r="BX1155" s="133"/>
      <c r="BY1155" s="133"/>
      <c r="BZ1155" s="133"/>
      <c r="CA1155" s="133"/>
      <c r="CB1155" s="133"/>
      <c r="CC1155" s="133"/>
      <c r="CD1155" s="133"/>
      <c r="CE1155" s="133"/>
      <c r="CF1155" s="133"/>
      <c r="CG1155" s="133"/>
      <c r="CH1155" s="133"/>
      <c r="CI1155" s="133"/>
      <c r="CJ1155" s="133"/>
      <c r="CK1155" s="133"/>
      <c r="CL1155" s="133"/>
      <c r="CM1155" s="133"/>
    </row>
    <row r="1156" spans="1:91" s="67" customFormat="1" ht="50.1" customHeight="1">
      <c r="A1156" s="4" t="s">
        <v>4771</v>
      </c>
      <c r="B1156" s="4" t="s">
        <v>2720</v>
      </c>
      <c r="C1156" s="8" t="s">
        <v>3371</v>
      </c>
      <c r="D1156" s="7" t="s">
        <v>3357</v>
      </c>
      <c r="E1156" s="8" t="s">
        <v>3372</v>
      </c>
      <c r="F1156" s="56" t="s">
        <v>3373</v>
      </c>
      <c r="G1156" s="4" t="s">
        <v>3174</v>
      </c>
      <c r="H1156" s="4">
        <v>81.599999999999994</v>
      </c>
      <c r="I1156" s="74">
        <v>590000000</v>
      </c>
      <c r="J1156" s="8" t="s">
        <v>2571</v>
      </c>
      <c r="K1156" s="33" t="s">
        <v>3360</v>
      </c>
      <c r="L1156" s="8" t="s">
        <v>2725</v>
      </c>
      <c r="M1156" s="4" t="s">
        <v>2716</v>
      </c>
      <c r="N1156" s="8" t="s">
        <v>3017</v>
      </c>
      <c r="O1156" s="4" t="s">
        <v>1463</v>
      </c>
      <c r="P1156" s="4">
        <v>796</v>
      </c>
      <c r="Q1156" s="4" t="s">
        <v>2728</v>
      </c>
      <c r="R1156" s="155">
        <v>8</v>
      </c>
      <c r="S1156" s="35">
        <v>19050</v>
      </c>
      <c r="T1156" s="35">
        <f t="shared" si="40"/>
        <v>152400</v>
      </c>
      <c r="U1156" s="35">
        <f t="shared" si="39"/>
        <v>170688.00000000003</v>
      </c>
      <c r="V1156" s="4"/>
      <c r="W1156" s="4">
        <v>2017</v>
      </c>
      <c r="X1156" s="8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65"/>
      <c r="AM1156" s="65"/>
      <c r="AN1156" s="65"/>
      <c r="AO1156" s="65"/>
      <c r="AP1156" s="65"/>
      <c r="AQ1156" s="65"/>
      <c r="AR1156" s="65"/>
      <c r="AS1156" s="65"/>
      <c r="AT1156" s="65"/>
      <c r="AU1156" s="65"/>
      <c r="AV1156" s="65"/>
      <c r="AW1156" s="65"/>
      <c r="AX1156" s="65"/>
      <c r="AY1156" s="65"/>
      <c r="AZ1156" s="65"/>
      <c r="BA1156" s="65"/>
      <c r="BB1156" s="65"/>
      <c r="BC1156" s="65"/>
      <c r="BD1156" s="65"/>
      <c r="BE1156" s="65"/>
      <c r="BF1156" s="65"/>
      <c r="BG1156" s="65"/>
      <c r="BH1156" s="65"/>
      <c r="BI1156" s="65"/>
      <c r="BJ1156" s="65"/>
      <c r="BK1156" s="65"/>
      <c r="BL1156" s="65"/>
      <c r="BM1156" s="65"/>
      <c r="BN1156" s="65"/>
      <c r="BO1156" s="65"/>
      <c r="BP1156" s="65"/>
      <c r="BQ1156" s="65"/>
      <c r="BR1156" s="65"/>
      <c r="BS1156" s="65"/>
      <c r="BT1156" s="65"/>
      <c r="BU1156" s="65"/>
      <c r="BV1156" s="65"/>
      <c r="BW1156" s="65"/>
      <c r="BX1156" s="65"/>
      <c r="BY1156" s="65"/>
      <c r="BZ1156" s="65"/>
      <c r="CA1156" s="65"/>
      <c r="CB1156" s="65"/>
      <c r="CC1156" s="65"/>
      <c r="CD1156" s="65"/>
      <c r="CE1156" s="65"/>
      <c r="CF1156" s="65"/>
      <c r="CG1156" s="65"/>
      <c r="CH1156" s="65"/>
      <c r="CI1156" s="65"/>
      <c r="CJ1156" s="65"/>
      <c r="CK1156" s="65"/>
      <c r="CL1156" s="65"/>
      <c r="CM1156" s="65"/>
    </row>
    <row r="1157" spans="1:91" s="67" customFormat="1" ht="50.1" customHeight="1">
      <c r="A1157" s="4" t="s">
        <v>4772</v>
      </c>
      <c r="B1157" s="33" t="s">
        <v>2720</v>
      </c>
      <c r="C1157" s="97" t="s">
        <v>3371</v>
      </c>
      <c r="D1157" s="99" t="s">
        <v>3357</v>
      </c>
      <c r="E1157" s="5" t="s">
        <v>3372</v>
      </c>
      <c r="F1157" s="23" t="s">
        <v>3373</v>
      </c>
      <c r="G1157" s="24" t="s">
        <v>3174</v>
      </c>
      <c r="H1157" s="10">
        <v>81.599999999999994</v>
      </c>
      <c r="I1157" s="74">
        <v>590000000</v>
      </c>
      <c r="J1157" s="8" t="s">
        <v>2571</v>
      </c>
      <c r="K1157" s="33" t="s">
        <v>3360</v>
      </c>
      <c r="L1157" s="8" t="s">
        <v>2725</v>
      </c>
      <c r="M1157" s="33" t="s">
        <v>2716</v>
      </c>
      <c r="N1157" s="5" t="s">
        <v>3017</v>
      </c>
      <c r="O1157" s="4" t="s">
        <v>1463</v>
      </c>
      <c r="P1157" s="4">
        <v>796</v>
      </c>
      <c r="Q1157" s="50" t="s">
        <v>2728</v>
      </c>
      <c r="R1157" s="150">
        <v>8</v>
      </c>
      <c r="S1157" s="37">
        <v>39400</v>
      </c>
      <c r="T1157" s="35">
        <f t="shared" si="40"/>
        <v>315200</v>
      </c>
      <c r="U1157" s="35">
        <f t="shared" si="39"/>
        <v>353024.00000000006</v>
      </c>
      <c r="V1157" s="33"/>
      <c r="W1157" s="75">
        <v>2017</v>
      </c>
      <c r="X1157" s="8"/>
      <c r="Y1157" s="132"/>
      <c r="Z1157" s="132"/>
      <c r="AA1157" s="132"/>
      <c r="AB1157" s="132"/>
      <c r="AC1157" s="132"/>
      <c r="AD1157" s="132"/>
      <c r="AE1157" s="132"/>
      <c r="AF1157" s="132"/>
      <c r="AG1157" s="132"/>
      <c r="AH1157" s="132"/>
      <c r="AI1157" s="132"/>
      <c r="AJ1157" s="132"/>
      <c r="AK1157" s="132"/>
      <c r="AL1157" s="132"/>
      <c r="AM1157" s="132"/>
      <c r="AN1157" s="132"/>
      <c r="AO1157" s="132"/>
      <c r="AP1157" s="132"/>
      <c r="AQ1157" s="132"/>
      <c r="AR1157" s="132"/>
      <c r="AS1157" s="132"/>
      <c r="AT1157" s="132"/>
      <c r="AU1157" s="132"/>
      <c r="AV1157" s="132"/>
      <c r="AW1157" s="132"/>
      <c r="AX1157" s="132"/>
      <c r="AY1157" s="132"/>
      <c r="AZ1157" s="132"/>
      <c r="BA1157" s="132"/>
      <c r="BB1157" s="132"/>
      <c r="BC1157" s="132"/>
      <c r="BD1157" s="132"/>
      <c r="BE1157" s="132"/>
      <c r="BF1157" s="132"/>
      <c r="BG1157" s="132"/>
      <c r="BH1157" s="132"/>
      <c r="BI1157" s="132"/>
      <c r="BJ1157" s="132"/>
      <c r="BK1157" s="132"/>
      <c r="BL1157" s="132"/>
      <c r="BM1157" s="132"/>
      <c r="BN1157" s="132"/>
      <c r="BO1157" s="132"/>
      <c r="BP1157" s="132"/>
      <c r="BQ1157" s="132"/>
      <c r="BR1157" s="132"/>
      <c r="BS1157" s="132"/>
      <c r="BT1157" s="132"/>
      <c r="BU1157" s="132"/>
      <c r="BV1157" s="132"/>
      <c r="BW1157" s="132"/>
      <c r="BX1157" s="132"/>
      <c r="BY1157" s="132"/>
      <c r="BZ1157" s="132"/>
      <c r="CA1157" s="132"/>
      <c r="CB1157" s="132"/>
      <c r="CC1157" s="132"/>
      <c r="CD1157" s="132"/>
      <c r="CE1157" s="132"/>
      <c r="CF1157" s="132"/>
      <c r="CG1157" s="132"/>
      <c r="CH1157" s="132"/>
      <c r="CI1157" s="132"/>
      <c r="CJ1157" s="132"/>
      <c r="CK1157" s="132"/>
      <c r="CL1157" s="132"/>
      <c r="CM1157" s="132"/>
    </row>
    <row r="1158" spans="1:91" s="67" customFormat="1" ht="50.1" customHeight="1">
      <c r="A1158" s="4" t="s">
        <v>4773</v>
      </c>
      <c r="B1158" s="4" t="s">
        <v>2720</v>
      </c>
      <c r="C1158" s="8" t="s">
        <v>3371</v>
      </c>
      <c r="D1158" s="7" t="s">
        <v>3357</v>
      </c>
      <c r="E1158" s="8" t="s">
        <v>3372</v>
      </c>
      <c r="F1158" s="56" t="s">
        <v>3378</v>
      </c>
      <c r="G1158" s="4" t="s">
        <v>3174</v>
      </c>
      <c r="H1158" s="4">
        <v>81.599999999999994</v>
      </c>
      <c r="I1158" s="74">
        <v>590000000</v>
      </c>
      <c r="J1158" s="8" t="s">
        <v>2571</v>
      </c>
      <c r="K1158" s="33" t="s">
        <v>3360</v>
      </c>
      <c r="L1158" s="8" t="s">
        <v>2725</v>
      </c>
      <c r="M1158" s="4" t="s">
        <v>2716</v>
      </c>
      <c r="N1158" s="8" t="s">
        <v>3017</v>
      </c>
      <c r="O1158" s="4" t="s">
        <v>1463</v>
      </c>
      <c r="P1158" s="4">
        <v>796</v>
      </c>
      <c r="Q1158" s="4" t="s">
        <v>2728</v>
      </c>
      <c r="R1158" s="155">
        <v>4</v>
      </c>
      <c r="S1158" s="35">
        <v>31350</v>
      </c>
      <c r="T1158" s="35">
        <f t="shared" si="40"/>
        <v>125400</v>
      </c>
      <c r="U1158" s="35">
        <f t="shared" si="39"/>
        <v>140448</v>
      </c>
      <c r="V1158" s="4"/>
      <c r="W1158" s="4">
        <v>2017</v>
      </c>
      <c r="X1158" s="8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65"/>
      <c r="AM1158" s="65"/>
      <c r="AN1158" s="65"/>
      <c r="AO1158" s="65"/>
      <c r="AP1158" s="65"/>
      <c r="AQ1158" s="65"/>
      <c r="AR1158" s="65"/>
      <c r="AS1158" s="65"/>
      <c r="AT1158" s="65"/>
      <c r="AU1158" s="65"/>
      <c r="AV1158" s="65"/>
      <c r="AW1158" s="65"/>
      <c r="AX1158" s="65"/>
      <c r="AY1158" s="65"/>
      <c r="AZ1158" s="65"/>
      <c r="BA1158" s="65"/>
      <c r="BB1158" s="65"/>
      <c r="BC1158" s="65"/>
      <c r="BD1158" s="65"/>
      <c r="BE1158" s="65"/>
      <c r="BF1158" s="65"/>
      <c r="BG1158" s="65"/>
      <c r="BH1158" s="65"/>
      <c r="BI1158" s="65"/>
      <c r="BJ1158" s="65"/>
      <c r="BK1158" s="65"/>
      <c r="BL1158" s="65"/>
      <c r="BM1158" s="65"/>
      <c r="BN1158" s="65"/>
      <c r="BO1158" s="65"/>
      <c r="BP1158" s="65"/>
      <c r="BQ1158" s="65"/>
      <c r="BR1158" s="65"/>
      <c r="BS1158" s="65"/>
      <c r="BT1158" s="65"/>
      <c r="BU1158" s="65"/>
      <c r="BV1158" s="65"/>
      <c r="BW1158" s="65"/>
      <c r="BX1158" s="65"/>
      <c r="BY1158" s="65"/>
      <c r="BZ1158" s="65"/>
      <c r="CA1158" s="65"/>
      <c r="CB1158" s="65"/>
      <c r="CC1158" s="65"/>
      <c r="CD1158" s="65"/>
      <c r="CE1158" s="65"/>
      <c r="CF1158" s="65"/>
      <c r="CG1158" s="65"/>
      <c r="CH1158" s="65"/>
      <c r="CI1158" s="65"/>
      <c r="CJ1158" s="65"/>
      <c r="CK1158" s="65"/>
      <c r="CL1158" s="65"/>
      <c r="CM1158" s="65"/>
    </row>
    <row r="1159" spans="1:91" s="67" customFormat="1" ht="50.1" customHeight="1">
      <c r="A1159" s="4" t="s">
        <v>4774</v>
      </c>
      <c r="B1159" s="4" t="s">
        <v>2720</v>
      </c>
      <c r="C1159" s="8" t="s">
        <v>224</v>
      </c>
      <c r="D1159" s="56" t="s">
        <v>225</v>
      </c>
      <c r="E1159" s="56" t="s">
        <v>226</v>
      </c>
      <c r="F1159" s="56" t="s">
        <v>227</v>
      </c>
      <c r="G1159" s="4" t="s">
        <v>2712</v>
      </c>
      <c r="H1159" s="4">
        <v>0</v>
      </c>
      <c r="I1159" s="74">
        <v>590000000</v>
      </c>
      <c r="J1159" s="8" t="s">
        <v>2714</v>
      </c>
      <c r="K1159" s="4" t="s">
        <v>2274</v>
      </c>
      <c r="L1159" s="4" t="s">
        <v>773</v>
      </c>
      <c r="M1159" s="4" t="s">
        <v>3398</v>
      </c>
      <c r="N1159" s="4" t="s">
        <v>2427</v>
      </c>
      <c r="O1159" s="24" t="s">
        <v>3473</v>
      </c>
      <c r="P1159" s="4">
        <v>796</v>
      </c>
      <c r="Q1159" s="4" t="s">
        <v>2728</v>
      </c>
      <c r="R1159" s="155">
        <v>11</v>
      </c>
      <c r="S1159" s="155">
        <v>8900</v>
      </c>
      <c r="T1159" s="95">
        <f t="shared" si="40"/>
        <v>97900</v>
      </c>
      <c r="U1159" s="95">
        <f t="shared" si="39"/>
        <v>109648.00000000001</v>
      </c>
      <c r="V1159" s="2"/>
      <c r="W1159" s="4">
        <v>2017</v>
      </c>
      <c r="X1159" s="72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</row>
    <row r="1160" spans="1:91" s="67" customFormat="1" ht="50.1" customHeight="1">
      <c r="A1160" s="4" t="s">
        <v>4775</v>
      </c>
      <c r="B1160" s="5" t="s">
        <v>2720</v>
      </c>
      <c r="C1160" s="5" t="s">
        <v>487</v>
      </c>
      <c r="D1160" s="5" t="s">
        <v>488</v>
      </c>
      <c r="E1160" s="5" t="s">
        <v>489</v>
      </c>
      <c r="F1160" s="5" t="s">
        <v>490</v>
      </c>
      <c r="G1160" s="5" t="s">
        <v>2712</v>
      </c>
      <c r="H1160" s="5">
        <v>0</v>
      </c>
      <c r="I1160" s="74">
        <v>590000000</v>
      </c>
      <c r="J1160" s="8" t="s">
        <v>2571</v>
      </c>
      <c r="K1160" s="5" t="s">
        <v>571</v>
      </c>
      <c r="L1160" s="5" t="s">
        <v>773</v>
      </c>
      <c r="M1160" s="5" t="s">
        <v>3398</v>
      </c>
      <c r="N1160" s="5" t="s">
        <v>456</v>
      </c>
      <c r="O1160" s="5" t="s">
        <v>471</v>
      </c>
      <c r="P1160" s="5">
        <v>796</v>
      </c>
      <c r="Q1160" s="5" t="s">
        <v>2728</v>
      </c>
      <c r="R1160" s="166">
        <v>1</v>
      </c>
      <c r="S1160" s="166">
        <v>10000</v>
      </c>
      <c r="T1160" s="35">
        <f t="shared" si="40"/>
        <v>10000</v>
      </c>
      <c r="U1160" s="35">
        <f t="shared" si="39"/>
        <v>11200.000000000002</v>
      </c>
      <c r="V1160" s="80"/>
      <c r="W1160" s="5">
        <v>2017</v>
      </c>
      <c r="X1160" s="5"/>
    </row>
    <row r="1161" spans="1:91" s="67" customFormat="1" ht="50.1" customHeight="1">
      <c r="A1161" s="4" t="s">
        <v>4776</v>
      </c>
      <c r="B1161" s="33" t="s">
        <v>2720</v>
      </c>
      <c r="C1161" s="97" t="s">
        <v>3383</v>
      </c>
      <c r="D1161" s="99" t="s">
        <v>3384</v>
      </c>
      <c r="E1161" s="5" t="s">
        <v>3385</v>
      </c>
      <c r="F1161" s="23"/>
      <c r="G1161" s="24" t="s">
        <v>2712</v>
      </c>
      <c r="H1161" s="10">
        <v>0</v>
      </c>
      <c r="I1161" s="74">
        <v>590000000</v>
      </c>
      <c r="J1161" s="8" t="s">
        <v>2571</v>
      </c>
      <c r="K1161" s="33" t="s">
        <v>2751</v>
      </c>
      <c r="L1161" s="8" t="s">
        <v>2725</v>
      </c>
      <c r="M1161" s="33" t="s">
        <v>2726</v>
      </c>
      <c r="N1161" s="5" t="s">
        <v>2727</v>
      </c>
      <c r="O1161" s="4" t="s">
        <v>1463</v>
      </c>
      <c r="P1161" s="4">
        <v>796</v>
      </c>
      <c r="Q1161" s="50" t="s">
        <v>2728</v>
      </c>
      <c r="R1161" s="150">
        <v>10</v>
      </c>
      <c r="S1161" s="37">
        <v>3500</v>
      </c>
      <c r="T1161" s="35">
        <f t="shared" si="40"/>
        <v>35000</v>
      </c>
      <c r="U1161" s="35">
        <f t="shared" si="39"/>
        <v>39200.000000000007</v>
      </c>
      <c r="V1161" s="94"/>
      <c r="W1161" s="75">
        <v>2017</v>
      </c>
      <c r="X1161" s="8"/>
      <c r="Y1161" s="132"/>
      <c r="Z1161" s="132"/>
      <c r="AA1161" s="132"/>
      <c r="AB1161" s="132"/>
      <c r="AC1161" s="132"/>
      <c r="AD1161" s="132"/>
      <c r="AE1161" s="132"/>
      <c r="AF1161" s="132"/>
      <c r="AG1161" s="132"/>
      <c r="AH1161" s="132"/>
      <c r="AI1161" s="132"/>
      <c r="AJ1161" s="132"/>
      <c r="AK1161" s="132"/>
      <c r="AL1161" s="132"/>
      <c r="AM1161" s="132"/>
      <c r="AN1161" s="132"/>
      <c r="AO1161" s="132"/>
      <c r="AP1161" s="132"/>
      <c r="AQ1161" s="132"/>
      <c r="AR1161" s="132"/>
      <c r="AS1161" s="132"/>
      <c r="AT1161" s="132"/>
      <c r="AU1161" s="132"/>
      <c r="AV1161" s="132"/>
      <c r="AW1161" s="132"/>
      <c r="AX1161" s="132"/>
      <c r="AY1161" s="132"/>
      <c r="AZ1161" s="132"/>
      <c r="BA1161" s="132"/>
      <c r="BB1161" s="132"/>
      <c r="BC1161" s="132"/>
      <c r="BD1161" s="132"/>
      <c r="BE1161" s="132"/>
      <c r="BF1161" s="132"/>
      <c r="BG1161" s="132"/>
      <c r="BH1161" s="132"/>
      <c r="BI1161" s="132"/>
      <c r="BJ1161" s="132"/>
      <c r="BK1161" s="132"/>
      <c r="BL1161" s="132"/>
      <c r="BM1161" s="132"/>
      <c r="BN1161" s="132"/>
      <c r="BO1161" s="132"/>
      <c r="BP1161" s="132"/>
      <c r="BQ1161" s="132"/>
      <c r="BR1161" s="132"/>
      <c r="BS1161" s="132"/>
      <c r="BT1161" s="132"/>
      <c r="BU1161" s="132"/>
      <c r="BV1161" s="132"/>
      <c r="BW1161" s="132"/>
      <c r="BX1161" s="132"/>
      <c r="BY1161" s="132"/>
      <c r="BZ1161" s="132"/>
      <c r="CA1161" s="132"/>
      <c r="CB1161" s="132"/>
      <c r="CC1161" s="132"/>
      <c r="CD1161" s="132"/>
      <c r="CE1161" s="132"/>
      <c r="CF1161" s="132"/>
      <c r="CG1161" s="132"/>
      <c r="CH1161" s="132"/>
      <c r="CI1161" s="132"/>
      <c r="CJ1161" s="132"/>
      <c r="CK1161" s="132"/>
      <c r="CL1161" s="132"/>
      <c r="CM1161" s="132"/>
    </row>
    <row r="1162" spans="1:91" s="67" customFormat="1" ht="50.1" customHeight="1">
      <c r="A1162" s="4" t="s">
        <v>4777</v>
      </c>
      <c r="B1162" s="4" t="s">
        <v>2720</v>
      </c>
      <c r="C1162" s="8" t="s">
        <v>3386</v>
      </c>
      <c r="D1162" s="7" t="s">
        <v>3387</v>
      </c>
      <c r="E1162" s="8" t="s">
        <v>3388</v>
      </c>
      <c r="F1162" s="56" t="s">
        <v>3389</v>
      </c>
      <c r="G1162" s="4" t="s">
        <v>2712</v>
      </c>
      <c r="H1162" s="4">
        <v>0</v>
      </c>
      <c r="I1162" s="74">
        <v>590000000</v>
      </c>
      <c r="J1162" s="8" t="s">
        <v>2571</v>
      </c>
      <c r="K1162" s="8" t="s">
        <v>2733</v>
      </c>
      <c r="L1162" s="8" t="s">
        <v>2725</v>
      </c>
      <c r="M1162" s="4" t="s">
        <v>2726</v>
      </c>
      <c r="N1162" s="8" t="s">
        <v>2734</v>
      </c>
      <c r="O1162" s="4" t="s">
        <v>1463</v>
      </c>
      <c r="P1162" s="4">
        <v>166</v>
      </c>
      <c r="Q1162" s="4" t="s">
        <v>2762</v>
      </c>
      <c r="R1162" s="155">
        <v>10</v>
      </c>
      <c r="S1162" s="35">
        <v>5900</v>
      </c>
      <c r="T1162" s="35">
        <f t="shared" si="40"/>
        <v>59000</v>
      </c>
      <c r="U1162" s="35">
        <f t="shared" si="39"/>
        <v>66080</v>
      </c>
      <c r="V1162" s="4"/>
      <c r="W1162" s="4">
        <v>2017</v>
      </c>
      <c r="X1162" s="8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</row>
    <row r="1163" spans="1:91" s="67" customFormat="1" ht="50.1" customHeight="1">
      <c r="A1163" s="4" t="s">
        <v>4778</v>
      </c>
      <c r="B1163" s="4" t="s">
        <v>2720</v>
      </c>
      <c r="C1163" s="8" t="s">
        <v>2414</v>
      </c>
      <c r="D1163" s="8" t="s">
        <v>2415</v>
      </c>
      <c r="E1163" s="8" t="s">
        <v>2416</v>
      </c>
      <c r="F1163" s="56" t="s">
        <v>2417</v>
      </c>
      <c r="G1163" s="4" t="s">
        <v>2712</v>
      </c>
      <c r="H1163" s="4">
        <v>0</v>
      </c>
      <c r="I1163" s="74">
        <v>590000000</v>
      </c>
      <c r="J1163" s="8" t="s">
        <v>2571</v>
      </c>
      <c r="K1163" s="8" t="s">
        <v>2249</v>
      </c>
      <c r="L1163" s="36" t="s">
        <v>2714</v>
      </c>
      <c r="M1163" s="4" t="s">
        <v>2726</v>
      </c>
      <c r="N1163" s="8" t="s">
        <v>2346</v>
      </c>
      <c r="O1163" s="4" t="s">
        <v>1415</v>
      </c>
      <c r="P1163" s="4">
        <v>166</v>
      </c>
      <c r="Q1163" s="4" t="s">
        <v>2762</v>
      </c>
      <c r="R1163" s="155">
        <v>600</v>
      </c>
      <c r="S1163" s="35">
        <v>1650</v>
      </c>
      <c r="T1163" s="35">
        <f t="shared" si="40"/>
        <v>990000</v>
      </c>
      <c r="U1163" s="35">
        <f t="shared" si="39"/>
        <v>1108800</v>
      </c>
      <c r="V1163" s="4"/>
      <c r="W1163" s="4">
        <v>2017</v>
      </c>
      <c r="X1163" s="8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</row>
    <row r="1164" spans="1:91" s="67" customFormat="1" ht="50.1" customHeight="1">
      <c r="A1164" s="4" t="s">
        <v>4779</v>
      </c>
      <c r="B1164" s="2" t="s">
        <v>2720</v>
      </c>
      <c r="C1164" s="8" t="s">
        <v>2016</v>
      </c>
      <c r="D1164" s="8" t="s">
        <v>3391</v>
      </c>
      <c r="E1164" s="8" t="s">
        <v>2017</v>
      </c>
      <c r="F1164" s="56" t="s">
        <v>2018</v>
      </c>
      <c r="G1164" s="4" t="s">
        <v>2712</v>
      </c>
      <c r="H1164" s="4">
        <v>0</v>
      </c>
      <c r="I1164" s="74">
        <v>590000000</v>
      </c>
      <c r="J1164" s="8" t="s">
        <v>2571</v>
      </c>
      <c r="K1164" s="8" t="s">
        <v>3472</v>
      </c>
      <c r="L1164" s="8" t="s">
        <v>2725</v>
      </c>
      <c r="M1164" s="4" t="s">
        <v>2716</v>
      </c>
      <c r="N1164" s="8" t="s">
        <v>1830</v>
      </c>
      <c r="O1164" s="4" t="s">
        <v>3473</v>
      </c>
      <c r="P1164" s="4" t="s">
        <v>2821</v>
      </c>
      <c r="Q1164" s="4" t="s">
        <v>2822</v>
      </c>
      <c r="R1164" s="155">
        <v>500</v>
      </c>
      <c r="S1164" s="35">
        <v>215</v>
      </c>
      <c r="T1164" s="35">
        <f t="shared" si="40"/>
        <v>107500</v>
      </c>
      <c r="U1164" s="35">
        <f t="shared" si="39"/>
        <v>120400.00000000001</v>
      </c>
      <c r="V1164" s="4"/>
      <c r="W1164" s="4">
        <v>2017</v>
      </c>
      <c r="X1164" s="258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</row>
    <row r="1165" spans="1:91" s="67" customFormat="1" ht="50.1" customHeight="1">
      <c r="A1165" s="4" t="s">
        <v>4780</v>
      </c>
      <c r="B1165" s="33" t="s">
        <v>2720</v>
      </c>
      <c r="C1165" s="97" t="s">
        <v>2013</v>
      </c>
      <c r="D1165" s="98" t="s">
        <v>3391</v>
      </c>
      <c r="E1165" s="5" t="s">
        <v>2014</v>
      </c>
      <c r="F1165" s="23" t="s">
        <v>2015</v>
      </c>
      <c r="G1165" s="24" t="s">
        <v>2712</v>
      </c>
      <c r="H1165" s="10">
        <v>0</v>
      </c>
      <c r="I1165" s="74">
        <v>590000000</v>
      </c>
      <c r="J1165" s="8" t="s">
        <v>2571</v>
      </c>
      <c r="K1165" s="33" t="s">
        <v>3472</v>
      </c>
      <c r="L1165" s="8" t="s">
        <v>2725</v>
      </c>
      <c r="M1165" s="33" t="s">
        <v>2716</v>
      </c>
      <c r="N1165" s="5" t="s">
        <v>1830</v>
      </c>
      <c r="O1165" s="22" t="s">
        <v>3473</v>
      </c>
      <c r="P1165" s="50" t="s">
        <v>2821</v>
      </c>
      <c r="Q1165" s="50" t="s">
        <v>2822</v>
      </c>
      <c r="R1165" s="150">
        <v>500</v>
      </c>
      <c r="S1165" s="37">
        <v>512</v>
      </c>
      <c r="T1165" s="35">
        <f t="shared" si="40"/>
        <v>256000</v>
      </c>
      <c r="U1165" s="35">
        <f t="shared" si="39"/>
        <v>286720</v>
      </c>
      <c r="V1165" s="33"/>
      <c r="W1165" s="75">
        <v>2017</v>
      </c>
      <c r="X1165" s="258"/>
      <c r="Y1165" s="132"/>
      <c r="Z1165" s="132"/>
      <c r="AA1165" s="132"/>
      <c r="AB1165" s="132"/>
      <c r="AC1165" s="132"/>
      <c r="AD1165" s="132"/>
      <c r="AE1165" s="132"/>
      <c r="AF1165" s="132"/>
      <c r="AG1165" s="132"/>
      <c r="AH1165" s="132"/>
      <c r="AI1165" s="132"/>
      <c r="AJ1165" s="132"/>
      <c r="AK1165" s="132"/>
      <c r="AL1165" s="132"/>
      <c r="AM1165" s="132"/>
      <c r="AN1165" s="132"/>
      <c r="AO1165" s="132"/>
      <c r="AP1165" s="132"/>
      <c r="AQ1165" s="132"/>
      <c r="AR1165" s="132"/>
      <c r="AS1165" s="132"/>
      <c r="AT1165" s="132"/>
      <c r="AU1165" s="132"/>
      <c r="AV1165" s="132"/>
      <c r="AW1165" s="132"/>
      <c r="AX1165" s="132"/>
      <c r="AY1165" s="132"/>
      <c r="AZ1165" s="132"/>
      <c r="BA1165" s="132"/>
      <c r="BB1165" s="132"/>
      <c r="BC1165" s="132"/>
      <c r="BD1165" s="132"/>
      <c r="BE1165" s="132"/>
      <c r="BF1165" s="132"/>
      <c r="BG1165" s="132"/>
      <c r="BH1165" s="132"/>
      <c r="BI1165" s="132"/>
      <c r="BJ1165" s="132"/>
      <c r="BK1165" s="132"/>
      <c r="BL1165" s="132"/>
      <c r="BM1165" s="132"/>
      <c r="BN1165" s="132"/>
      <c r="BO1165" s="132"/>
      <c r="BP1165" s="132"/>
      <c r="BQ1165" s="132"/>
      <c r="BR1165" s="132"/>
      <c r="BS1165" s="132"/>
      <c r="BT1165" s="132"/>
      <c r="BU1165" s="132"/>
      <c r="BV1165" s="132"/>
      <c r="BW1165" s="132"/>
      <c r="BX1165" s="132"/>
      <c r="BY1165" s="132"/>
      <c r="BZ1165" s="132"/>
      <c r="CA1165" s="132"/>
      <c r="CB1165" s="132"/>
      <c r="CC1165" s="132"/>
      <c r="CD1165" s="132"/>
      <c r="CE1165" s="132"/>
      <c r="CF1165" s="132"/>
      <c r="CG1165" s="132"/>
      <c r="CH1165" s="132"/>
      <c r="CI1165" s="132"/>
      <c r="CJ1165" s="132"/>
      <c r="CK1165" s="132"/>
      <c r="CL1165" s="132"/>
      <c r="CM1165" s="132"/>
    </row>
    <row r="1166" spans="1:91" s="162" customFormat="1" ht="50.1" customHeight="1">
      <c r="A1166" s="4" t="s">
        <v>4781</v>
      </c>
      <c r="B1166" s="33" t="s">
        <v>2720</v>
      </c>
      <c r="C1166" s="22" t="s">
        <v>2019</v>
      </c>
      <c r="D1166" s="264" t="s">
        <v>3391</v>
      </c>
      <c r="E1166" s="22" t="s">
        <v>2020</v>
      </c>
      <c r="F1166" s="22" t="s">
        <v>2021</v>
      </c>
      <c r="G1166" s="24" t="s">
        <v>2712</v>
      </c>
      <c r="H1166" s="10">
        <v>0</v>
      </c>
      <c r="I1166" s="9">
        <v>590000000</v>
      </c>
      <c r="J1166" s="8" t="s">
        <v>2571</v>
      </c>
      <c r="K1166" s="33" t="s">
        <v>3472</v>
      </c>
      <c r="L1166" s="8" t="s">
        <v>2725</v>
      </c>
      <c r="M1166" s="33" t="s">
        <v>2716</v>
      </c>
      <c r="N1166" s="5" t="s">
        <v>1830</v>
      </c>
      <c r="O1166" s="5" t="s">
        <v>3473</v>
      </c>
      <c r="P1166" s="5" t="s">
        <v>2821</v>
      </c>
      <c r="Q1166" s="5" t="s">
        <v>2822</v>
      </c>
      <c r="R1166" s="201">
        <v>400</v>
      </c>
      <c r="S1166" s="201">
        <v>220</v>
      </c>
      <c r="T1166" s="226">
        <v>0</v>
      </c>
      <c r="U1166" s="226">
        <f>T1166*1.12</f>
        <v>0</v>
      </c>
      <c r="V1166" s="33"/>
      <c r="W1166" s="75">
        <v>2017</v>
      </c>
      <c r="X1166" s="33" t="s">
        <v>5367</v>
      </c>
      <c r="Y1166" s="165"/>
      <c r="Z1166" s="138"/>
      <c r="AA1166" s="139"/>
      <c r="AB1166" s="138"/>
      <c r="AC1166" s="137"/>
      <c r="AD1166" s="137"/>
      <c r="AE1166" s="137"/>
      <c r="AF1166" s="137"/>
      <c r="AG1166" s="137"/>
      <c r="AH1166" s="137"/>
      <c r="AI1166" s="137"/>
      <c r="AJ1166" s="137"/>
      <c r="AK1166" s="137"/>
      <c r="AL1166" s="137"/>
      <c r="AM1166" s="137"/>
      <c r="AN1166" s="137"/>
      <c r="AO1166" s="137"/>
      <c r="AP1166" s="140"/>
      <c r="AQ1166" s="140"/>
      <c r="AR1166" s="140"/>
      <c r="AS1166" s="140"/>
      <c r="AT1166" s="140"/>
      <c r="AU1166" s="140"/>
      <c r="AV1166" s="140"/>
      <c r="AW1166" s="140"/>
      <c r="AX1166" s="140"/>
      <c r="AY1166" s="140"/>
      <c r="AZ1166" s="140"/>
      <c r="BA1166" s="140"/>
      <c r="BB1166" s="140"/>
      <c r="BC1166" s="140"/>
      <c r="BD1166" s="140"/>
      <c r="BE1166" s="140"/>
      <c r="BF1166" s="140"/>
      <c r="BG1166" s="140"/>
      <c r="BH1166" s="140"/>
      <c r="BI1166" s="140"/>
      <c r="BJ1166" s="140"/>
      <c r="BK1166" s="140"/>
      <c r="BL1166" s="140"/>
      <c r="BM1166" s="140"/>
      <c r="BN1166" s="140"/>
    </row>
    <row r="1167" spans="1:91" s="162" customFormat="1" ht="50.1" customHeight="1">
      <c r="A1167" s="4" t="s">
        <v>5369</v>
      </c>
      <c r="B1167" s="33" t="s">
        <v>2720</v>
      </c>
      <c r="C1167" s="22" t="s">
        <v>2019</v>
      </c>
      <c r="D1167" s="264" t="s">
        <v>3391</v>
      </c>
      <c r="E1167" s="22" t="s">
        <v>2020</v>
      </c>
      <c r="F1167" s="22" t="s">
        <v>2021</v>
      </c>
      <c r="G1167" s="24" t="s">
        <v>2712</v>
      </c>
      <c r="H1167" s="24">
        <v>0</v>
      </c>
      <c r="I1167" s="84">
        <v>590000000</v>
      </c>
      <c r="J1167" s="24" t="s">
        <v>2714</v>
      </c>
      <c r="K1167" s="5" t="s">
        <v>5365</v>
      </c>
      <c r="L1167" s="24" t="s">
        <v>2714</v>
      </c>
      <c r="M1167" s="24" t="s">
        <v>2716</v>
      </c>
      <c r="N1167" s="24" t="s">
        <v>2265</v>
      </c>
      <c r="O1167" s="159" t="s">
        <v>2266</v>
      </c>
      <c r="P1167" s="50" t="s">
        <v>2821</v>
      </c>
      <c r="Q1167" s="50" t="s">
        <v>2822</v>
      </c>
      <c r="R1167" s="201">
        <v>400</v>
      </c>
      <c r="S1167" s="201">
        <v>220</v>
      </c>
      <c r="T1167" s="226">
        <f>R1167*S1167</f>
        <v>88000</v>
      </c>
      <c r="U1167" s="226">
        <f>T1167*1.12</f>
        <v>98560.000000000015</v>
      </c>
      <c r="V1167" s="265"/>
      <c r="W1167" s="8">
        <v>2017</v>
      </c>
      <c r="X1167" s="263"/>
      <c r="Y1167" s="165"/>
      <c r="Z1167" s="138"/>
      <c r="AA1167" s="139"/>
      <c r="AB1167" s="138"/>
      <c r="AC1167" s="137"/>
      <c r="AD1167" s="137"/>
      <c r="AE1167" s="137"/>
      <c r="AF1167" s="137"/>
      <c r="AG1167" s="137"/>
      <c r="AH1167" s="137"/>
      <c r="AI1167" s="137"/>
      <c r="AJ1167" s="137"/>
      <c r="AK1167" s="137"/>
      <c r="AL1167" s="137"/>
      <c r="AM1167" s="137"/>
      <c r="AN1167" s="137"/>
      <c r="AO1167" s="137"/>
      <c r="AP1167" s="140"/>
      <c r="AQ1167" s="140"/>
      <c r="AR1167" s="140"/>
      <c r="AS1167" s="140"/>
      <c r="AT1167" s="140"/>
      <c r="AU1167" s="140"/>
      <c r="AV1167" s="140"/>
      <c r="AW1167" s="140"/>
      <c r="AX1167" s="140"/>
      <c r="AY1167" s="140"/>
      <c r="AZ1167" s="140"/>
      <c r="BA1167" s="140"/>
      <c r="BB1167" s="140"/>
      <c r="BC1167" s="140"/>
      <c r="BD1167" s="140"/>
      <c r="BE1167" s="140"/>
      <c r="BF1167" s="140"/>
      <c r="BG1167" s="140"/>
      <c r="BH1167" s="140"/>
      <c r="BI1167" s="140"/>
      <c r="BJ1167" s="140"/>
      <c r="BK1167" s="140"/>
      <c r="BL1167" s="140"/>
      <c r="BM1167" s="140"/>
      <c r="BN1167" s="140"/>
    </row>
    <row r="1168" spans="1:91" s="162" customFormat="1" ht="50.1" customHeight="1">
      <c r="A1168" s="4" t="s">
        <v>4782</v>
      </c>
      <c r="B1168" s="33" t="s">
        <v>2720</v>
      </c>
      <c r="C1168" s="22" t="s">
        <v>2006</v>
      </c>
      <c r="D1168" s="264" t="s">
        <v>3391</v>
      </c>
      <c r="E1168" s="22" t="s">
        <v>2007</v>
      </c>
      <c r="F1168" s="22" t="s">
        <v>2008</v>
      </c>
      <c r="G1168" s="24" t="s">
        <v>2712</v>
      </c>
      <c r="H1168" s="10">
        <v>0</v>
      </c>
      <c r="I1168" s="9">
        <v>590000000</v>
      </c>
      <c r="J1168" s="8" t="s">
        <v>2571</v>
      </c>
      <c r="K1168" s="33" t="s">
        <v>3472</v>
      </c>
      <c r="L1168" s="8" t="s">
        <v>2725</v>
      </c>
      <c r="M1168" s="33" t="s">
        <v>2716</v>
      </c>
      <c r="N1168" s="5" t="s">
        <v>1830</v>
      </c>
      <c r="O1168" s="5" t="s">
        <v>3473</v>
      </c>
      <c r="P1168" s="5" t="s">
        <v>2821</v>
      </c>
      <c r="Q1168" s="5" t="s">
        <v>2822</v>
      </c>
      <c r="R1168" s="201">
        <v>1600</v>
      </c>
      <c r="S1168" s="201">
        <v>140</v>
      </c>
      <c r="T1168" s="226">
        <v>0</v>
      </c>
      <c r="U1168" s="226">
        <f>T1168*1.12</f>
        <v>0</v>
      </c>
      <c r="V1168" s="33"/>
      <c r="W1168" s="75">
        <v>2017</v>
      </c>
      <c r="X1168" s="33" t="s">
        <v>5367</v>
      </c>
      <c r="Y1168" s="165"/>
      <c r="Z1168" s="138"/>
      <c r="AA1168" s="139"/>
      <c r="AB1168" s="138"/>
      <c r="AC1168" s="137"/>
      <c r="AD1168" s="137"/>
      <c r="AE1168" s="137"/>
      <c r="AF1168" s="137"/>
      <c r="AG1168" s="137"/>
      <c r="AH1168" s="137"/>
      <c r="AI1168" s="137"/>
      <c r="AJ1168" s="137"/>
      <c r="AK1168" s="137"/>
      <c r="AL1168" s="137"/>
      <c r="AM1168" s="137"/>
      <c r="AN1168" s="137"/>
      <c r="AO1168" s="137"/>
      <c r="AP1168" s="140"/>
      <c r="AQ1168" s="140"/>
      <c r="AR1168" s="140"/>
      <c r="AS1168" s="140"/>
      <c r="AT1168" s="140"/>
      <c r="AU1168" s="140"/>
      <c r="AV1168" s="140"/>
      <c r="AW1168" s="140"/>
      <c r="AX1168" s="140"/>
      <c r="AY1168" s="140"/>
      <c r="AZ1168" s="140"/>
      <c r="BA1168" s="140"/>
      <c r="BB1168" s="140"/>
      <c r="BC1168" s="140"/>
      <c r="BD1168" s="140"/>
      <c r="BE1168" s="140"/>
      <c r="BF1168" s="140"/>
      <c r="BG1168" s="140"/>
      <c r="BH1168" s="140"/>
      <c r="BI1168" s="140"/>
      <c r="BJ1168" s="140"/>
      <c r="BK1168" s="140"/>
      <c r="BL1168" s="140"/>
      <c r="BM1168" s="140"/>
      <c r="BN1168" s="140"/>
    </row>
    <row r="1169" spans="1:91" s="162" customFormat="1" ht="50.1" customHeight="1">
      <c r="A1169" s="8" t="s">
        <v>5370</v>
      </c>
      <c r="B1169" s="33" t="s">
        <v>2720</v>
      </c>
      <c r="C1169" s="23" t="s">
        <v>2006</v>
      </c>
      <c r="D1169" s="99" t="s">
        <v>3391</v>
      </c>
      <c r="E1169" s="23" t="s">
        <v>2007</v>
      </c>
      <c r="F1169" s="23" t="s">
        <v>2008</v>
      </c>
      <c r="G1169" s="24" t="s">
        <v>2712</v>
      </c>
      <c r="H1169" s="24">
        <v>0</v>
      </c>
      <c r="I1169" s="84">
        <v>590000000</v>
      </c>
      <c r="J1169" s="24" t="s">
        <v>2714</v>
      </c>
      <c r="K1169" s="5" t="s">
        <v>5365</v>
      </c>
      <c r="L1169" s="24" t="s">
        <v>2714</v>
      </c>
      <c r="M1169" s="24" t="s">
        <v>2716</v>
      </c>
      <c r="N1169" s="24" t="s">
        <v>2265</v>
      </c>
      <c r="O1169" s="5" t="s">
        <v>3473</v>
      </c>
      <c r="P1169" s="5" t="s">
        <v>2821</v>
      </c>
      <c r="Q1169" s="5" t="s">
        <v>2822</v>
      </c>
      <c r="R1169" s="266">
        <v>1600</v>
      </c>
      <c r="S1169" s="196">
        <v>140</v>
      </c>
      <c r="T1169" s="196">
        <f>R1169*S1169</f>
        <v>224000</v>
      </c>
      <c r="U1169" s="196">
        <f>T1169*1.12</f>
        <v>250880.00000000003</v>
      </c>
      <c r="V1169" s="267"/>
      <c r="W1169" s="8">
        <v>2017</v>
      </c>
      <c r="X1169" s="263"/>
      <c r="Y1169" s="165"/>
      <c r="Z1169" s="138"/>
      <c r="AA1169" s="139"/>
      <c r="AB1169" s="138"/>
      <c r="AC1169" s="137"/>
      <c r="AD1169" s="137"/>
      <c r="AE1169" s="137"/>
      <c r="AF1169" s="137"/>
      <c r="AG1169" s="137"/>
      <c r="AH1169" s="137"/>
      <c r="AI1169" s="137"/>
      <c r="AJ1169" s="137"/>
      <c r="AK1169" s="137"/>
      <c r="AL1169" s="137"/>
      <c r="AM1169" s="137"/>
      <c r="AN1169" s="137"/>
      <c r="AO1169" s="137"/>
      <c r="AP1169" s="140"/>
      <c r="AQ1169" s="140"/>
      <c r="AR1169" s="140"/>
      <c r="AS1169" s="140"/>
      <c r="AT1169" s="140"/>
      <c r="AU1169" s="140"/>
      <c r="AV1169" s="140"/>
      <c r="AW1169" s="140"/>
      <c r="AX1169" s="140"/>
      <c r="AY1169" s="140"/>
      <c r="AZ1169" s="140"/>
      <c r="BA1169" s="140"/>
      <c r="BB1169" s="140"/>
      <c r="BC1169" s="140"/>
      <c r="BD1169" s="140"/>
      <c r="BE1169" s="140"/>
      <c r="BF1169" s="140"/>
      <c r="BG1169" s="140"/>
      <c r="BH1169" s="140"/>
      <c r="BI1169" s="140"/>
      <c r="BJ1169" s="140"/>
      <c r="BK1169" s="140"/>
      <c r="BL1169" s="140"/>
      <c r="BM1169" s="140"/>
      <c r="BN1169" s="140"/>
    </row>
    <row r="1170" spans="1:91" s="67" customFormat="1" ht="50.1" customHeight="1">
      <c r="A1170" s="4" t="s">
        <v>4783</v>
      </c>
      <c r="B1170" s="33" t="s">
        <v>2720</v>
      </c>
      <c r="C1170" s="97" t="s">
        <v>3390</v>
      </c>
      <c r="D1170" s="99" t="s">
        <v>3391</v>
      </c>
      <c r="E1170" s="5" t="s">
        <v>3392</v>
      </c>
      <c r="F1170" s="23" t="s">
        <v>3393</v>
      </c>
      <c r="G1170" s="24" t="s">
        <v>2712</v>
      </c>
      <c r="H1170" s="10">
        <v>0</v>
      </c>
      <c r="I1170" s="74">
        <v>590000000</v>
      </c>
      <c r="J1170" s="8" t="s">
        <v>2571</v>
      </c>
      <c r="K1170" s="33" t="s">
        <v>2733</v>
      </c>
      <c r="L1170" s="8" t="s">
        <v>2725</v>
      </c>
      <c r="M1170" s="33" t="s">
        <v>2726</v>
      </c>
      <c r="N1170" s="5" t="s">
        <v>2734</v>
      </c>
      <c r="O1170" s="4" t="s">
        <v>1463</v>
      </c>
      <c r="P1170" s="4">
        <v>736</v>
      </c>
      <c r="Q1170" s="50" t="s">
        <v>2769</v>
      </c>
      <c r="R1170" s="150">
        <v>9</v>
      </c>
      <c r="S1170" s="37">
        <v>4700</v>
      </c>
      <c r="T1170" s="35">
        <f t="shared" si="40"/>
        <v>42300</v>
      </c>
      <c r="U1170" s="35">
        <f t="shared" si="39"/>
        <v>47376.000000000007</v>
      </c>
      <c r="V1170" s="33"/>
      <c r="W1170" s="75">
        <v>2017</v>
      </c>
      <c r="X1170" s="8"/>
      <c r="Y1170" s="132"/>
      <c r="Z1170" s="132"/>
      <c r="AA1170" s="132"/>
      <c r="AB1170" s="132"/>
      <c r="AC1170" s="132"/>
      <c r="AD1170" s="132"/>
      <c r="AE1170" s="132"/>
      <c r="AF1170" s="132"/>
      <c r="AG1170" s="132"/>
      <c r="AH1170" s="132"/>
      <c r="AI1170" s="132"/>
      <c r="AJ1170" s="132"/>
      <c r="AK1170" s="132"/>
      <c r="AL1170" s="132"/>
      <c r="AM1170" s="132"/>
      <c r="AN1170" s="132"/>
      <c r="AO1170" s="132"/>
      <c r="AP1170" s="132"/>
      <c r="AQ1170" s="132"/>
      <c r="AR1170" s="132"/>
      <c r="AS1170" s="132"/>
      <c r="AT1170" s="132"/>
      <c r="AU1170" s="132"/>
      <c r="AV1170" s="132"/>
      <c r="AW1170" s="132"/>
      <c r="AX1170" s="132"/>
      <c r="AY1170" s="132"/>
      <c r="AZ1170" s="132"/>
      <c r="BA1170" s="132"/>
      <c r="BB1170" s="132"/>
      <c r="BC1170" s="132"/>
      <c r="BD1170" s="132"/>
      <c r="BE1170" s="132"/>
      <c r="BF1170" s="132"/>
      <c r="BG1170" s="132"/>
      <c r="BH1170" s="132"/>
      <c r="BI1170" s="132"/>
      <c r="BJ1170" s="132"/>
      <c r="BK1170" s="132"/>
      <c r="BL1170" s="132"/>
      <c r="BM1170" s="132"/>
      <c r="BN1170" s="132"/>
      <c r="BO1170" s="132"/>
      <c r="BP1170" s="132"/>
      <c r="BQ1170" s="132"/>
      <c r="BR1170" s="132"/>
      <c r="BS1170" s="132"/>
      <c r="BT1170" s="132"/>
      <c r="BU1170" s="132"/>
      <c r="BV1170" s="132"/>
      <c r="BW1170" s="132"/>
      <c r="BX1170" s="132"/>
      <c r="BY1170" s="132"/>
      <c r="BZ1170" s="132"/>
      <c r="CA1170" s="132"/>
      <c r="CB1170" s="132"/>
      <c r="CC1170" s="132"/>
      <c r="CD1170" s="132"/>
      <c r="CE1170" s="132"/>
      <c r="CF1170" s="132"/>
      <c r="CG1170" s="132"/>
      <c r="CH1170" s="132"/>
      <c r="CI1170" s="132"/>
      <c r="CJ1170" s="132"/>
      <c r="CK1170" s="132"/>
      <c r="CL1170" s="132"/>
      <c r="CM1170" s="132"/>
    </row>
    <row r="1171" spans="1:91" s="67" customFormat="1" ht="50.1" customHeight="1">
      <c r="A1171" s="4" t="s">
        <v>4784</v>
      </c>
      <c r="B1171" s="4" t="s">
        <v>2720</v>
      </c>
      <c r="C1171" s="8" t="s">
        <v>2428</v>
      </c>
      <c r="D1171" s="8" t="s">
        <v>3391</v>
      </c>
      <c r="E1171" s="8" t="s">
        <v>2429</v>
      </c>
      <c r="F1171" s="56" t="s">
        <v>2430</v>
      </c>
      <c r="G1171" s="4" t="s">
        <v>2712</v>
      </c>
      <c r="H1171" s="4">
        <v>0</v>
      </c>
      <c r="I1171" s="74">
        <v>590000000</v>
      </c>
      <c r="J1171" s="8" t="s">
        <v>2571</v>
      </c>
      <c r="K1171" s="8" t="s">
        <v>2249</v>
      </c>
      <c r="L1171" s="36" t="s">
        <v>2714</v>
      </c>
      <c r="M1171" s="4" t="s">
        <v>2726</v>
      </c>
      <c r="N1171" s="8" t="s">
        <v>2128</v>
      </c>
      <c r="O1171" s="4" t="s">
        <v>1415</v>
      </c>
      <c r="P1171" s="4" t="s">
        <v>2422</v>
      </c>
      <c r="Q1171" s="4" t="s">
        <v>2423</v>
      </c>
      <c r="R1171" s="155">
        <v>100</v>
      </c>
      <c r="S1171" s="35">
        <v>2000</v>
      </c>
      <c r="T1171" s="35">
        <f t="shared" si="40"/>
        <v>200000</v>
      </c>
      <c r="U1171" s="35">
        <f t="shared" si="39"/>
        <v>224000.00000000003</v>
      </c>
      <c r="V1171" s="4"/>
      <c r="W1171" s="4">
        <v>2017</v>
      </c>
      <c r="X1171" s="8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</row>
    <row r="1172" spans="1:91" s="67" customFormat="1" ht="50.1" customHeight="1">
      <c r="A1172" s="4" t="s">
        <v>4785</v>
      </c>
      <c r="B1172" s="4" t="s">
        <v>2720</v>
      </c>
      <c r="C1172" s="8" t="s">
        <v>2402</v>
      </c>
      <c r="D1172" s="8" t="s">
        <v>2403</v>
      </c>
      <c r="E1172" s="8" t="s">
        <v>2404</v>
      </c>
      <c r="F1172" s="56" t="s">
        <v>2405</v>
      </c>
      <c r="G1172" s="4" t="s">
        <v>2712</v>
      </c>
      <c r="H1172" s="4">
        <v>0</v>
      </c>
      <c r="I1172" s="74">
        <v>590000000</v>
      </c>
      <c r="J1172" s="8" t="s">
        <v>2571</v>
      </c>
      <c r="K1172" s="8" t="s">
        <v>2391</v>
      </c>
      <c r="L1172" s="36" t="s">
        <v>2714</v>
      </c>
      <c r="M1172" s="4" t="s">
        <v>2264</v>
      </c>
      <c r="N1172" s="8" t="s">
        <v>2128</v>
      </c>
      <c r="O1172" s="4" t="s">
        <v>1463</v>
      </c>
      <c r="P1172" s="4">
        <v>166</v>
      </c>
      <c r="Q1172" s="4" t="s">
        <v>2762</v>
      </c>
      <c r="R1172" s="155">
        <v>3</v>
      </c>
      <c r="S1172" s="35">
        <v>9500</v>
      </c>
      <c r="T1172" s="35">
        <f t="shared" si="40"/>
        <v>28500</v>
      </c>
      <c r="U1172" s="35">
        <f t="shared" si="39"/>
        <v>31920.000000000004</v>
      </c>
      <c r="V1172" s="4"/>
      <c r="W1172" s="4">
        <v>2017</v>
      </c>
      <c r="X1172" s="8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</row>
    <row r="1173" spans="1:91" s="67" customFormat="1" ht="50.1" customHeight="1">
      <c r="A1173" s="4" t="s">
        <v>4786</v>
      </c>
      <c r="B1173" s="4" t="s">
        <v>2720</v>
      </c>
      <c r="C1173" s="8" t="s">
        <v>2463</v>
      </c>
      <c r="D1173" s="8" t="s">
        <v>2464</v>
      </c>
      <c r="E1173" s="8" t="s">
        <v>2465</v>
      </c>
      <c r="F1173" s="56" t="s">
        <v>2466</v>
      </c>
      <c r="G1173" s="4" t="s">
        <v>2712</v>
      </c>
      <c r="H1173" s="4">
        <v>0</v>
      </c>
      <c r="I1173" s="74">
        <v>590000000</v>
      </c>
      <c r="J1173" s="8" t="s">
        <v>2571</v>
      </c>
      <c r="K1173" s="8" t="s">
        <v>2467</v>
      </c>
      <c r="L1173" s="8" t="s">
        <v>2725</v>
      </c>
      <c r="M1173" s="4" t="s">
        <v>3398</v>
      </c>
      <c r="N1173" s="8" t="s">
        <v>2458</v>
      </c>
      <c r="O1173" s="22" t="s">
        <v>2718</v>
      </c>
      <c r="P1173" s="4">
        <v>796</v>
      </c>
      <c r="Q1173" s="4" t="s">
        <v>2728</v>
      </c>
      <c r="R1173" s="155">
        <v>2</v>
      </c>
      <c r="S1173" s="35">
        <v>196500</v>
      </c>
      <c r="T1173" s="35">
        <f t="shared" si="40"/>
        <v>393000</v>
      </c>
      <c r="U1173" s="35">
        <f t="shared" si="39"/>
        <v>440160.00000000006</v>
      </c>
      <c r="V1173" s="4" t="s">
        <v>2706</v>
      </c>
      <c r="W1173" s="4">
        <v>2017</v>
      </c>
      <c r="X1173" s="8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</row>
    <row r="1174" spans="1:91" s="162" customFormat="1" ht="50.1" customHeight="1">
      <c r="A1174" s="4" t="s">
        <v>4787</v>
      </c>
      <c r="B1174" s="33" t="s">
        <v>2720</v>
      </c>
      <c r="C1174" s="22" t="s">
        <v>1942</v>
      </c>
      <c r="D1174" s="264" t="s">
        <v>3476</v>
      </c>
      <c r="E1174" s="22" t="s">
        <v>1943</v>
      </c>
      <c r="F1174" s="22" t="s">
        <v>1944</v>
      </c>
      <c r="G1174" s="24" t="s">
        <v>2712</v>
      </c>
      <c r="H1174" s="10">
        <v>0</v>
      </c>
      <c r="I1174" s="9">
        <v>590000000</v>
      </c>
      <c r="J1174" s="8" t="s">
        <v>2571</v>
      </c>
      <c r="K1174" s="33" t="s">
        <v>3472</v>
      </c>
      <c r="L1174" s="8" t="s">
        <v>2725</v>
      </c>
      <c r="M1174" s="33" t="s">
        <v>2716</v>
      </c>
      <c r="N1174" s="5" t="s">
        <v>1830</v>
      </c>
      <c r="O1174" s="5" t="s">
        <v>3473</v>
      </c>
      <c r="P1174" s="5">
        <v>112</v>
      </c>
      <c r="Q1174" s="5" t="s">
        <v>2903</v>
      </c>
      <c r="R1174" s="201">
        <v>2200</v>
      </c>
      <c r="S1174" s="201">
        <v>200</v>
      </c>
      <c r="T1174" s="226">
        <v>0</v>
      </c>
      <c r="U1174" s="226">
        <f>T1174*1.12</f>
        <v>0</v>
      </c>
      <c r="V1174" s="33"/>
      <c r="W1174" s="75">
        <v>2017</v>
      </c>
      <c r="X1174" s="33" t="s">
        <v>5373</v>
      </c>
      <c r="Y1174" s="165"/>
      <c r="Z1174" s="138"/>
      <c r="AA1174" s="139"/>
      <c r="AB1174" s="138"/>
      <c r="AC1174" s="137"/>
      <c r="AD1174" s="137"/>
      <c r="AE1174" s="137"/>
      <c r="AF1174" s="137"/>
      <c r="AG1174" s="137"/>
      <c r="AH1174" s="137"/>
      <c r="AI1174" s="137"/>
      <c r="AJ1174" s="137"/>
      <c r="AK1174" s="137"/>
      <c r="AL1174" s="137"/>
      <c r="AM1174" s="137"/>
      <c r="AN1174" s="137"/>
      <c r="AO1174" s="137"/>
      <c r="AP1174" s="140"/>
      <c r="AQ1174" s="140"/>
      <c r="AR1174" s="140"/>
      <c r="AS1174" s="140"/>
      <c r="AT1174" s="140"/>
      <c r="AU1174" s="140"/>
      <c r="AV1174" s="140"/>
      <c r="AW1174" s="140"/>
      <c r="AX1174" s="140"/>
      <c r="AY1174" s="140"/>
      <c r="AZ1174" s="140"/>
      <c r="BA1174" s="140"/>
      <c r="BB1174" s="140"/>
      <c r="BC1174" s="140"/>
      <c r="BD1174" s="140"/>
      <c r="BE1174" s="140"/>
      <c r="BF1174" s="140"/>
      <c r="BG1174" s="140"/>
      <c r="BH1174" s="140"/>
      <c r="BI1174" s="140"/>
      <c r="BJ1174" s="140"/>
      <c r="BK1174" s="140"/>
      <c r="BL1174" s="140"/>
      <c r="BM1174" s="140"/>
      <c r="BN1174" s="140"/>
    </row>
    <row r="1175" spans="1:91" s="162" customFormat="1" ht="50.1" customHeight="1">
      <c r="A1175" s="50" t="s">
        <v>5374</v>
      </c>
      <c r="B1175" s="33" t="s">
        <v>2720</v>
      </c>
      <c r="C1175" s="22" t="s">
        <v>1942</v>
      </c>
      <c r="D1175" s="264" t="s">
        <v>3476</v>
      </c>
      <c r="E1175" s="22" t="s">
        <v>1943</v>
      </c>
      <c r="F1175" s="22" t="s">
        <v>1944</v>
      </c>
      <c r="G1175" s="24" t="s">
        <v>2712</v>
      </c>
      <c r="H1175" s="10">
        <v>0</v>
      </c>
      <c r="I1175" s="9">
        <v>590000000</v>
      </c>
      <c r="J1175" s="8" t="s">
        <v>2571</v>
      </c>
      <c r="K1175" s="24" t="s">
        <v>5365</v>
      </c>
      <c r="L1175" s="24" t="s">
        <v>2714</v>
      </c>
      <c r="M1175" s="24" t="s">
        <v>2716</v>
      </c>
      <c r="N1175" s="5" t="s">
        <v>1830</v>
      </c>
      <c r="O1175" s="33" t="s">
        <v>5291</v>
      </c>
      <c r="P1175" s="8">
        <v>112</v>
      </c>
      <c r="Q1175" s="5" t="s">
        <v>2903</v>
      </c>
      <c r="R1175" s="201">
        <v>1000</v>
      </c>
      <c r="S1175" s="226">
        <v>290.18</v>
      </c>
      <c r="T1175" s="226">
        <f>S1175*R1175</f>
        <v>290180</v>
      </c>
      <c r="U1175" s="226">
        <f>T1175*1.12</f>
        <v>325001.60000000003</v>
      </c>
      <c r="V1175" s="5"/>
      <c r="W1175" s="8">
        <v>2017</v>
      </c>
      <c r="X1175" s="263"/>
      <c r="Y1175" s="165"/>
      <c r="Z1175" s="138"/>
      <c r="AA1175" s="139"/>
      <c r="AB1175" s="138"/>
      <c r="AC1175" s="137"/>
      <c r="AD1175" s="137"/>
      <c r="AE1175" s="137"/>
      <c r="AF1175" s="137"/>
      <c r="AG1175" s="137"/>
      <c r="AH1175" s="137"/>
      <c r="AI1175" s="137"/>
      <c r="AJ1175" s="137"/>
      <c r="AK1175" s="137"/>
      <c r="AL1175" s="137"/>
      <c r="AM1175" s="137"/>
      <c r="AN1175" s="137"/>
      <c r="AO1175" s="137"/>
      <c r="AP1175" s="140"/>
      <c r="AQ1175" s="140"/>
      <c r="AR1175" s="140"/>
      <c r="AS1175" s="140"/>
      <c r="AT1175" s="140"/>
      <c r="AU1175" s="140"/>
      <c r="AV1175" s="140"/>
      <c r="AW1175" s="140"/>
      <c r="AX1175" s="140"/>
      <c r="AY1175" s="140"/>
      <c r="AZ1175" s="140"/>
      <c r="BA1175" s="140"/>
      <c r="BB1175" s="140"/>
      <c r="BC1175" s="140"/>
      <c r="BD1175" s="140"/>
      <c r="BE1175" s="140"/>
      <c r="BF1175" s="140"/>
      <c r="BG1175" s="140"/>
      <c r="BH1175" s="140"/>
      <c r="BI1175" s="140"/>
      <c r="BJ1175" s="140"/>
      <c r="BK1175" s="140"/>
      <c r="BL1175" s="140"/>
      <c r="BM1175" s="140"/>
      <c r="BN1175" s="140"/>
    </row>
    <row r="1176" spans="1:91" s="67" customFormat="1" ht="50.1" customHeight="1">
      <c r="A1176" s="4" t="s">
        <v>4788</v>
      </c>
      <c r="B1176" s="33" t="s">
        <v>2720</v>
      </c>
      <c r="C1176" s="97" t="s">
        <v>2236</v>
      </c>
      <c r="D1176" s="98" t="s">
        <v>3476</v>
      </c>
      <c r="E1176" s="5" t="s">
        <v>2237</v>
      </c>
      <c r="F1176" s="23" t="s">
        <v>2238</v>
      </c>
      <c r="G1176" s="24" t="s">
        <v>2712</v>
      </c>
      <c r="H1176" s="10">
        <v>100</v>
      </c>
      <c r="I1176" s="74">
        <v>590000000</v>
      </c>
      <c r="J1176" s="8" t="s">
        <v>2571</v>
      </c>
      <c r="K1176" s="33" t="s">
        <v>2226</v>
      </c>
      <c r="L1176" s="8" t="s">
        <v>2725</v>
      </c>
      <c r="M1176" s="33" t="s">
        <v>2716</v>
      </c>
      <c r="N1176" s="5" t="s">
        <v>2128</v>
      </c>
      <c r="O1176" s="22" t="s">
        <v>2718</v>
      </c>
      <c r="P1176" s="50">
        <v>112</v>
      </c>
      <c r="Q1176" s="50" t="s">
        <v>2903</v>
      </c>
      <c r="R1176" s="150">
        <v>40000</v>
      </c>
      <c r="S1176" s="37">
        <v>128</v>
      </c>
      <c r="T1176" s="35">
        <f t="shared" si="40"/>
        <v>5120000</v>
      </c>
      <c r="U1176" s="35">
        <f t="shared" si="39"/>
        <v>5734400.0000000009</v>
      </c>
      <c r="V1176" s="33"/>
      <c r="W1176" s="75">
        <v>2017</v>
      </c>
      <c r="X1176" s="8"/>
      <c r="Y1176" s="132"/>
      <c r="Z1176" s="132"/>
      <c r="AA1176" s="132"/>
      <c r="AB1176" s="132"/>
      <c r="AC1176" s="132"/>
      <c r="AD1176" s="132"/>
      <c r="AE1176" s="132"/>
      <c r="AF1176" s="132"/>
      <c r="AG1176" s="132"/>
      <c r="AH1176" s="132"/>
      <c r="AI1176" s="132"/>
      <c r="AJ1176" s="132"/>
      <c r="AK1176" s="132"/>
      <c r="AL1176" s="132"/>
      <c r="AM1176" s="132"/>
      <c r="AN1176" s="132"/>
      <c r="AO1176" s="132"/>
      <c r="AP1176" s="132"/>
      <c r="AQ1176" s="132"/>
      <c r="AR1176" s="132"/>
      <c r="AS1176" s="132"/>
      <c r="AT1176" s="132"/>
      <c r="AU1176" s="132"/>
      <c r="AV1176" s="132"/>
      <c r="AW1176" s="132"/>
      <c r="AX1176" s="132"/>
      <c r="AY1176" s="132"/>
      <c r="AZ1176" s="132"/>
      <c r="BA1176" s="132"/>
      <c r="BB1176" s="132"/>
      <c r="BC1176" s="132"/>
      <c r="BD1176" s="132"/>
      <c r="BE1176" s="132"/>
      <c r="BF1176" s="132"/>
      <c r="BG1176" s="132"/>
      <c r="BH1176" s="132"/>
      <c r="BI1176" s="132"/>
      <c r="BJ1176" s="132"/>
      <c r="BK1176" s="132"/>
      <c r="BL1176" s="132"/>
      <c r="BM1176" s="132"/>
      <c r="BN1176" s="132"/>
      <c r="BO1176" s="132"/>
      <c r="BP1176" s="132"/>
      <c r="BQ1176" s="132"/>
      <c r="BR1176" s="132"/>
      <c r="BS1176" s="132"/>
      <c r="BT1176" s="132"/>
      <c r="BU1176" s="132"/>
      <c r="BV1176" s="132"/>
      <c r="BW1176" s="132"/>
      <c r="BX1176" s="132"/>
      <c r="BY1176" s="132"/>
      <c r="BZ1176" s="132"/>
      <c r="CA1176" s="132"/>
      <c r="CB1176" s="132"/>
      <c r="CC1176" s="132"/>
      <c r="CD1176" s="132"/>
      <c r="CE1176" s="132"/>
      <c r="CF1176" s="132"/>
      <c r="CG1176" s="132"/>
      <c r="CH1176" s="132"/>
      <c r="CI1176" s="132"/>
      <c r="CJ1176" s="132"/>
      <c r="CK1176" s="132"/>
      <c r="CL1176" s="132"/>
      <c r="CM1176" s="132"/>
    </row>
    <row r="1177" spans="1:91" s="67" customFormat="1" ht="50.1" customHeight="1">
      <c r="A1177" s="4" t="s">
        <v>4789</v>
      </c>
      <c r="B1177" s="33" t="s">
        <v>2720</v>
      </c>
      <c r="C1177" s="5" t="s">
        <v>3475</v>
      </c>
      <c r="D1177" s="5" t="s">
        <v>3476</v>
      </c>
      <c r="E1177" s="5" t="s">
        <v>3477</v>
      </c>
      <c r="F1177" s="23" t="s">
        <v>3478</v>
      </c>
      <c r="G1177" s="24" t="s">
        <v>3174</v>
      </c>
      <c r="H1177" s="10">
        <v>40</v>
      </c>
      <c r="I1177" s="74">
        <v>590000000</v>
      </c>
      <c r="J1177" s="8" t="s">
        <v>2571</v>
      </c>
      <c r="K1177" s="33" t="s">
        <v>3479</v>
      </c>
      <c r="L1177" s="8" t="s">
        <v>2725</v>
      </c>
      <c r="M1177" s="33" t="s">
        <v>2716</v>
      </c>
      <c r="N1177" s="5" t="s">
        <v>1830</v>
      </c>
      <c r="O1177" s="8" t="s">
        <v>404</v>
      </c>
      <c r="P1177" s="34">
        <v>168</v>
      </c>
      <c r="Q1177" s="34" t="s">
        <v>3154</v>
      </c>
      <c r="R1177" s="179">
        <v>120</v>
      </c>
      <c r="S1177" s="37">
        <v>66875</v>
      </c>
      <c r="T1177" s="35">
        <f t="shared" si="40"/>
        <v>8025000</v>
      </c>
      <c r="U1177" s="35">
        <f t="shared" si="39"/>
        <v>8988000</v>
      </c>
      <c r="V1177" s="33"/>
      <c r="W1177" s="75">
        <v>2017</v>
      </c>
      <c r="X1177" s="258"/>
      <c r="Y1177" s="132"/>
      <c r="Z1177" s="132"/>
      <c r="AA1177" s="132"/>
      <c r="AB1177" s="132"/>
      <c r="AC1177" s="132"/>
      <c r="AD1177" s="132"/>
      <c r="AE1177" s="132"/>
      <c r="AF1177" s="132"/>
      <c r="AG1177" s="132"/>
      <c r="AH1177" s="132"/>
      <c r="AI1177" s="132"/>
      <c r="AJ1177" s="132"/>
      <c r="AK1177" s="132"/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  <c r="AV1177" s="132"/>
      <c r="AW1177" s="132"/>
      <c r="AX1177" s="132"/>
      <c r="AY1177" s="132"/>
      <c r="AZ1177" s="132"/>
      <c r="BA1177" s="132"/>
      <c r="BB1177" s="132"/>
      <c r="BC1177" s="132"/>
      <c r="BD1177" s="132"/>
      <c r="BE1177" s="132"/>
      <c r="BF1177" s="132"/>
      <c r="BG1177" s="132"/>
      <c r="BH1177" s="132"/>
      <c r="BI1177" s="132"/>
      <c r="BJ1177" s="132"/>
      <c r="BK1177" s="132"/>
      <c r="BL1177" s="132"/>
      <c r="BM1177" s="132"/>
      <c r="BN1177" s="132"/>
      <c r="BO1177" s="132"/>
      <c r="BP1177" s="132"/>
      <c r="BQ1177" s="132"/>
      <c r="BR1177" s="132"/>
      <c r="BS1177" s="132"/>
      <c r="BT1177" s="132"/>
      <c r="BU1177" s="132"/>
      <c r="BV1177" s="132"/>
      <c r="BW1177" s="132"/>
      <c r="BX1177" s="132"/>
      <c r="BY1177" s="132"/>
      <c r="BZ1177" s="132"/>
      <c r="CA1177" s="132"/>
      <c r="CB1177" s="132"/>
      <c r="CC1177" s="132"/>
      <c r="CD1177" s="132"/>
      <c r="CE1177" s="132"/>
      <c r="CF1177" s="132"/>
      <c r="CG1177" s="132"/>
      <c r="CH1177" s="132"/>
      <c r="CI1177" s="132"/>
      <c r="CJ1177" s="132"/>
      <c r="CK1177" s="132"/>
      <c r="CL1177" s="132"/>
      <c r="CM1177" s="132"/>
    </row>
    <row r="1178" spans="1:91" s="67" customFormat="1" ht="50.1" customHeight="1">
      <c r="A1178" s="4" t="s">
        <v>4790</v>
      </c>
      <c r="B1178" s="4" t="s">
        <v>2720</v>
      </c>
      <c r="C1178" s="8" t="s">
        <v>236</v>
      </c>
      <c r="D1178" s="56" t="s">
        <v>237</v>
      </c>
      <c r="E1178" s="56" t="s">
        <v>238</v>
      </c>
      <c r="F1178" s="56" t="s">
        <v>237</v>
      </c>
      <c r="G1178" s="4" t="s">
        <v>2820</v>
      </c>
      <c r="H1178" s="4">
        <v>0</v>
      </c>
      <c r="I1178" s="74">
        <v>590000000</v>
      </c>
      <c r="J1178" s="8" t="s">
        <v>2714</v>
      </c>
      <c r="K1178" s="4" t="s">
        <v>1110</v>
      </c>
      <c r="L1178" s="4" t="s">
        <v>773</v>
      </c>
      <c r="M1178" s="4" t="s">
        <v>3398</v>
      </c>
      <c r="N1178" s="4" t="s">
        <v>2427</v>
      </c>
      <c r="O1178" s="24" t="s">
        <v>3473</v>
      </c>
      <c r="P1178" s="4">
        <v>796</v>
      </c>
      <c r="Q1178" s="4" t="s">
        <v>2728</v>
      </c>
      <c r="R1178" s="155">
        <v>4</v>
      </c>
      <c r="S1178" s="155">
        <v>26942000</v>
      </c>
      <c r="T1178" s="95">
        <f t="shared" si="40"/>
        <v>107768000</v>
      </c>
      <c r="U1178" s="95">
        <f t="shared" si="39"/>
        <v>120700160.00000001</v>
      </c>
      <c r="V1178" s="4"/>
      <c r="W1178" s="4">
        <v>2017</v>
      </c>
      <c r="X1178" s="72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</row>
    <row r="1179" spans="1:91" s="67" customFormat="1" ht="50.1" customHeight="1">
      <c r="A1179" s="4" t="s">
        <v>4791</v>
      </c>
      <c r="B1179" s="4" t="s">
        <v>2720</v>
      </c>
      <c r="C1179" s="8" t="s">
        <v>3394</v>
      </c>
      <c r="D1179" s="7" t="s">
        <v>3395</v>
      </c>
      <c r="E1179" s="8" t="s">
        <v>3396</v>
      </c>
      <c r="F1179" s="56" t="s">
        <v>3397</v>
      </c>
      <c r="G1179" s="4" t="s">
        <v>2712</v>
      </c>
      <c r="H1179" s="4">
        <v>0</v>
      </c>
      <c r="I1179" s="74">
        <v>590000000</v>
      </c>
      <c r="J1179" s="8" t="s">
        <v>2571</v>
      </c>
      <c r="K1179" s="8" t="s">
        <v>2751</v>
      </c>
      <c r="L1179" s="8" t="s">
        <v>2725</v>
      </c>
      <c r="M1179" s="4" t="s">
        <v>3398</v>
      </c>
      <c r="N1179" s="8" t="s">
        <v>3399</v>
      </c>
      <c r="O1179" s="4" t="s">
        <v>1463</v>
      </c>
      <c r="P1179" s="4">
        <v>796</v>
      </c>
      <c r="Q1179" s="4" t="s">
        <v>2728</v>
      </c>
      <c r="R1179" s="155">
        <v>14</v>
      </c>
      <c r="S1179" s="35">
        <v>21600</v>
      </c>
      <c r="T1179" s="35">
        <f t="shared" si="40"/>
        <v>302400</v>
      </c>
      <c r="U1179" s="35">
        <f t="shared" si="39"/>
        <v>338688.00000000006</v>
      </c>
      <c r="V1179" s="4"/>
      <c r="W1179" s="4">
        <v>2017</v>
      </c>
      <c r="X1179" s="8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</row>
    <row r="1180" spans="1:91" s="67" customFormat="1" ht="50.1" customHeight="1">
      <c r="A1180" s="4" t="s">
        <v>4792</v>
      </c>
      <c r="B1180" s="4" t="s">
        <v>2720</v>
      </c>
      <c r="C1180" s="8" t="s">
        <v>3394</v>
      </c>
      <c r="D1180" s="56" t="s">
        <v>3395</v>
      </c>
      <c r="E1180" s="56" t="s">
        <v>3396</v>
      </c>
      <c r="F1180" s="56" t="s">
        <v>239</v>
      </c>
      <c r="G1180" s="4" t="s">
        <v>2712</v>
      </c>
      <c r="H1180" s="4">
        <v>0</v>
      </c>
      <c r="I1180" s="74">
        <v>590000000</v>
      </c>
      <c r="J1180" s="8" t="s">
        <v>2714</v>
      </c>
      <c r="K1180" s="8" t="s">
        <v>1161</v>
      </c>
      <c r="L1180" s="4" t="s">
        <v>773</v>
      </c>
      <c r="M1180" s="4" t="s">
        <v>3398</v>
      </c>
      <c r="N1180" s="4" t="s">
        <v>2427</v>
      </c>
      <c r="O1180" s="24" t="s">
        <v>3473</v>
      </c>
      <c r="P1180" s="4">
        <v>796</v>
      </c>
      <c r="Q1180" s="4" t="s">
        <v>2728</v>
      </c>
      <c r="R1180" s="155">
        <v>16</v>
      </c>
      <c r="S1180" s="155">
        <v>17200</v>
      </c>
      <c r="T1180" s="95">
        <f t="shared" si="40"/>
        <v>275200</v>
      </c>
      <c r="U1180" s="95">
        <f t="shared" si="39"/>
        <v>308224.00000000006</v>
      </c>
      <c r="V1180" s="4"/>
      <c r="W1180" s="4">
        <v>2017</v>
      </c>
      <c r="X1180" s="72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</row>
    <row r="1181" spans="1:91" s="67" customFormat="1" ht="50.1" customHeight="1">
      <c r="A1181" s="4" t="s">
        <v>4793</v>
      </c>
      <c r="B1181" s="4" t="s">
        <v>2720</v>
      </c>
      <c r="C1181" s="8" t="s">
        <v>382</v>
      </c>
      <c r="D1181" s="56" t="s">
        <v>383</v>
      </c>
      <c r="E1181" s="56" t="s">
        <v>384</v>
      </c>
      <c r="F1181" s="56" t="s">
        <v>385</v>
      </c>
      <c r="G1181" s="4" t="s">
        <v>2712</v>
      </c>
      <c r="H1181" s="4">
        <v>0</v>
      </c>
      <c r="I1181" s="74">
        <v>590000000</v>
      </c>
      <c r="J1181" s="8" t="s">
        <v>2714</v>
      </c>
      <c r="K1181" s="4" t="s">
        <v>571</v>
      </c>
      <c r="L1181" s="4" t="s">
        <v>773</v>
      </c>
      <c r="M1181" s="4" t="s">
        <v>3398</v>
      </c>
      <c r="N1181" s="4" t="s">
        <v>377</v>
      </c>
      <c r="O1181" s="4" t="s">
        <v>378</v>
      </c>
      <c r="P1181" s="4">
        <v>796</v>
      </c>
      <c r="Q1181" s="4" t="s">
        <v>2728</v>
      </c>
      <c r="R1181" s="155">
        <v>1</v>
      </c>
      <c r="S1181" s="155">
        <v>29500</v>
      </c>
      <c r="T1181" s="95">
        <f t="shared" si="40"/>
        <v>29500</v>
      </c>
      <c r="U1181" s="95">
        <f t="shared" si="39"/>
        <v>33040</v>
      </c>
      <c r="V1181" s="4"/>
      <c r="W1181" s="4">
        <v>2017</v>
      </c>
      <c r="X1181" s="72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</row>
    <row r="1182" spans="1:91" s="67" customFormat="1" ht="50.1" customHeight="1">
      <c r="A1182" s="4" t="s">
        <v>4794</v>
      </c>
      <c r="B1182" s="4" t="s">
        <v>2720</v>
      </c>
      <c r="C1182" s="79" t="s">
        <v>3616</v>
      </c>
      <c r="D1182" s="79" t="s">
        <v>1710</v>
      </c>
      <c r="E1182" s="79" t="s">
        <v>3617</v>
      </c>
      <c r="F1182" s="56"/>
      <c r="G1182" s="4" t="s">
        <v>2712</v>
      </c>
      <c r="H1182" s="4">
        <v>0</v>
      </c>
      <c r="I1182" s="74">
        <v>590000000</v>
      </c>
      <c r="J1182" s="8" t="s">
        <v>2571</v>
      </c>
      <c r="K1182" s="24" t="s">
        <v>2241</v>
      </c>
      <c r="L1182" s="8" t="s">
        <v>2725</v>
      </c>
      <c r="M1182" s="4" t="s">
        <v>2716</v>
      </c>
      <c r="N1182" s="8" t="s">
        <v>1467</v>
      </c>
      <c r="O1182" s="8" t="s">
        <v>404</v>
      </c>
      <c r="P1182" s="34">
        <v>168</v>
      </c>
      <c r="Q1182" s="4" t="s">
        <v>3154</v>
      </c>
      <c r="R1182" s="155">
        <v>0.5</v>
      </c>
      <c r="S1182" s="35">
        <v>290000</v>
      </c>
      <c r="T1182" s="35">
        <f t="shared" si="40"/>
        <v>145000</v>
      </c>
      <c r="U1182" s="35">
        <f t="shared" si="39"/>
        <v>162400.00000000003</v>
      </c>
      <c r="V1182" s="4" t="s">
        <v>2706</v>
      </c>
      <c r="W1182" s="24">
        <v>2017</v>
      </c>
      <c r="X1182" s="262"/>
      <c r="Y1182" s="65"/>
      <c r="Z1182" s="65"/>
      <c r="AA1182" s="65"/>
      <c r="AB1182" s="65"/>
      <c r="AC1182" s="65"/>
      <c r="AD1182" s="65"/>
      <c r="AE1182" s="65"/>
      <c r="AF1182" s="65"/>
      <c r="AG1182" s="65"/>
      <c r="AH1182" s="65"/>
      <c r="AI1182" s="65"/>
      <c r="AJ1182" s="65"/>
      <c r="AK1182" s="65"/>
      <c r="AL1182" s="65"/>
      <c r="AM1182" s="65"/>
      <c r="AN1182" s="65"/>
      <c r="AO1182" s="65"/>
      <c r="AP1182" s="65"/>
      <c r="AQ1182" s="65"/>
      <c r="AR1182" s="65"/>
      <c r="AS1182" s="65"/>
      <c r="AT1182" s="65"/>
      <c r="AU1182" s="65"/>
      <c r="AV1182" s="65"/>
      <c r="AW1182" s="65"/>
      <c r="AX1182" s="65"/>
      <c r="AY1182" s="65"/>
      <c r="AZ1182" s="65"/>
      <c r="BA1182" s="65"/>
      <c r="BB1182" s="65"/>
      <c r="BC1182" s="65"/>
      <c r="BD1182" s="65"/>
      <c r="BE1182" s="65"/>
      <c r="BF1182" s="65"/>
      <c r="BG1182" s="65"/>
      <c r="BH1182" s="65"/>
      <c r="BI1182" s="65"/>
      <c r="BJ1182" s="65"/>
      <c r="BK1182" s="65"/>
      <c r="BL1182" s="65"/>
      <c r="BM1182" s="65"/>
      <c r="BN1182" s="65"/>
      <c r="BO1182" s="65"/>
      <c r="BP1182" s="65"/>
      <c r="BQ1182" s="65"/>
      <c r="BR1182" s="65"/>
      <c r="BS1182" s="65"/>
      <c r="BT1182" s="65"/>
      <c r="BU1182" s="65"/>
      <c r="BV1182" s="65"/>
      <c r="BW1182" s="65"/>
      <c r="BX1182" s="65"/>
      <c r="BY1182" s="65"/>
      <c r="BZ1182" s="65"/>
      <c r="CA1182" s="65"/>
      <c r="CB1182" s="65"/>
      <c r="CC1182" s="65"/>
      <c r="CD1182" s="65"/>
      <c r="CE1182" s="65"/>
      <c r="CF1182" s="65"/>
      <c r="CG1182" s="65"/>
      <c r="CH1182" s="65"/>
      <c r="CI1182" s="65"/>
      <c r="CJ1182" s="65"/>
      <c r="CK1182" s="65"/>
      <c r="CL1182" s="65"/>
      <c r="CM1182" s="65"/>
    </row>
    <row r="1183" spans="1:91" s="67" customFormat="1" ht="50.1" customHeight="1">
      <c r="A1183" s="4" t="s">
        <v>4795</v>
      </c>
      <c r="B1183" s="4" t="s">
        <v>2720</v>
      </c>
      <c r="C1183" s="79" t="s">
        <v>3620</v>
      </c>
      <c r="D1183" s="79" t="s">
        <v>1710</v>
      </c>
      <c r="E1183" s="79" t="s">
        <v>3621</v>
      </c>
      <c r="F1183" s="56"/>
      <c r="G1183" s="4" t="s">
        <v>2712</v>
      </c>
      <c r="H1183" s="4">
        <v>0</v>
      </c>
      <c r="I1183" s="74">
        <v>590000000</v>
      </c>
      <c r="J1183" s="8" t="s">
        <v>2571</v>
      </c>
      <c r="K1183" s="24" t="s">
        <v>2241</v>
      </c>
      <c r="L1183" s="8" t="s">
        <v>2725</v>
      </c>
      <c r="M1183" s="4" t="s">
        <v>2716</v>
      </c>
      <c r="N1183" s="8" t="s">
        <v>1467</v>
      </c>
      <c r="O1183" s="8" t="s">
        <v>404</v>
      </c>
      <c r="P1183" s="34">
        <v>168</v>
      </c>
      <c r="Q1183" s="4" t="s">
        <v>3154</v>
      </c>
      <c r="R1183" s="155">
        <v>0.2</v>
      </c>
      <c r="S1183" s="35">
        <v>290000</v>
      </c>
      <c r="T1183" s="35">
        <f t="shared" si="40"/>
        <v>58000</v>
      </c>
      <c r="U1183" s="35">
        <f t="shared" si="39"/>
        <v>64960.000000000007</v>
      </c>
      <c r="V1183" s="4" t="s">
        <v>2706</v>
      </c>
      <c r="W1183" s="24">
        <v>2017</v>
      </c>
      <c r="X1183" s="262"/>
      <c r="Y1183" s="65"/>
      <c r="Z1183" s="65"/>
      <c r="AA1183" s="65"/>
      <c r="AB1183" s="65"/>
      <c r="AC1183" s="65"/>
      <c r="AD1183" s="65"/>
      <c r="AE1183" s="65"/>
      <c r="AF1183" s="65"/>
      <c r="AG1183" s="65"/>
      <c r="AH1183" s="65"/>
      <c r="AI1183" s="65"/>
      <c r="AJ1183" s="65"/>
      <c r="AK1183" s="65"/>
      <c r="AL1183" s="65"/>
      <c r="AM1183" s="65"/>
      <c r="AN1183" s="65"/>
      <c r="AO1183" s="65"/>
      <c r="AP1183" s="65"/>
      <c r="AQ1183" s="65"/>
      <c r="AR1183" s="65"/>
      <c r="AS1183" s="65"/>
      <c r="AT1183" s="65"/>
      <c r="AU1183" s="65"/>
      <c r="AV1183" s="65"/>
      <c r="AW1183" s="65"/>
      <c r="AX1183" s="65"/>
      <c r="AY1183" s="65"/>
      <c r="AZ1183" s="65"/>
      <c r="BA1183" s="65"/>
      <c r="BB1183" s="65"/>
      <c r="BC1183" s="65"/>
      <c r="BD1183" s="65"/>
      <c r="BE1183" s="65"/>
      <c r="BF1183" s="65"/>
      <c r="BG1183" s="65"/>
      <c r="BH1183" s="65"/>
      <c r="BI1183" s="65"/>
      <c r="BJ1183" s="65"/>
      <c r="BK1183" s="65"/>
      <c r="BL1183" s="65"/>
      <c r="BM1183" s="65"/>
      <c r="BN1183" s="65"/>
      <c r="BO1183" s="65"/>
      <c r="BP1183" s="65"/>
      <c r="BQ1183" s="65"/>
      <c r="BR1183" s="65"/>
      <c r="BS1183" s="65"/>
      <c r="BT1183" s="65"/>
      <c r="BU1183" s="65"/>
      <c r="BV1183" s="65"/>
      <c r="BW1183" s="65"/>
      <c r="BX1183" s="65"/>
      <c r="BY1183" s="65"/>
      <c r="BZ1183" s="65"/>
      <c r="CA1183" s="65"/>
      <c r="CB1183" s="65"/>
      <c r="CC1183" s="65"/>
      <c r="CD1183" s="65"/>
      <c r="CE1183" s="65"/>
      <c r="CF1183" s="65"/>
      <c r="CG1183" s="65"/>
      <c r="CH1183" s="65"/>
      <c r="CI1183" s="65"/>
      <c r="CJ1183" s="65"/>
      <c r="CK1183" s="65"/>
      <c r="CL1183" s="65"/>
      <c r="CM1183" s="65"/>
    </row>
    <row r="1184" spans="1:91" s="67" customFormat="1" ht="50.1" customHeight="1">
      <c r="A1184" s="4" t="s">
        <v>4796</v>
      </c>
      <c r="B1184" s="4" t="s">
        <v>2720</v>
      </c>
      <c r="C1184" s="79" t="s">
        <v>3614</v>
      </c>
      <c r="D1184" s="79" t="s">
        <v>1710</v>
      </c>
      <c r="E1184" s="79" t="s">
        <v>3615</v>
      </c>
      <c r="F1184" s="56"/>
      <c r="G1184" s="4" t="s">
        <v>2712</v>
      </c>
      <c r="H1184" s="4">
        <v>0</v>
      </c>
      <c r="I1184" s="74">
        <v>590000000</v>
      </c>
      <c r="J1184" s="8" t="s">
        <v>2571</v>
      </c>
      <c r="K1184" s="24" t="s">
        <v>2241</v>
      </c>
      <c r="L1184" s="8" t="s">
        <v>2725</v>
      </c>
      <c r="M1184" s="4" t="s">
        <v>2716</v>
      </c>
      <c r="N1184" s="8" t="s">
        <v>1467</v>
      </c>
      <c r="O1184" s="8" t="s">
        <v>404</v>
      </c>
      <c r="P1184" s="34">
        <v>168</v>
      </c>
      <c r="Q1184" s="4" t="s">
        <v>3154</v>
      </c>
      <c r="R1184" s="155">
        <v>0.9</v>
      </c>
      <c r="S1184" s="35">
        <v>290000</v>
      </c>
      <c r="T1184" s="35">
        <f t="shared" si="40"/>
        <v>261000</v>
      </c>
      <c r="U1184" s="35">
        <f t="shared" si="39"/>
        <v>292320</v>
      </c>
      <c r="V1184" s="4" t="s">
        <v>2706</v>
      </c>
      <c r="W1184" s="24">
        <v>2017</v>
      </c>
      <c r="X1184" s="262"/>
      <c r="Y1184" s="65"/>
      <c r="Z1184" s="65"/>
      <c r="AA1184" s="65"/>
      <c r="AB1184" s="65"/>
      <c r="AC1184" s="65"/>
      <c r="AD1184" s="65"/>
      <c r="AE1184" s="65"/>
      <c r="AF1184" s="65"/>
      <c r="AG1184" s="65"/>
      <c r="AH1184" s="65"/>
      <c r="AI1184" s="65"/>
      <c r="AJ1184" s="65"/>
      <c r="AK1184" s="65"/>
      <c r="AL1184" s="65"/>
      <c r="AM1184" s="65"/>
      <c r="AN1184" s="65"/>
      <c r="AO1184" s="65"/>
      <c r="AP1184" s="65"/>
      <c r="AQ1184" s="65"/>
      <c r="AR1184" s="65"/>
      <c r="AS1184" s="65"/>
      <c r="AT1184" s="65"/>
      <c r="AU1184" s="65"/>
      <c r="AV1184" s="65"/>
      <c r="AW1184" s="65"/>
      <c r="AX1184" s="65"/>
      <c r="AY1184" s="65"/>
      <c r="AZ1184" s="65"/>
      <c r="BA1184" s="65"/>
      <c r="BB1184" s="65"/>
      <c r="BC1184" s="65"/>
      <c r="BD1184" s="65"/>
      <c r="BE1184" s="65"/>
      <c r="BF1184" s="65"/>
      <c r="BG1184" s="65"/>
      <c r="BH1184" s="65"/>
      <c r="BI1184" s="65"/>
      <c r="BJ1184" s="65"/>
      <c r="BK1184" s="65"/>
      <c r="BL1184" s="65"/>
      <c r="BM1184" s="65"/>
      <c r="BN1184" s="65"/>
      <c r="BO1184" s="65"/>
      <c r="BP1184" s="65"/>
      <c r="BQ1184" s="65"/>
      <c r="BR1184" s="65"/>
      <c r="BS1184" s="65"/>
      <c r="BT1184" s="65"/>
      <c r="BU1184" s="65"/>
      <c r="BV1184" s="65"/>
      <c r="BW1184" s="65"/>
      <c r="BX1184" s="65"/>
      <c r="BY1184" s="65"/>
      <c r="BZ1184" s="65"/>
      <c r="CA1184" s="65"/>
      <c r="CB1184" s="65"/>
      <c r="CC1184" s="65"/>
      <c r="CD1184" s="65"/>
      <c r="CE1184" s="65"/>
      <c r="CF1184" s="65"/>
      <c r="CG1184" s="65"/>
      <c r="CH1184" s="65"/>
      <c r="CI1184" s="65"/>
      <c r="CJ1184" s="65"/>
      <c r="CK1184" s="65"/>
      <c r="CL1184" s="65"/>
      <c r="CM1184" s="65"/>
    </row>
    <row r="1185" spans="1:91" s="67" customFormat="1" ht="50.1" customHeight="1">
      <c r="A1185" s="4" t="s">
        <v>4797</v>
      </c>
      <c r="B1185" s="4" t="s">
        <v>2720</v>
      </c>
      <c r="C1185" s="79" t="s">
        <v>3618</v>
      </c>
      <c r="D1185" s="79" t="s">
        <v>1710</v>
      </c>
      <c r="E1185" s="79" t="s">
        <v>3619</v>
      </c>
      <c r="F1185" s="56"/>
      <c r="G1185" s="4" t="s">
        <v>2712</v>
      </c>
      <c r="H1185" s="4">
        <v>0</v>
      </c>
      <c r="I1185" s="74">
        <v>590000000</v>
      </c>
      <c r="J1185" s="8" t="s">
        <v>2571</v>
      </c>
      <c r="K1185" s="24" t="s">
        <v>2241</v>
      </c>
      <c r="L1185" s="8" t="s">
        <v>2725</v>
      </c>
      <c r="M1185" s="4" t="s">
        <v>2716</v>
      </c>
      <c r="N1185" s="8" t="s">
        <v>1467</v>
      </c>
      <c r="O1185" s="8" t="s">
        <v>404</v>
      </c>
      <c r="P1185" s="34">
        <v>168</v>
      </c>
      <c r="Q1185" s="4" t="s">
        <v>3154</v>
      </c>
      <c r="R1185" s="155">
        <v>0.8</v>
      </c>
      <c r="S1185" s="35">
        <v>290000</v>
      </c>
      <c r="T1185" s="35">
        <f t="shared" si="40"/>
        <v>232000</v>
      </c>
      <c r="U1185" s="35">
        <f t="shared" si="39"/>
        <v>259840.00000000003</v>
      </c>
      <c r="V1185" s="4" t="s">
        <v>2706</v>
      </c>
      <c r="W1185" s="24">
        <v>2017</v>
      </c>
      <c r="X1185" s="262"/>
      <c r="Y1185" s="65"/>
      <c r="Z1185" s="65"/>
      <c r="AA1185" s="65"/>
      <c r="AB1185" s="65"/>
      <c r="AC1185" s="65"/>
      <c r="AD1185" s="65"/>
      <c r="AE1185" s="65"/>
      <c r="AF1185" s="65"/>
      <c r="AG1185" s="65"/>
      <c r="AH1185" s="65"/>
      <c r="AI1185" s="65"/>
      <c r="AJ1185" s="65"/>
      <c r="AK1185" s="65"/>
      <c r="AL1185" s="65"/>
      <c r="AM1185" s="65"/>
      <c r="AN1185" s="65"/>
      <c r="AO1185" s="65"/>
      <c r="AP1185" s="65"/>
      <c r="AQ1185" s="65"/>
      <c r="AR1185" s="65"/>
      <c r="AS1185" s="65"/>
      <c r="AT1185" s="65"/>
      <c r="AU1185" s="65"/>
      <c r="AV1185" s="65"/>
      <c r="AW1185" s="65"/>
      <c r="AX1185" s="65"/>
      <c r="AY1185" s="65"/>
      <c r="AZ1185" s="65"/>
      <c r="BA1185" s="65"/>
      <c r="BB1185" s="65"/>
      <c r="BC1185" s="65"/>
      <c r="BD1185" s="65"/>
      <c r="BE1185" s="65"/>
      <c r="BF1185" s="65"/>
      <c r="BG1185" s="65"/>
      <c r="BH1185" s="65"/>
      <c r="BI1185" s="65"/>
      <c r="BJ1185" s="65"/>
      <c r="BK1185" s="65"/>
      <c r="BL1185" s="65"/>
      <c r="BM1185" s="65"/>
      <c r="BN1185" s="65"/>
      <c r="BO1185" s="65"/>
      <c r="BP1185" s="65"/>
      <c r="BQ1185" s="65"/>
      <c r="BR1185" s="65"/>
      <c r="BS1185" s="65"/>
      <c r="BT1185" s="65"/>
      <c r="BU1185" s="65"/>
      <c r="BV1185" s="65"/>
      <c r="BW1185" s="65"/>
      <c r="BX1185" s="65"/>
      <c r="BY1185" s="65"/>
      <c r="BZ1185" s="65"/>
      <c r="CA1185" s="65"/>
      <c r="CB1185" s="65"/>
      <c r="CC1185" s="65"/>
      <c r="CD1185" s="65"/>
      <c r="CE1185" s="65"/>
      <c r="CF1185" s="65"/>
      <c r="CG1185" s="65"/>
      <c r="CH1185" s="65"/>
      <c r="CI1185" s="65"/>
      <c r="CJ1185" s="65"/>
      <c r="CK1185" s="65"/>
      <c r="CL1185" s="65"/>
      <c r="CM1185" s="65"/>
    </row>
    <row r="1186" spans="1:91" s="67" customFormat="1" ht="50.1" customHeight="1">
      <c r="A1186" s="4" t="s">
        <v>4798</v>
      </c>
      <c r="B1186" s="4" t="s">
        <v>2720</v>
      </c>
      <c r="C1186" s="8" t="s">
        <v>3610</v>
      </c>
      <c r="D1186" s="7" t="s">
        <v>1710</v>
      </c>
      <c r="E1186" s="8" t="s">
        <v>3611</v>
      </c>
      <c r="F1186" s="56"/>
      <c r="G1186" s="4" t="s">
        <v>2712</v>
      </c>
      <c r="H1186" s="4">
        <v>0</v>
      </c>
      <c r="I1186" s="74">
        <v>590000000</v>
      </c>
      <c r="J1186" s="8" t="s">
        <v>2571</v>
      </c>
      <c r="K1186" s="24" t="s">
        <v>2241</v>
      </c>
      <c r="L1186" s="8" t="s">
        <v>2725</v>
      </c>
      <c r="M1186" s="4" t="s">
        <v>2716</v>
      </c>
      <c r="N1186" s="8" t="s">
        <v>1467</v>
      </c>
      <c r="O1186" s="8" t="s">
        <v>404</v>
      </c>
      <c r="P1186" s="34">
        <v>168</v>
      </c>
      <c r="Q1186" s="4" t="s">
        <v>3154</v>
      </c>
      <c r="R1186" s="155">
        <v>0.7</v>
      </c>
      <c r="S1186" s="35">
        <v>290000</v>
      </c>
      <c r="T1186" s="35">
        <f t="shared" si="40"/>
        <v>203000</v>
      </c>
      <c r="U1186" s="35">
        <f t="shared" si="39"/>
        <v>227360.00000000003</v>
      </c>
      <c r="V1186" s="4" t="s">
        <v>2706</v>
      </c>
      <c r="W1186" s="24">
        <v>2017</v>
      </c>
      <c r="X1186" s="262"/>
      <c r="Y1186" s="65"/>
      <c r="Z1186" s="65"/>
      <c r="AA1186" s="65"/>
      <c r="AB1186" s="65"/>
      <c r="AC1186" s="65"/>
      <c r="AD1186" s="65"/>
      <c r="AE1186" s="65"/>
      <c r="AF1186" s="65"/>
      <c r="AG1186" s="65"/>
      <c r="AH1186" s="65"/>
      <c r="AI1186" s="65"/>
      <c r="AJ1186" s="65"/>
      <c r="AK1186" s="65"/>
      <c r="AL1186" s="65"/>
      <c r="AM1186" s="65"/>
      <c r="AN1186" s="65"/>
      <c r="AO1186" s="65"/>
      <c r="AP1186" s="65"/>
      <c r="AQ1186" s="65"/>
      <c r="AR1186" s="65"/>
      <c r="AS1186" s="65"/>
      <c r="AT1186" s="65"/>
      <c r="AU1186" s="65"/>
      <c r="AV1186" s="65"/>
      <c r="AW1186" s="65"/>
      <c r="AX1186" s="65"/>
      <c r="AY1186" s="65"/>
      <c r="AZ1186" s="65"/>
      <c r="BA1186" s="65"/>
      <c r="BB1186" s="65"/>
      <c r="BC1186" s="65"/>
      <c r="BD1186" s="65"/>
      <c r="BE1186" s="65"/>
      <c r="BF1186" s="65"/>
      <c r="BG1186" s="65"/>
      <c r="BH1186" s="65"/>
      <c r="BI1186" s="65"/>
      <c r="BJ1186" s="65"/>
      <c r="BK1186" s="65"/>
      <c r="BL1186" s="65"/>
      <c r="BM1186" s="65"/>
      <c r="BN1186" s="65"/>
      <c r="BO1186" s="65"/>
      <c r="BP1186" s="65"/>
      <c r="BQ1186" s="65"/>
      <c r="BR1186" s="65"/>
      <c r="BS1186" s="65"/>
      <c r="BT1186" s="65"/>
      <c r="BU1186" s="65"/>
      <c r="BV1186" s="65"/>
      <c r="BW1186" s="65"/>
      <c r="BX1186" s="65"/>
      <c r="BY1186" s="65"/>
      <c r="BZ1186" s="65"/>
      <c r="CA1186" s="65"/>
      <c r="CB1186" s="65"/>
      <c r="CC1186" s="65"/>
      <c r="CD1186" s="65"/>
      <c r="CE1186" s="65"/>
      <c r="CF1186" s="65"/>
      <c r="CG1186" s="65"/>
      <c r="CH1186" s="65"/>
      <c r="CI1186" s="65"/>
      <c r="CJ1186" s="65"/>
      <c r="CK1186" s="65"/>
      <c r="CL1186" s="65"/>
      <c r="CM1186" s="65"/>
    </row>
    <row r="1187" spans="1:91" s="67" customFormat="1" ht="50.1" customHeight="1">
      <c r="A1187" s="4" t="s">
        <v>4799</v>
      </c>
      <c r="B1187" s="5" t="s">
        <v>2720</v>
      </c>
      <c r="C1187" s="77" t="s">
        <v>3595</v>
      </c>
      <c r="D1187" s="77" t="s">
        <v>1710</v>
      </c>
      <c r="E1187" s="77" t="s">
        <v>3596</v>
      </c>
      <c r="F1187" s="93" t="s">
        <v>3597</v>
      </c>
      <c r="G1187" s="8" t="s">
        <v>2712</v>
      </c>
      <c r="H1187" s="5">
        <v>0</v>
      </c>
      <c r="I1187" s="74">
        <v>590000000</v>
      </c>
      <c r="J1187" s="8" t="s">
        <v>2714</v>
      </c>
      <c r="K1187" s="8" t="s">
        <v>2241</v>
      </c>
      <c r="L1187" s="8" t="s">
        <v>2725</v>
      </c>
      <c r="M1187" s="8" t="s">
        <v>2716</v>
      </c>
      <c r="N1187" s="21" t="s">
        <v>3598</v>
      </c>
      <c r="O1187" s="21" t="s">
        <v>3591</v>
      </c>
      <c r="P1187" s="5" t="s">
        <v>3592</v>
      </c>
      <c r="Q1187" s="5" t="s">
        <v>3154</v>
      </c>
      <c r="R1187" s="188">
        <v>6</v>
      </c>
      <c r="S1187" s="171">
        <v>2000000</v>
      </c>
      <c r="T1187" s="95">
        <v>12000000</v>
      </c>
      <c r="U1187" s="37">
        <v>13440000</v>
      </c>
      <c r="V1187" s="8"/>
      <c r="W1187" s="8">
        <v>2017</v>
      </c>
      <c r="X1187" s="74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134"/>
      <c r="AM1187" s="134"/>
      <c r="AN1187" s="134"/>
      <c r="AO1187" s="134"/>
      <c r="AP1187" s="134"/>
      <c r="AQ1187" s="134"/>
      <c r="AR1187" s="134"/>
      <c r="AS1187" s="134"/>
      <c r="AT1187" s="134"/>
      <c r="AU1187" s="134"/>
      <c r="AV1187" s="134"/>
      <c r="AW1187" s="134"/>
      <c r="AX1187" s="134"/>
      <c r="AY1187" s="134"/>
      <c r="AZ1187" s="134"/>
      <c r="BA1187" s="134"/>
      <c r="BB1187" s="134"/>
      <c r="BC1187" s="134"/>
      <c r="BD1187" s="134"/>
      <c r="BE1187" s="134"/>
      <c r="BF1187" s="134"/>
      <c r="BG1187" s="134"/>
      <c r="BH1187" s="134"/>
      <c r="BI1187" s="134"/>
      <c r="BJ1187" s="134"/>
      <c r="BK1187" s="134"/>
      <c r="BL1187" s="134"/>
      <c r="BM1187" s="134"/>
      <c r="BN1187" s="134"/>
      <c r="BO1187" s="134"/>
      <c r="BP1187" s="134"/>
      <c r="BQ1187" s="134"/>
      <c r="BR1187" s="134"/>
      <c r="BS1187" s="134"/>
      <c r="BT1187" s="134"/>
      <c r="BU1187" s="134"/>
      <c r="BV1187" s="134"/>
      <c r="BW1187" s="134"/>
      <c r="BX1187" s="134"/>
      <c r="BY1187" s="134"/>
      <c r="BZ1187" s="134"/>
      <c r="CA1187" s="134"/>
      <c r="CB1187" s="134"/>
      <c r="CC1187" s="134"/>
      <c r="CD1187" s="134"/>
      <c r="CE1187" s="134"/>
      <c r="CF1187" s="134"/>
      <c r="CG1187" s="134"/>
      <c r="CH1187" s="134"/>
      <c r="CI1187" s="134"/>
      <c r="CJ1187" s="134"/>
      <c r="CK1187" s="134"/>
      <c r="CL1187" s="134"/>
      <c r="CM1187" s="134"/>
    </row>
    <row r="1188" spans="1:91" s="67" customFormat="1" ht="50.1" customHeight="1">
      <c r="A1188" s="4" t="s">
        <v>4800</v>
      </c>
      <c r="B1188" s="33" t="s">
        <v>2720</v>
      </c>
      <c r="C1188" s="97" t="s">
        <v>1709</v>
      </c>
      <c r="D1188" s="98" t="s">
        <v>1710</v>
      </c>
      <c r="E1188" s="5" t="s">
        <v>1711</v>
      </c>
      <c r="F1188" s="23" t="s">
        <v>2706</v>
      </c>
      <c r="G1188" s="24" t="s">
        <v>2712</v>
      </c>
      <c r="H1188" s="10">
        <v>0</v>
      </c>
      <c r="I1188" s="74">
        <v>590000000</v>
      </c>
      <c r="J1188" s="8" t="s">
        <v>2571</v>
      </c>
      <c r="K1188" s="24" t="s">
        <v>3479</v>
      </c>
      <c r="L1188" s="8" t="s">
        <v>2725</v>
      </c>
      <c r="M1188" s="33" t="s">
        <v>2716</v>
      </c>
      <c r="N1188" s="5" t="s">
        <v>1467</v>
      </c>
      <c r="O1188" s="8" t="s">
        <v>404</v>
      </c>
      <c r="P1188" s="50" t="s">
        <v>2812</v>
      </c>
      <c r="Q1188" s="50" t="s">
        <v>2762</v>
      </c>
      <c r="R1188" s="150">
        <v>500</v>
      </c>
      <c r="S1188" s="37">
        <v>260</v>
      </c>
      <c r="T1188" s="35">
        <f t="shared" ref="T1188:T1206" si="41">R1188*S1188</f>
        <v>130000</v>
      </c>
      <c r="U1188" s="35">
        <f t="shared" ref="U1188:U1206" si="42">T1188*1.12</f>
        <v>145600</v>
      </c>
      <c r="V1188" s="33" t="s">
        <v>2706</v>
      </c>
      <c r="W1188" s="24">
        <v>2017</v>
      </c>
      <c r="X1188" s="36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</row>
    <row r="1189" spans="1:91" s="67" customFormat="1" ht="50.1" customHeight="1">
      <c r="A1189" s="4" t="s">
        <v>4801</v>
      </c>
      <c r="B1189" s="4" t="s">
        <v>2720</v>
      </c>
      <c r="C1189" s="8" t="s">
        <v>1712</v>
      </c>
      <c r="D1189" s="8" t="s">
        <v>1710</v>
      </c>
      <c r="E1189" s="8" t="s">
        <v>1713</v>
      </c>
      <c r="F1189" s="56" t="s">
        <v>2706</v>
      </c>
      <c r="G1189" s="4" t="s">
        <v>2712</v>
      </c>
      <c r="H1189" s="4">
        <v>0</v>
      </c>
      <c r="I1189" s="74">
        <v>590000000</v>
      </c>
      <c r="J1189" s="8" t="s">
        <v>2571</v>
      </c>
      <c r="K1189" s="24" t="s">
        <v>3479</v>
      </c>
      <c r="L1189" s="8" t="s">
        <v>2725</v>
      </c>
      <c r="M1189" s="4" t="s">
        <v>2716</v>
      </c>
      <c r="N1189" s="8" t="s">
        <v>1467</v>
      </c>
      <c r="O1189" s="8" t="s">
        <v>404</v>
      </c>
      <c r="P1189" s="34">
        <v>168</v>
      </c>
      <c r="Q1189" s="4" t="s">
        <v>3154</v>
      </c>
      <c r="R1189" s="155">
        <v>0.5</v>
      </c>
      <c r="S1189" s="35">
        <v>260000</v>
      </c>
      <c r="T1189" s="35">
        <f t="shared" si="41"/>
        <v>130000</v>
      </c>
      <c r="U1189" s="35">
        <f t="shared" si="42"/>
        <v>145600</v>
      </c>
      <c r="V1189" s="4" t="s">
        <v>2706</v>
      </c>
      <c r="W1189" s="24">
        <v>2017</v>
      </c>
      <c r="X1189" s="36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</row>
    <row r="1190" spans="1:91" s="67" customFormat="1" ht="50.1" customHeight="1">
      <c r="A1190" s="4" t="s">
        <v>4802</v>
      </c>
      <c r="B1190" s="33" t="s">
        <v>2720</v>
      </c>
      <c r="C1190" s="97" t="s">
        <v>1714</v>
      </c>
      <c r="D1190" s="98" t="s">
        <v>1710</v>
      </c>
      <c r="E1190" s="5" t="s">
        <v>1715</v>
      </c>
      <c r="F1190" s="23" t="s">
        <v>2706</v>
      </c>
      <c r="G1190" s="24" t="s">
        <v>2712</v>
      </c>
      <c r="H1190" s="10">
        <v>0</v>
      </c>
      <c r="I1190" s="74">
        <v>590000000</v>
      </c>
      <c r="J1190" s="8" t="s">
        <v>2571</v>
      </c>
      <c r="K1190" s="24" t="s">
        <v>3479</v>
      </c>
      <c r="L1190" s="8" t="s">
        <v>2725</v>
      </c>
      <c r="M1190" s="33" t="s">
        <v>2716</v>
      </c>
      <c r="N1190" s="5" t="s">
        <v>1467</v>
      </c>
      <c r="O1190" s="8" t="s">
        <v>404</v>
      </c>
      <c r="P1190" s="34">
        <v>168</v>
      </c>
      <c r="Q1190" s="50" t="s">
        <v>3154</v>
      </c>
      <c r="R1190" s="150">
        <v>0.5</v>
      </c>
      <c r="S1190" s="37">
        <v>260000</v>
      </c>
      <c r="T1190" s="35">
        <f t="shared" si="41"/>
        <v>130000</v>
      </c>
      <c r="U1190" s="35">
        <f t="shared" si="42"/>
        <v>145600</v>
      </c>
      <c r="V1190" s="33" t="s">
        <v>2706</v>
      </c>
      <c r="W1190" s="24">
        <v>2017</v>
      </c>
      <c r="X1190" s="36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</row>
    <row r="1191" spans="1:91" s="67" customFormat="1" ht="50.1" customHeight="1">
      <c r="A1191" s="4" t="s">
        <v>4803</v>
      </c>
      <c r="B1191" s="4" t="s">
        <v>2720</v>
      </c>
      <c r="C1191" s="8" t="s">
        <v>1716</v>
      </c>
      <c r="D1191" s="8" t="s">
        <v>1710</v>
      </c>
      <c r="E1191" s="8" t="s">
        <v>5118</v>
      </c>
      <c r="F1191" s="56" t="s">
        <v>2706</v>
      </c>
      <c r="G1191" s="4" t="s">
        <v>2712</v>
      </c>
      <c r="H1191" s="4">
        <v>0</v>
      </c>
      <c r="I1191" s="74">
        <v>590000000</v>
      </c>
      <c r="J1191" s="8" t="s">
        <v>2571</v>
      </c>
      <c r="K1191" s="24" t="s">
        <v>3479</v>
      </c>
      <c r="L1191" s="8" t="s">
        <v>2725</v>
      </c>
      <c r="M1191" s="4" t="s">
        <v>2716</v>
      </c>
      <c r="N1191" s="8" t="s">
        <v>1467</v>
      </c>
      <c r="O1191" s="8" t="s">
        <v>404</v>
      </c>
      <c r="P1191" s="34">
        <v>168</v>
      </c>
      <c r="Q1191" s="4" t="s">
        <v>3154</v>
      </c>
      <c r="R1191" s="155">
        <v>5</v>
      </c>
      <c r="S1191" s="35">
        <v>630000</v>
      </c>
      <c r="T1191" s="35">
        <f t="shared" si="41"/>
        <v>3150000</v>
      </c>
      <c r="U1191" s="35">
        <f t="shared" si="42"/>
        <v>3528000.0000000005</v>
      </c>
      <c r="V1191" s="4" t="s">
        <v>2706</v>
      </c>
      <c r="W1191" s="24">
        <v>2017</v>
      </c>
      <c r="X1191" s="36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</row>
    <row r="1192" spans="1:91" s="67" customFormat="1" ht="50.1" customHeight="1">
      <c r="A1192" s="4" t="s">
        <v>4804</v>
      </c>
      <c r="B1192" s="33" t="s">
        <v>2720</v>
      </c>
      <c r="C1192" s="97" t="s">
        <v>1717</v>
      </c>
      <c r="D1192" s="98" t="s">
        <v>1710</v>
      </c>
      <c r="E1192" s="5" t="s">
        <v>5119</v>
      </c>
      <c r="F1192" s="23" t="s">
        <v>2706</v>
      </c>
      <c r="G1192" s="24" t="s">
        <v>2712</v>
      </c>
      <c r="H1192" s="10">
        <v>0</v>
      </c>
      <c r="I1192" s="74">
        <v>590000000</v>
      </c>
      <c r="J1192" s="8" t="s">
        <v>2571</v>
      </c>
      <c r="K1192" s="24" t="s">
        <v>3479</v>
      </c>
      <c r="L1192" s="8" t="s">
        <v>2725</v>
      </c>
      <c r="M1192" s="33" t="s">
        <v>2716</v>
      </c>
      <c r="N1192" s="5" t="s">
        <v>1467</v>
      </c>
      <c r="O1192" s="8" t="s">
        <v>404</v>
      </c>
      <c r="P1192" s="34">
        <v>168</v>
      </c>
      <c r="Q1192" s="50" t="s">
        <v>3154</v>
      </c>
      <c r="R1192" s="150">
        <v>1</v>
      </c>
      <c r="S1192" s="37">
        <v>285000</v>
      </c>
      <c r="T1192" s="35">
        <f t="shared" si="41"/>
        <v>285000</v>
      </c>
      <c r="U1192" s="35">
        <f t="shared" si="42"/>
        <v>319200.00000000006</v>
      </c>
      <c r="V1192" s="33" t="s">
        <v>2706</v>
      </c>
      <c r="W1192" s="24">
        <v>2017</v>
      </c>
      <c r="X1192" s="36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</row>
    <row r="1193" spans="1:91" s="67" customFormat="1" ht="50.1" customHeight="1">
      <c r="A1193" s="4" t="s">
        <v>4805</v>
      </c>
      <c r="B1193" s="4" t="s">
        <v>2720</v>
      </c>
      <c r="C1193" s="8" t="s">
        <v>1718</v>
      </c>
      <c r="D1193" s="8" t="s">
        <v>1710</v>
      </c>
      <c r="E1193" s="8" t="s">
        <v>5120</v>
      </c>
      <c r="F1193" s="56" t="s">
        <v>2706</v>
      </c>
      <c r="G1193" s="4" t="s">
        <v>2712</v>
      </c>
      <c r="H1193" s="4">
        <v>0</v>
      </c>
      <c r="I1193" s="74">
        <v>590000000</v>
      </c>
      <c r="J1193" s="8" t="s">
        <v>2571</v>
      </c>
      <c r="K1193" s="24" t="s">
        <v>3479</v>
      </c>
      <c r="L1193" s="8" t="s">
        <v>2725</v>
      </c>
      <c r="M1193" s="4" t="s">
        <v>2716</v>
      </c>
      <c r="N1193" s="8" t="s">
        <v>1467</v>
      </c>
      <c r="O1193" s="8" t="s">
        <v>404</v>
      </c>
      <c r="P1193" s="34">
        <v>168</v>
      </c>
      <c r="Q1193" s="4" t="s">
        <v>3154</v>
      </c>
      <c r="R1193" s="155">
        <v>1</v>
      </c>
      <c r="S1193" s="35">
        <v>620000</v>
      </c>
      <c r="T1193" s="35">
        <f t="shared" si="41"/>
        <v>620000</v>
      </c>
      <c r="U1193" s="35">
        <f t="shared" si="42"/>
        <v>694400.00000000012</v>
      </c>
      <c r="V1193" s="4" t="s">
        <v>2706</v>
      </c>
      <c r="W1193" s="24">
        <v>2017</v>
      </c>
      <c r="X1193" s="36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</row>
    <row r="1194" spans="1:91" s="67" customFormat="1" ht="50.1" customHeight="1">
      <c r="A1194" s="4" t="s">
        <v>4806</v>
      </c>
      <c r="B1194" s="4" t="s">
        <v>2720</v>
      </c>
      <c r="C1194" s="79" t="s">
        <v>3612</v>
      </c>
      <c r="D1194" s="79" t="s">
        <v>1710</v>
      </c>
      <c r="E1194" s="79" t="s">
        <v>3613</v>
      </c>
      <c r="F1194" s="56"/>
      <c r="G1194" s="4" t="s">
        <v>2712</v>
      </c>
      <c r="H1194" s="4">
        <v>0</v>
      </c>
      <c r="I1194" s="74">
        <v>590000000</v>
      </c>
      <c r="J1194" s="8" t="s">
        <v>2571</v>
      </c>
      <c r="K1194" s="24" t="s">
        <v>2241</v>
      </c>
      <c r="L1194" s="8" t="s">
        <v>2725</v>
      </c>
      <c r="M1194" s="4" t="s">
        <v>2716</v>
      </c>
      <c r="N1194" s="8" t="s">
        <v>1467</v>
      </c>
      <c r="O1194" s="8" t="s">
        <v>404</v>
      </c>
      <c r="P1194" s="34">
        <v>168</v>
      </c>
      <c r="Q1194" s="4" t="s">
        <v>3154</v>
      </c>
      <c r="R1194" s="155">
        <v>8</v>
      </c>
      <c r="S1194" s="35">
        <v>290000</v>
      </c>
      <c r="T1194" s="35">
        <f t="shared" si="41"/>
        <v>2320000</v>
      </c>
      <c r="U1194" s="35">
        <f t="shared" si="42"/>
        <v>2598400.0000000005</v>
      </c>
      <c r="V1194" s="4" t="s">
        <v>2706</v>
      </c>
      <c r="W1194" s="24">
        <v>2017</v>
      </c>
      <c r="X1194" s="262"/>
      <c r="Y1194" s="65"/>
      <c r="Z1194" s="65"/>
      <c r="AA1194" s="65"/>
      <c r="AB1194" s="65"/>
      <c r="AC1194" s="65"/>
      <c r="AD1194" s="65"/>
      <c r="AE1194" s="65"/>
      <c r="AF1194" s="65"/>
      <c r="AG1194" s="65"/>
      <c r="AH1194" s="65"/>
      <c r="AI1194" s="65"/>
      <c r="AJ1194" s="65"/>
      <c r="AK1194" s="65"/>
      <c r="AL1194" s="65"/>
      <c r="AM1194" s="65"/>
      <c r="AN1194" s="65"/>
      <c r="AO1194" s="65"/>
      <c r="AP1194" s="65"/>
      <c r="AQ1194" s="65"/>
      <c r="AR1194" s="65"/>
      <c r="AS1194" s="65"/>
      <c r="AT1194" s="65"/>
      <c r="AU1194" s="65"/>
      <c r="AV1194" s="65"/>
      <c r="AW1194" s="65"/>
      <c r="AX1194" s="65"/>
      <c r="AY1194" s="65"/>
      <c r="AZ1194" s="65"/>
      <c r="BA1194" s="65"/>
      <c r="BB1194" s="65"/>
      <c r="BC1194" s="65"/>
      <c r="BD1194" s="65"/>
      <c r="BE1194" s="65"/>
      <c r="BF1194" s="65"/>
      <c r="BG1194" s="65"/>
      <c r="BH1194" s="65"/>
      <c r="BI1194" s="65"/>
      <c r="BJ1194" s="65"/>
      <c r="BK1194" s="65"/>
      <c r="BL1194" s="65"/>
      <c r="BM1194" s="65"/>
      <c r="BN1194" s="65"/>
      <c r="BO1194" s="65"/>
      <c r="BP1194" s="65"/>
      <c r="BQ1194" s="65"/>
      <c r="BR1194" s="65"/>
      <c r="BS1194" s="65"/>
      <c r="BT1194" s="65"/>
      <c r="BU1194" s="65"/>
      <c r="BV1194" s="65"/>
      <c r="BW1194" s="65"/>
      <c r="BX1194" s="65"/>
      <c r="BY1194" s="65"/>
      <c r="BZ1194" s="65"/>
      <c r="CA1194" s="65"/>
      <c r="CB1194" s="65"/>
      <c r="CC1194" s="65"/>
      <c r="CD1194" s="65"/>
      <c r="CE1194" s="65"/>
      <c r="CF1194" s="65"/>
      <c r="CG1194" s="65"/>
      <c r="CH1194" s="65"/>
      <c r="CI1194" s="65"/>
      <c r="CJ1194" s="65"/>
      <c r="CK1194" s="65"/>
      <c r="CL1194" s="65"/>
      <c r="CM1194" s="65"/>
    </row>
    <row r="1195" spans="1:91" s="67" customFormat="1" ht="50.1" customHeight="1">
      <c r="A1195" s="4" t="s">
        <v>4807</v>
      </c>
      <c r="B1195" s="33" t="s">
        <v>2720</v>
      </c>
      <c r="C1195" s="97" t="s">
        <v>1719</v>
      </c>
      <c r="D1195" s="98" t="s">
        <v>1710</v>
      </c>
      <c r="E1195" s="5" t="s">
        <v>1720</v>
      </c>
      <c r="F1195" s="23" t="s">
        <v>2706</v>
      </c>
      <c r="G1195" s="24" t="s">
        <v>2712</v>
      </c>
      <c r="H1195" s="10">
        <v>0</v>
      </c>
      <c r="I1195" s="74">
        <v>590000000</v>
      </c>
      <c r="J1195" s="8" t="s">
        <v>2571</v>
      </c>
      <c r="K1195" s="24" t="s">
        <v>3479</v>
      </c>
      <c r="L1195" s="8" t="s">
        <v>2725</v>
      </c>
      <c r="M1195" s="33" t="s">
        <v>2716</v>
      </c>
      <c r="N1195" s="5" t="s">
        <v>1467</v>
      </c>
      <c r="O1195" s="8" t="s">
        <v>404</v>
      </c>
      <c r="P1195" s="34">
        <v>168</v>
      </c>
      <c r="Q1195" s="50" t="s">
        <v>3154</v>
      </c>
      <c r="R1195" s="150">
        <v>1</v>
      </c>
      <c r="S1195" s="37">
        <v>655000</v>
      </c>
      <c r="T1195" s="35">
        <f t="shared" si="41"/>
        <v>655000</v>
      </c>
      <c r="U1195" s="35">
        <f t="shared" si="42"/>
        <v>733600.00000000012</v>
      </c>
      <c r="V1195" s="33" t="s">
        <v>2706</v>
      </c>
      <c r="W1195" s="24">
        <v>2017</v>
      </c>
      <c r="X1195" s="36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</row>
    <row r="1196" spans="1:91" s="67" customFormat="1" ht="50.1" customHeight="1">
      <c r="A1196" s="4" t="s">
        <v>4808</v>
      </c>
      <c r="B1196" s="4" t="s">
        <v>2720</v>
      </c>
      <c r="C1196" s="8" t="s">
        <v>1721</v>
      </c>
      <c r="D1196" s="8" t="s">
        <v>1710</v>
      </c>
      <c r="E1196" s="8" t="s">
        <v>1722</v>
      </c>
      <c r="F1196" s="56" t="s">
        <v>2706</v>
      </c>
      <c r="G1196" s="4" t="s">
        <v>2712</v>
      </c>
      <c r="H1196" s="4">
        <v>0</v>
      </c>
      <c r="I1196" s="74">
        <v>590000000</v>
      </c>
      <c r="J1196" s="8" t="s">
        <v>2571</v>
      </c>
      <c r="K1196" s="24" t="s">
        <v>3479</v>
      </c>
      <c r="L1196" s="8" t="s">
        <v>2725</v>
      </c>
      <c r="M1196" s="4" t="s">
        <v>2716</v>
      </c>
      <c r="N1196" s="8" t="s">
        <v>1467</v>
      </c>
      <c r="O1196" s="8" t="s">
        <v>404</v>
      </c>
      <c r="P1196" s="34">
        <v>168</v>
      </c>
      <c r="Q1196" s="4" t="s">
        <v>3154</v>
      </c>
      <c r="R1196" s="155">
        <v>5</v>
      </c>
      <c r="S1196" s="35">
        <v>655000</v>
      </c>
      <c r="T1196" s="35">
        <f t="shared" si="41"/>
        <v>3275000</v>
      </c>
      <c r="U1196" s="35">
        <f t="shared" si="42"/>
        <v>3668000.0000000005</v>
      </c>
      <c r="V1196" s="4" t="s">
        <v>2706</v>
      </c>
      <c r="W1196" s="24">
        <v>2017</v>
      </c>
      <c r="X1196" s="36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</row>
    <row r="1197" spans="1:91" s="67" customFormat="1" ht="50.1" customHeight="1">
      <c r="A1197" s="4" t="s">
        <v>4809</v>
      </c>
      <c r="B1197" s="33" t="s">
        <v>2720</v>
      </c>
      <c r="C1197" s="97" t="s">
        <v>1723</v>
      </c>
      <c r="D1197" s="98" t="s">
        <v>1710</v>
      </c>
      <c r="E1197" s="5" t="s">
        <v>1724</v>
      </c>
      <c r="F1197" s="23" t="s">
        <v>2706</v>
      </c>
      <c r="G1197" s="24" t="s">
        <v>2712</v>
      </c>
      <c r="H1197" s="10">
        <v>0</v>
      </c>
      <c r="I1197" s="74">
        <v>590000000</v>
      </c>
      <c r="J1197" s="8" t="s">
        <v>2571</v>
      </c>
      <c r="K1197" s="24" t="s">
        <v>3479</v>
      </c>
      <c r="L1197" s="8" t="s">
        <v>2725</v>
      </c>
      <c r="M1197" s="33" t="s">
        <v>2716</v>
      </c>
      <c r="N1197" s="5" t="s">
        <v>1467</v>
      </c>
      <c r="O1197" s="8" t="s">
        <v>404</v>
      </c>
      <c r="P1197" s="34">
        <v>168</v>
      </c>
      <c r="Q1197" s="50" t="s">
        <v>3154</v>
      </c>
      <c r="R1197" s="150">
        <v>3</v>
      </c>
      <c r="S1197" s="35">
        <v>655000</v>
      </c>
      <c r="T1197" s="35">
        <f t="shared" si="41"/>
        <v>1965000</v>
      </c>
      <c r="U1197" s="35">
        <f t="shared" si="42"/>
        <v>2200800</v>
      </c>
      <c r="V1197" s="33" t="s">
        <v>2706</v>
      </c>
      <c r="W1197" s="24">
        <v>2017</v>
      </c>
      <c r="X1197" s="36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</row>
    <row r="1198" spans="1:91" s="67" customFormat="1" ht="50.1" customHeight="1">
      <c r="A1198" s="4" t="s">
        <v>4810</v>
      </c>
      <c r="B1198" s="4" t="s">
        <v>2720</v>
      </c>
      <c r="C1198" s="8" t="s">
        <v>1725</v>
      </c>
      <c r="D1198" s="8" t="s">
        <v>1710</v>
      </c>
      <c r="E1198" s="8" t="s">
        <v>1726</v>
      </c>
      <c r="F1198" s="56" t="s">
        <v>2706</v>
      </c>
      <c r="G1198" s="4" t="s">
        <v>2712</v>
      </c>
      <c r="H1198" s="4">
        <v>0</v>
      </c>
      <c r="I1198" s="74">
        <v>590000000</v>
      </c>
      <c r="J1198" s="8" t="s">
        <v>2571</v>
      </c>
      <c r="K1198" s="24" t="s">
        <v>3479</v>
      </c>
      <c r="L1198" s="8" t="s">
        <v>2725</v>
      </c>
      <c r="M1198" s="4" t="s">
        <v>2716</v>
      </c>
      <c r="N1198" s="8" t="s">
        <v>1467</v>
      </c>
      <c r="O1198" s="8" t="s">
        <v>404</v>
      </c>
      <c r="P1198" s="34">
        <v>168</v>
      </c>
      <c r="Q1198" s="4" t="s">
        <v>3154</v>
      </c>
      <c r="R1198" s="155">
        <v>44</v>
      </c>
      <c r="S1198" s="11">
        <v>760000</v>
      </c>
      <c r="T1198" s="35">
        <f t="shared" si="41"/>
        <v>33440000</v>
      </c>
      <c r="U1198" s="35">
        <f t="shared" si="42"/>
        <v>37452800</v>
      </c>
      <c r="V1198" s="4" t="s">
        <v>2706</v>
      </c>
      <c r="W1198" s="24">
        <v>2017</v>
      </c>
      <c r="X1198" s="36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</row>
    <row r="1199" spans="1:91" s="67" customFormat="1" ht="50.1" customHeight="1">
      <c r="A1199" s="4" t="s">
        <v>4811</v>
      </c>
      <c r="B1199" s="33" t="s">
        <v>2720</v>
      </c>
      <c r="C1199" s="97" t="s">
        <v>1727</v>
      </c>
      <c r="D1199" s="98" t="s">
        <v>1710</v>
      </c>
      <c r="E1199" s="5" t="s">
        <v>1728</v>
      </c>
      <c r="F1199" s="23" t="s">
        <v>2706</v>
      </c>
      <c r="G1199" s="24" t="s">
        <v>2712</v>
      </c>
      <c r="H1199" s="10">
        <v>0</v>
      </c>
      <c r="I1199" s="74">
        <v>590000000</v>
      </c>
      <c r="J1199" s="8" t="s">
        <v>2571</v>
      </c>
      <c r="K1199" s="24" t="s">
        <v>3479</v>
      </c>
      <c r="L1199" s="8" t="s">
        <v>2725</v>
      </c>
      <c r="M1199" s="33" t="s">
        <v>2716</v>
      </c>
      <c r="N1199" s="5" t="s">
        <v>1467</v>
      </c>
      <c r="O1199" s="8" t="s">
        <v>404</v>
      </c>
      <c r="P1199" s="34">
        <v>168</v>
      </c>
      <c r="Q1199" s="50" t="s">
        <v>3154</v>
      </c>
      <c r="R1199" s="150">
        <v>0.5</v>
      </c>
      <c r="S1199" s="37">
        <v>300000</v>
      </c>
      <c r="T1199" s="35">
        <f t="shared" si="41"/>
        <v>150000</v>
      </c>
      <c r="U1199" s="35">
        <f t="shared" si="42"/>
        <v>168000.00000000003</v>
      </c>
      <c r="V1199" s="33" t="s">
        <v>2706</v>
      </c>
      <c r="W1199" s="24">
        <v>2017</v>
      </c>
      <c r="X1199" s="36"/>
      <c r="Y1199" s="132"/>
      <c r="Z1199" s="132"/>
      <c r="AA1199" s="132"/>
      <c r="AB1199" s="132"/>
      <c r="AC1199" s="132"/>
      <c r="AD1199" s="132"/>
      <c r="AE1199" s="132"/>
      <c r="AF1199" s="132"/>
      <c r="AG1199" s="132"/>
      <c r="AH1199" s="132"/>
      <c r="AI1199" s="132"/>
      <c r="AJ1199" s="132"/>
      <c r="AK1199" s="132"/>
      <c r="AL1199" s="132"/>
      <c r="AM1199" s="132"/>
      <c r="AN1199" s="132"/>
      <c r="AO1199" s="132"/>
      <c r="AP1199" s="132"/>
      <c r="AQ1199" s="132"/>
      <c r="AR1199" s="132"/>
      <c r="AS1199" s="132"/>
      <c r="AT1199" s="132"/>
      <c r="AU1199" s="132"/>
      <c r="AV1199" s="132"/>
      <c r="AW1199" s="132"/>
      <c r="AX1199" s="132"/>
      <c r="AY1199" s="132"/>
      <c r="AZ1199" s="132"/>
      <c r="BA1199" s="132"/>
      <c r="BB1199" s="132"/>
      <c r="BC1199" s="132"/>
      <c r="BD1199" s="132"/>
      <c r="BE1199" s="132"/>
      <c r="BF1199" s="132"/>
      <c r="BG1199" s="132"/>
      <c r="BH1199" s="132"/>
      <c r="BI1199" s="132"/>
      <c r="BJ1199" s="132"/>
      <c r="BK1199" s="132"/>
      <c r="BL1199" s="132"/>
      <c r="BM1199" s="132"/>
      <c r="BN1199" s="132"/>
      <c r="BO1199" s="132"/>
      <c r="BP1199" s="132"/>
      <c r="BQ1199" s="132"/>
      <c r="BR1199" s="132"/>
      <c r="BS1199" s="132"/>
      <c r="BT1199" s="132"/>
      <c r="BU1199" s="132"/>
      <c r="BV1199" s="132"/>
      <c r="BW1199" s="132"/>
      <c r="BX1199" s="132"/>
      <c r="BY1199" s="132"/>
      <c r="BZ1199" s="132"/>
      <c r="CA1199" s="132"/>
      <c r="CB1199" s="132"/>
      <c r="CC1199" s="132"/>
      <c r="CD1199" s="132"/>
      <c r="CE1199" s="132"/>
      <c r="CF1199" s="132"/>
      <c r="CG1199" s="132"/>
      <c r="CH1199" s="132"/>
      <c r="CI1199" s="132"/>
      <c r="CJ1199" s="132"/>
      <c r="CK1199" s="132"/>
      <c r="CL1199" s="132"/>
      <c r="CM1199" s="132"/>
    </row>
    <row r="1200" spans="1:91" s="67" customFormat="1" ht="50.1" customHeight="1">
      <c r="A1200" s="4" t="s">
        <v>4812</v>
      </c>
      <c r="B1200" s="4" t="s">
        <v>2720</v>
      </c>
      <c r="C1200" s="8" t="s">
        <v>1729</v>
      </c>
      <c r="D1200" s="8" t="s">
        <v>1710</v>
      </c>
      <c r="E1200" s="8" t="s">
        <v>1730</v>
      </c>
      <c r="F1200" s="56" t="s">
        <v>2706</v>
      </c>
      <c r="G1200" s="4" t="s">
        <v>2712</v>
      </c>
      <c r="H1200" s="4">
        <v>0</v>
      </c>
      <c r="I1200" s="74">
        <v>590000000</v>
      </c>
      <c r="J1200" s="8" t="s">
        <v>2571</v>
      </c>
      <c r="K1200" s="24" t="s">
        <v>3479</v>
      </c>
      <c r="L1200" s="8" t="s">
        <v>2725</v>
      </c>
      <c r="M1200" s="4" t="s">
        <v>2716</v>
      </c>
      <c r="N1200" s="8" t="s">
        <v>1467</v>
      </c>
      <c r="O1200" s="8" t="s">
        <v>404</v>
      </c>
      <c r="P1200" s="34">
        <v>168</v>
      </c>
      <c r="Q1200" s="4" t="s">
        <v>3154</v>
      </c>
      <c r="R1200" s="155">
        <v>1</v>
      </c>
      <c r="S1200" s="37">
        <v>300000</v>
      </c>
      <c r="T1200" s="35">
        <f t="shared" si="41"/>
        <v>300000</v>
      </c>
      <c r="U1200" s="35">
        <f t="shared" si="42"/>
        <v>336000.00000000006</v>
      </c>
      <c r="V1200" s="4" t="s">
        <v>2706</v>
      </c>
      <c r="W1200" s="24">
        <v>2017</v>
      </c>
      <c r="X1200" s="36"/>
      <c r="Y1200" s="132"/>
      <c r="Z1200" s="132"/>
      <c r="AA1200" s="132"/>
      <c r="AB1200" s="132"/>
      <c r="AC1200" s="132"/>
      <c r="AD1200" s="132"/>
      <c r="AE1200" s="132"/>
      <c r="AF1200" s="132"/>
      <c r="AG1200" s="132"/>
      <c r="AH1200" s="132"/>
      <c r="AI1200" s="132"/>
      <c r="AJ1200" s="132"/>
      <c r="AK1200" s="132"/>
      <c r="AL1200" s="132"/>
      <c r="AM1200" s="132"/>
      <c r="AN1200" s="132"/>
      <c r="AO1200" s="132"/>
      <c r="AP1200" s="132"/>
      <c r="AQ1200" s="132"/>
      <c r="AR1200" s="132"/>
      <c r="AS1200" s="132"/>
      <c r="AT1200" s="132"/>
      <c r="AU1200" s="132"/>
      <c r="AV1200" s="132"/>
      <c r="AW1200" s="132"/>
      <c r="AX1200" s="132"/>
      <c r="AY1200" s="132"/>
      <c r="AZ1200" s="132"/>
      <c r="BA1200" s="132"/>
      <c r="BB1200" s="132"/>
      <c r="BC1200" s="132"/>
      <c r="BD1200" s="132"/>
      <c r="BE1200" s="132"/>
      <c r="BF1200" s="132"/>
      <c r="BG1200" s="132"/>
      <c r="BH1200" s="132"/>
      <c r="BI1200" s="132"/>
      <c r="BJ1200" s="132"/>
      <c r="BK1200" s="132"/>
      <c r="BL1200" s="132"/>
      <c r="BM1200" s="132"/>
      <c r="BN1200" s="132"/>
      <c r="BO1200" s="132"/>
      <c r="BP1200" s="132"/>
      <c r="BQ1200" s="132"/>
      <c r="BR1200" s="132"/>
      <c r="BS1200" s="132"/>
      <c r="BT1200" s="132"/>
      <c r="BU1200" s="132"/>
      <c r="BV1200" s="132"/>
      <c r="BW1200" s="132"/>
      <c r="BX1200" s="132"/>
      <c r="BY1200" s="132"/>
      <c r="BZ1200" s="132"/>
      <c r="CA1200" s="132"/>
      <c r="CB1200" s="132"/>
      <c r="CC1200" s="132"/>
      <c r="CD1200" s="132"/>
      <c r="CE1200" s="132"/>
      <c r="CF1200" s="132"/>
      <c r="CG1200" s="132"/>
      <c r="CH1200" s="132"/>
      <c r="CI1200" s="132"/>
      <c r="CJ1200" s="132"/>
      <c r="CK1200" s="132"/>
      <c r="CL1200" s="132"/>
      <c r="CM1200" s="132"/>
    </row>
    <row r="1201" spans="1:91" s="67" customFormat="1" ht="50.1" customHeight="1">
      <c r="A1201" s="4" t="s">
        <v>4813</v>
      </c>
      <c r="B1201" s="4" t="s">
        <v>2720</v>
      </c>
      <c r="C1201" s="79" t="s">
        <v>3624</v>
      </c>
      <c r="D1201" s="79" t="s">
        <v>1710</v>
      </c>
      <c r="E1201" s="79" t="s">
        <v>3625</v>
      </c>
      <c r="F1201" s="56"/>
      <c r="G1201" s="4" t="s">
        <v>2712</v>
      </c>
      <c r="H1201" s="4">
        <v>0</v>
      </c>
      <c r="I1201" s="74">
        <v>590000000</v>
      </c>
      <c r="J1201" s="8" t="s">
        <v>2571</v>
      </c>
      <c r="K1201" s="24" t="s">
        <v>2241</v>
      </c>
      <c r="L1201" s="8" t="s">
        <v>2725</v>
      </c>
      <c r="M1201" s="4" t="s">
        <v>2716</v>
      </c>
      <c r="N1201" s="8" t="s">
        <v>1467</v>
      </c>
      <c r="O1201" s="8" t="s">
        <v>404</v>
      </c>
      <c r="P1201" s="34">
        <v>168</v>
      </c>
      <c r="Q1201" s="4" t="s">
        <v>3154</v>
      </c>
      <c r="R1201" s="155">
        <v>0.3</v>
      </c>
      <c r="S1201" s="35">
        <v>290000</v>
      </c>
      <c r="T1201" s="35">
        <f t="shared" si="41"/>
        <v>87000</v>
      </c>
      <c r="U1201" s="35">
        <f t="shared" si="42"/>
        <v>97440.000000000015</v>
      </c>
      <c r="V1201" s="4" t="s">
        <v>2706</v>
      </c>
      <c r="W1201" s="24">
        <v>2017</v>
      </c>
      <c r="X1201" s="262"/>
      <c r="Y1201" s="65"/>
      <c r="Z1201" s="65"/>
      <c r="AA1201" s="65"/>
      <c r="AB1201" s="65"/>
      <c r="AC1201" s="65"/>
      <c r="AD1201" s="65"/>
      <c r="AE1201" s="65"/>
      <c r="AF1201" s="65"/>
      <c r="AG1201" s="65"/>
      <c r="AH1201" s="65"/>
      <c r="AI1201" s="65"/>
      <c r="AJ1201" s="65"/>
      <c r="AK1201" s="65"/>
      <c r="AL1201" s="65"/>
      <c r="AM1201" s="65"/>
      <c r="AN1201" s="65"/>
      <c r="AO1201" s="65"/>
      <c r="AP1201" s="65"/>
      <c r="AQ1201" s="65"/>
      <c r="AR1201" s="65"/>
      <c r="AS1201" s="65"/>
      <c r="AT1201" s="65"/>
      <c r="AU1201" s="65"/>
      <c r="AV1201" s="65"/>
      <c r="AW1201" s="65"/>
      <c r="AX1201" s="65"/>
      <c r="AY1201" s="65"/>
      <c r="AZ1201" s="65"/>
      <c r="BA1201" s="65"/>
      <c r="BB1201" s="65"/>
      <c r="BC1201" s="65"/>
      <c r="BD1201" s="65"/>
      <c r="BE1201" s="65"/>
      <c r="BF1201" s="65"/>
      <c r="BG1201" s="65"/>
      <c r="BH1201" s="65"/>
      <c r="BI1201" s="65"/>
      <c r="BJ1201" s="65"/>
      <c r="BK1201" s="65"/>
      <c r="BL1201" s="65"/>
      <c r="BM1201" s="65"/>
      <c r="BN1201" s="65"/>
      <c r="BO1201" s="65"/>
      <c r="BP1201" s="65"/>
      <c r="BQ1201" s="65"/>
      <c r="BR1201" s="65"/>
      <c r="BS1201" s="65"/>
      <c r="BT1201" s="65"/>
      <c r="BU1201" s="65"/>
      <c r="BV1201" s="65"/>
      <c r="BW1201" s="65"/>
      <c r="BX1201" s="65"/>
      <c r="BY1201" s="65"/>
      <c r="BZ1201" s="65"/>
      <c r="CA1201" s="65"/>
      <c r="CB1201" s="65"/>
      <c r="CC1201" s="65"/>
      <c r="CD1201" s="65"/>
      <c r="CE1201" s="65"/>
      <c r="CF1201" s="65"/>
      <c r="CG1201" s="65"/>
      <c r="CH1201" s="65"/>
      <c r="CI1201" s="65"/>
      <c r="CJ1201" s="65"/>
      <c r="CK1201" s="65"/>
      <c r="CL1201" s="65"/>
      <c r="CM1201" s="65"/>
    </row>
    <row r="1202" spans="1:91" s="67" customFormat="1" ht="50.1" customHeight="1">
      <c r="A1202" s="4" t="s">
        <v>4814</v>
      </c>
      <c r="B1202" s="33" t="s">
        <v>2720</v>
      </c>
      <c r="C1202" s="97" t="s">
        <v>1731</v>
      </c>
      <c r="D1202" s="98" t="s">
        <v>1710</v>
      </c>
      <c r="E1202" s="5" t="s">
        <v>1732</v>
      </c>
      <c r="F1202" s="23" t="s">
        <v>2706</v>
      </c>
      <c r="G1202" s="24" t="s">
        <v>2712</v>
      </c>
      <c r="H1202" s="10">
        <v>0</v>
      </c>
      <c r="I1202" s="74">
        <v>590000000</v>
      </c>
      <c r="J1202" s="8" t="s">
        <v>2571</v>
      </c>
      <c r="K1202" s="24" t="s">
        <v>3479</v>
      </c>
      <c r="L1202" s="8" t="s">
        <v>2725</v>
      </c>
      <c r="M1202" s="33" t="s">
        <v>2716</v>
      </c>
      <c r="N1202" s="5" t="s">
        <v>1467</v>
      </c>
      <c r="O1202" s="8" t="s">
        <v>404</v>
      </c>
      <c r="P1202" s="34">
        <v>168</v>
      </c>
      <c r="Q1202" s="50" t="s">
        <v>3154</v>
      </c>
      <c r="R1202" s="150">
        <v>5</v>
      </c>
      <c r="S1202" s="37">
        <v>300000</v>
      </c>
      <c r="T1202" s="35">
        <f t="shared" si="41"/>
        <v>1500000</v>
      </c>
      <c r="U1202" s="35">
        <f t="shared" si="42"/>
        <v>1680000.0000000002</v>
      </c>
      <c r="V1202" s="33" t="s">
        <v>2706</v>
      </c>
      <c r="W1202" s="24">
        <v>2017</v>
      </c>
      <c r="X1202" s="36"/>
      <c r="Y1202" s="132"/>
      <c r="Z1202" s="132"/>
      <c r="AA1202" s="132"/>
      <c r="AB1202" s="132"/>
      <c r="AC1202" s="132"/>
      <c r="AD1202" s="132"/>
      <c r="AE1202" s="132"/>
      <c r="AF1202" s="132"/>
      <c r="AG1202" s="132"/>
      <c r="AH1202" s="132"/>
      <c r="AI1202" s="132"/>
      <c r="AJ1202" s="132"/>
      <c r="AK1202" s="132"/>
      <c r="AL1202" s="132"/>
      <c r="AM1202" s="132"/>
      <c r="AN1202" s="132"/>
      <c r="AO1202" s="132"/>
      <c r="AP1202" s="132"/>
      <c r="AQ1202" s="132"/>
      <c r="AR1202" s="132"/>
      <c r="AS1202" s="132"/>
      <c r="AT1202" s="132"/>
      <c r="AU1202" s="132"/>
      <c r="AV1202" s="132"/>
      <c r="AW1202" s="132"/>
      <c r="AX1202" s="132"/>
      <c r="AY1202" s="132"/>
      <c r="AZ1202" s="132"/>
      <c r="BA1202" s="132"/>
      <c r="BB1202" s="132"/>
      <c r="BC1202" s="132"/>
      <c r="BD1202" s="132"/>
      <c r="BE1202" s="132"/>
      <c r="BF1202" s="132"/>
      <c r="BG1202" s="132"/>
      <c r="BH1202" s="132"/>
      <c r="BI1202" s="132"/>
      <c r="BJ1202" s="132"/>
      <c r="BK1202" s="132"/>
      <c r="BL1202" s="132"/>
      <c r="BM1202" s="132"/>
      <c r="BN1202" s="132"/>
      <c r="BO1202" s="132"/>
      <c r="BP1202" s="132"/>
      <c r="BQ1202" s="132"/>
      <c r="BR1202" s="132"/>
      <c r="BS1202" s="132"/>
      <c r="BT1202" s="132"/>
      <c r="BU1202" s="132"/>
      <c r="BV1202" s="132"/>
      <c r="BW1202" s="132"/>
      <c r="BX1202" s="132"/>
      <c r="BY1202" s="132"/>
      <c r="BZ1202" s="132"/>
      <c r="CA1202" s="132"/>
      <c r="CB1202" s="132"/>
      <c r="CC1202" s="132"/>
      <c r="CD1202" s="132"/>
      <c r="CE1202" s="132"/>
      <c r="CF1202" s="132"/>
      <c r="CG1202" s="132"/>
      <c r="CH1202" s="132"/>
      <c r="CI1202" s="132"/>
      <c r="CJ1202" s="132"/>
      <c r="CK1202" s="132"/>
      <c r="CL1202" s="132"/>
      <c r="CM1202" s="132"/>
    </row>
    <row r="1203" spans="1:91" s="67" customFormat="1" ht="50.1" customHeight="1">
      <c r="A1203" s="4" t="s">
        <v>4815</v>
      </c>
      <c r="B1203" s="4" t="s">
        <v>2720</v>
      </c>
      <c r="C1203" s="8" t="s">
        <v>1733</v>
      </c>
      <c r="D1203" s="8" t="s">
        <v>1710</v>
      </c>
      <c r="E1203" s="8" t="s">
        <v>1734</v>
      </c>
      <c r="F1203" s="56" t="s">
        <v>2706</v>
      </c>
      <c r="G1203" s="4" t="s">
        <v>2712</v>
      </c>
      <c r="H1203" s="4">
        <v>0</v>
      </c>
      <c r="I1203" s="74">
        <v>590000000</v>
      </c>
      <c r="J1203" s="8" t="s">
        <v>2571</v>
      </c>
      <c r="K1203" s="24" t="s">
        <v>3479</v>
      </c>
      <c r="L1203" s="8" t="s">
        <v>2725</v>
      </c>
      <c r="M1203" s="4" t="s">
        <v>2716</v>
      </c>
      <c r="N1203" s="8" t="s">
        <v>1467</v>
      </c>
      <c r="O1203" s="8" t="s">
        <v>404</v>
      </c>
      <c r="P1203" s="34">
        <v>168</v>
      </c>
      <c r="Q1203" s="4" t="s">
        <v>3154</v>
      </c>
      <c r="R1203" s="155">
        <v>5</v>
      </c>
      <c r="S1203" s="35">
        <v>2300000</v>
      </c>
      <c r="T1203" s="35">
        <f t="shared" si="41"/>
        <v>11500000</v>
      </c>
      <c r="U1203" s="35">
        <f t="shared" si="42"/>
        <v>12880000.000000002</v>
      </c>
      <c r="V1203" s="4" t="s">
        <v>2706</v>
      </c>
      <c r="W1203" s="24">
        <v>2017</v>
      </c>
      <c r="X1203" s="36"/>
      <c r="Y1203" s="132"/>
      <c r="Z1203" s="132"/>
      <c r="AA1203" s="132"/>
      <c r="AB1203" s="132"/>
      <c r="AC1203" s="132"/>
      <c r="AD1203" s="132"/>
      <c r="AE1203" s="132"/>
      <c r="AF1203" s="132"/>
      <c r="AG1203" s="132"/>
      <c r="AH1203" s="132"/>
      <c r="AI1203" s="132"/>
      <c r="AJ1203" s="132"/>
      <c r="AK1203" s="132"/>
      <c r="AL1203" s="132"/>
      <c r="AM1203" s="132"/>
      <c r="AN1203" s="132"/>
      <c r="AO1203" s="132"/>
      <c r="AP1203" s="132"/>
      <c r="AQ1203" s="132"/>
      <c r="AR1203" s="132"/>
      <c r="AS1203" s="132"/>
      <c r="AT1203" s="132"/>
      <c r="AU1203" s="132"/>
      <c r="AV1203" s="132"/>
      <c r="AW1203" s="132"/>
      <c r="AX1203" s="132"/>
      <c r="AY1203" s="132"/>
      <c r="AZ1203" s="132"/>
      <c r="BA1203" s="132"/>
      <c r="BB1203" s="132"/>
      <c r="BC1203" s="132"/>
      <c r="BD1203" s="132"/>
      <c r="BE1203" s="132"/>
      <c r="BF1203" s="132"/>
      <c r="BG1203" s="132"/>
      <c r="BH1203" s="132"/>
      <c r="BI1203" s="132"/>
      <c r="BJ1203" s="132"/>
      <c r="BK1203" s="132"/>
      <c r="BL1203" s="132"/>
      <c r="BM1203" s="132"/>
      <c r="BN1203" s="132"/>
      <c r="BO1203" s="132"/>
      <c r="BP1203" s="132"/>
      <c r="BQ1203" s="132"/>
      <c r="BR1203" s="132"/>
      <c r="BS1203" s="132"/>
      <c r="BT1203" s="132"/>
      <c r="BU1203" s="132"/>
      <c r="BV1203" s="132"/>
      <c r="BW1203" s="132"/>
      <c r="BX1203" s="132"/>
      <c r="BY1203" s="132"/>
      <c r="BZ1203" s="132"/>
      <c r="CA1203" s="132"/>
      <c r="CB1203" s="132"/>
      <c r="CC1203" s="132"/>
      <c r="CD1203" s="132"/>
      <c r="CE1203" s="132"/>
      <c r="CF1203" s="132"/>
      <c r="CG1203" s="132"/>
      <c r="CH1203" s="132"/>
      <c r="CI1203" s="132"/>
      <c r="CJ1203" s="132"/>
      <c r="CK1203" s="132"/>
      <c r="CL1203" s="132"/>
      <c r="CM1203" s="132"/>
    </row>
    <row r="1204" spans="1:91" s="67" customFormat="1" ht="50.1" customHeight="1">
      <c r="A1204" s="4" t="s">
        <v>4816</v>
      </c>
      <c r="B1204" s="33" t="s">
        <v>2720</v>
      </c>
      <c r="C1204" s="97" t="s">
        <v>1735</v>
      </c>
      <c r="D1204" s="98" t="s">
        <v>1710</v>
      </c>
      <c r="E1204" s="5" t="s">
        <v>1736</v>
      </c>
      <c r="F1204" s="23" t="s">
        <v>2706</v>
      </c>
      <c r="G1204" s="24" t="s">
        <v>2712</v>
      </c>
      <c r="H1204" s="10">
        <v>0</v>
      </c>
      <c r="I1204" s="74">
        <v>590000000</v>
      </c>
      <c r="J1204" s="8" t="s">
        <v>2571</v>
      </c>
      <c r="K1204" s="24" t="s">
        <v>3479</v>
      </c>
      <c r="L1204" s="8" t="s">
        <v>2725</v>
      </c>
      <c r="M1204" s="33" t="s">
        <v>2716</v>
      </c>
      <c r="N1204" s="5" t="s">
        <v>1467</v>
      </c>
      <c r="O1204" s="8" t="s">
        <v>404</v>
      </c>
      <c r="P1204" s="34">
        <v>168</v>
      </c>
      <c r="Q1204" s="50" t="s">
        <v>3154</v>
      </c>
      <c r="R1204" s="150">
        <v>5</v>
      </c>
      <c r="S1204" s="35">
        <v>2300000</v>
      </c>
      <c r="T1204" s="35">
        <f t="shared" si="41"/>
        <v>11500000</v>
      </c>
      <c r="U1204" s="35">
        <f t="shared" si="42"/>
        <v>12880000.000000002</v>
      </c>
      <c r="V1204" s="33" t="s">
        <v>2706</v>
      </c>
      <c r="W1204" s="24">
        <v>2017</v>
      </c>
      <c r="X1204" s="36"/>
      <c r="Y1204" s="132"/>
      <c r="Z1204" s="132"/>
      <c r="AA1204" s="132"/>
      <c r="AB1204" s="132"/>
      <c r="AC1204" s="132"/>
      <c r="AD1204" s="132"/>
      <c r="AE1204" s="132"/>
      <c r="AF1204" s="132"/>
      <c r="AG1204" s="132"/>
      <c r="AH1204" s="132"/>
      <c r="AI1204" s="132"/>
      <c r="AJ1204" s="132"/>
      <c r="AK1204" s="132"/>
      <c r="AL1204" s="132"/>
      <c r="AM1204" s="132"/>
      <c r="AN1204" s="132"/>
      <c r="AO1204" s="132"/>
      <c r="AP1204" s="132"/>
      <c r="AQ1204" s="132"/>
      <c r="AR1204" s="132"/>
      <c r="AS1204" s="132"/>
      <c r="AT1204" s="132"/>
      <c r="AU1204" s="132"/>
      <c r="AV1204" s="132"/>
      <c r="AW1204" s="132"/>
      <c r="AX1204" s="132"/>
      <c r="AY1204" s="132"/>
      <c r="AZ1204" s="132"/>
      <c r="BA1204" s="132"/>
      <c r="BB1204" s="132"/>
      <c r="BC1204" s="132"/>
      <c r="BD1204" s="132"/>
      <c r="BE1204" s="132"/>
      <c r="BF1204" s="132"/>
      <c r="BG1204" s="132"/>
      <c r="BH1204" s="132"/>
      <c r="BI1204" s="132"/>
      <c r="BJ1204" s="132"/>
      <c r="BK1204" s="132"/>
      <c r="BL1204" s="132"/>
      <c r="BM1204" s="132"/>
      <c r="BN1204" s="132"/>
      <c r="BO1204" s="132"/>
      <c r="BP1204" s="132"/>
      <c r="BQ1204" s="132"/>
      <c r="BR1204" s="132"/>
      <c r="BS1204" s="132"/>
      <c r="BT1204" s="132"/>
      <c r="BU1204" s="132"/>
      <c r="BV1204" s="132"/>
      <c r="BW1204" s="132"/>
      <c r="BX1204" s="132"/>
      <c r="BY1204" s="132"/>
      <c r="BZ1204" s="132"/>
      <c r="CA1204" s="132"/>
      <c r="CB1204" s="132"/>
      <c r="CC1204" s="132"/>
      <c r="CD1204" s="132"/>
      <c r="CE1204" s="132"/>
      <c r="CF1204" s="132"/>
      <c r="CG1204" s="132"/>
      <c r="CH1204" s="132"/>
      <c r="CI1204" s="132"/>
      <c r="CJ1204" s="132"/>
      <c r="CK1204" s="132"/>
      <c r="CL1204" s="132"/>
      <c r="CM1204" s="132"/>
    </row>
    <row r="1205" spans="1:91" s="67" customFormat="1" ht="50.1" customHeight="1">
      <c r="A1205" s="4" t="s">
        <v>4817</v>
      </c>
      <c r="B1205" s="4" t="s">
        <v>2720</v>
      </c>
      <c r="C1205" s="8" t="s">
        <v>1737</v>
      </c>
      <c r="D1205" s="8" t="s">
        <v>1710</v>
      </c>
      <c r="E1205" s="8" t="s">
        <v>1738</v>
      </c>
      <c r="F1205" s="56" t="s">
        <v>2706</v>
      </c>
      <c r="G1205" s="4" t="s">
        <v>2712</v>
      </c>
      <c r="H1205" s="4">
        <v>0</v>
      </c>
      <c r="I1205" s="74">
        <v>590000000</v>
      </c>
      <c r="J1205" s="8" t="s">
        <v>2571</v>
      </c>
      <c r="K1205" s="24" t="s">
        <v>3479</v>
      </c>
      <c r="L1205" s="8" t="s">
        <v>2725</v>
      </c>
      <c r="M1205" s="4" t="s">
        <v>2716</v>
      </c>
      <c r="N1205" s="8" t="s">
        <v>1467</v>
      </c>
      <c r="O1205" s="8" t="s">
        <v>404</v>
      </c>
      <c r="P1205" s="34">
        <v>168</v>
      </c>
      <c r="Q1205" s="4" t="s">
        <v>3154</v>
      </c>
      <c r="R1205" s="155">
        <v>5</v>
      </c>
      <c r="S1205" s="35">
        <v>2300000</v>
      </c>
      <c r="T1205" s="35">
        <f t="shared" si="41"/>
        <v>11500000</v>
      </c>
      <c r="U1205" s="35">
        <f t="shared" si="42"/>
        <v>12880000.000000002</v>
      </c>
      <c r="V1205" s="4" t="s">
        <v>2706</v>
      </c>
      <c r="W1205" s="24">
        <v>2017</v>
      </c>
      <c r="X1205" s="36"/>
      <c r="Y1205" s="132"/>
      <c r="Z1205" s="132"/>
      <c r="AA1205" s="132"/>
      <c r="AB1205" s="132"/>
      <c r="AC1205" s="132"/>
      <c r="AD1205" s="132"/>
      <c r="AE1205" s="132"/>
      <c r="AF1205" s="132"/>
      <c r="AG1205" s="132"/>
      <c r="AH1205" s="132"/>
      <c r="AI1205" s="132"/>
      <c r="AJ1205" s="132"/>
      <c r="AK1205" s="132"/>
      <c r="AL1205" s="132"/>
      <c r="AM1205" s="132"/>
      <c r="AN1205" s="132"/>
      <c r="AO1205" s="132"/>
      <c r="AP1205" s="132"/>
      <c r="AQ1205" s="132"/>
      <c r="AR1205" s="132"/>
      <c r="AS1205" s="132"/>
      <c r="AT1205" s="132"/>
      <c r="AU1205" s="132"/>
      <c r="AV1205" s="132"/>
      <c r="AW1205" s="132"/>
      <c r="AX1205" s="132"/>
      <c r="AY1205" s="132"/>
      <c r="AZ1205" s="132"/>
      <c r="BA1205" s="132"/>
      <c r="BB1205" s="132"/>
      <c r="BC1205" s="132"/>
      <c r="BD1205" s="132"/>
      <c r="BE1205" s="132"/>
      <c r="BF1205" s="132"/>
      <c r="BG1205" s="132"/>
      <c r="BH1205" s="132"/>
      <c r="BI1205" s="132"/>
      <c r="BJ1205" s="132"/>
      <c r="BK1205" s="132"/>
      <c r="BL1205" s="132"/>
      <c r="BM1205" s="132"/>
      <c r="BN1205" s="132"/>
      <c r="BO1205" s="132"/>
      <c r="BP1205" s="132"/>
      <c r="BQ1205" s="132"/>
      <c r="BR1205" s="132"/>
      <c r="BS1205" s="132"/>
      <c r="BT1205" s="132"/>
      <c r="BU1205" s="132"/>
      <c r="BV1205" s="132"/>
      <c r="BW1205" s="132"/>
      <c r="BX1205" s="132"/>
      <c r="BY1205" s="132"/>
      <c r="BZ1205" s="132"/>
      <c r="CA1205" s="132"/>
      <c r="CB1205" s="132"/>
      <c r="CC1205" s="132"/>
      <c r="CD1205" s="132"/>
      <c r="CE1205" s="132"/>
      <c r="CF1205" s="132"/>
      <c r="CG1205" s="132"/>
      <c r="CH1205" s="132"/>
      <c r="CI1205" s="132"/>
      <c r="CJ1205" s="132"/>
      <c r="CK1205" s="132"/>
      <c r="CL1205" s="132"/>
      <c r="CM1205" s="132"/>
    </row>
    <row r="1206" spans="1:91" s="67" customFormat="1" ht="50.1" customHeight="1">
      <c r="A1206" s="4" t="s">
        <v>4818</v>
      </c>
      <c r="B1206" s="33" t="s">
        <v>2720</v>
      </c>
      <c r="C1206" s="97" t="s">
        <v>1739</v>
      </c>
      <c r="D1206" s="98" t="s">
        <v>1710</v>
      </c>
      <c r="E1206" s="5" t="s">
        <v>1740</v>
      </c>
      <c r="F1206" s="23" t="s">
        <v>2706</v>
      </c>
      <c r="G1206" s="24" t="s">
        <v>2712</v>
      </c>
      <c r="H1206" s="10">
        <v>0</v>
      </c>
      <c r="I1206" s="74">
        <v>590000000</v>
      </c>
      <c r="J1206" s="8" t="s">
        <v>2571</v>
      </c>
      <c r="K1206" s="24" t="s">
        <v>3479</v>
      </c>
      <c r="L1206" s="8" t="s">
        <v>2725</v>
      </c>
      <c r="M1206" s="33" t="s">
        <v>2716</v>
      </c>
      <c r="N1206" s="5" t="s">
        <v>1467</v>
      </c>
      <c r="O1206" s="8" t="s">
        <v>404</v>
      </c>
      <c r="P1206" s="34">
        <v>168</v>
      </c>
      <c r="Q1206" s="50" t="s">
        <v>3154</v>
      </c>
      <c r="R1206" s="150">
        <v>5</v>
      </c>
      <c r="S1206" s="35">
        <v>2300000</v>
      </c>
      <c r="T1206" s="35">
        <f t="shared" si="41"/>
        <v>11500000</v>
      </c>
      <c r="U1206" s="35">
        <f t="shared" si="42"/>
        <v>12880000.000000002</v>
      </c>
      <c r="V1206" s="33" t="s">
        <v>2706</v>
      </c>
      <c r="W1206" s="24">
        <v>2017</v>
      </c>
      <c r="X1206" s="36"/>
      <c r="Y1206" s="132"/>
      <c r="Z1206" s="132"/>
      <c r="AA1206" s="132"/>
      <c r="AB1206" s="132"/>
      <c r="AC1206" s="132"/>
      <c r="AD1206" s="132"/>
      <c r="AE1206" s="132"/>
      <c r="AF1206" s="132"/>
      <c r="AG1206" s="132"/>
      <c r="AH1206" s="132"/>
      <c r="AI1206" s="132"/>
      <c r="AJ1206" s="132"/>
      <c r="AK1206" s="132"/>
      <c r="AL1206" s="132"/>
      <c r="AM1206" s="132"/>
      <c r="AN1206" s="132"/>
      <c r="AO1206" s="132"/>
      <c r="AP1206" s="132"/>
      <c r="AQ1206" s="132"/>
      <c r="AR1206" s="132"/>
      <c r="AS1206" s="132"/>
      <c r="AT1206" s="132"/>
      <c r="AU1206" s="132"/>
      <c r="AV1206" s="132"/>
      <c r="AW1206" s="132"/>
      <c r="AX1206" s="132"/>
      <c r="AY1206" s="132"/>
      <c r="AZ1206" s="132"/>
      <c r="BA1206" s="132"/>
      <c r="BB1206" s="132"/>
      <c r="BC1206" s="132"/>
      <c r="BD1206" s="132"/>
      <c r="BE1206" s="132"/>
      <c r="BF1206" s="132"/>
      <c r="BG1206" s="132"/>
      <c r="BH1206" s="132"/>
      <c r="BI1206" s="132"/>
      <c r="BJ1206" s="132"/>
      <c r="BK1206" s="132"/>
      <c r="BL1206" s="132"/>
      <c r="BM1206" s="132"/>
      <c r="BN1206" s="132"/>
      <c r="BO1206" s="132"/>
      <c r="BP1206" s="132"/>
      <c r="BQ1206" s="132"/>
      <c r="BR1206" s="132"/>
      <c r="BS1206" s="132"/>
      <c r="BT1206" s="132"/>
      <c r="BU1206" s="132"/>
      <c r="BV1206" s="132"/>
      <c r="BW1206" s="132"/>
      <c r="BX1206" s="132"/>
      <c r="BY1206" s="132"/>
      <c r="BZ1206" s="132"/>
      <c r="CA1206" s="132"/>
      <c r="CB1206" s="132"/>
      <c r="CC1206" s="132"/>
      <c r="CD1206" s="132"/>
      <c r="CE1206" s="132"/>
      <c r="CF1206" s="132"/>
      <c r="CG1206" s="132"/>
      <c r="CH1206" s="132"/>
      <c r="CI1206" s="132"/>
      <c r="CJ1206" s="132"/>
      <c r="CK1206" s="132"/>
      <c r="CL1206" s="132"/>
      <c r="CM1206" s="132"/>
    </row>
    <row r="1207" spans="1:91" s="67" customFormat="1" ht="50.1" customHeight="1">
      <c r="A1207" s="4" t="s">
        <v>4819</v>
      </c>
      <c r="B1207" s="5" t="s">
        <v>2720</v>
      </c>
      <c r="C1207" s="77" t="s">
        <v>3588</v>
      </c>
      <c r="D1207" s="77" t="s">
        <v>1710</v>
      </c>
      <c r="E1207" s="77" t="s">
        <v>3589</v>
      </c>
      <c r="F1207" s="93"/>
      <c r="G1207" s="8" t="s">
        <v>2712</v>
      </c>
      <c r="H1207" s="5">
        <v>0</v>
      </c>
      <c r="I1207" s="74">
        <v>590000000</v>
      </c>
      <c r="J1207" s="8" t="s">
        <v>2714</v>
      </c>
      <c r="K1207" s="8" t="s">
        <v>2241</v>
      </c>
      <c r="L1207" s="8" t="s">
        <v>2725</v>
      </c>
      <c r="M1207" s="8" t="s">
        <v>2716</v>
      </c>
      <c r="N1207" s="21" t="s">
        <v>3590</v>
      </c>
      <c r="O1207" s="21" t="s">
        <v>3591</v>
      </c>
      <c r="P1207" s="5" t="s">
        <v>3592</v>
      </c>
      <c r="Q1207" s="5" t="s">
        <v>3154</v>
      </c>
      <c r="R1207" s="188">
        <v>0.2</v>
      </c>
      <c r="S1207" s="171">
        <v>35000000</v>
      </c>
      <c r="T1207" s="95">
        <v>7000000</v>
      </c>
      <c r="U1207" s="37">
        <v>7840000.0000000009</v>
      </c>
      <c r="V1207" s="8"/>
      <c r="W1207" s="8">
        <v>2017</v>
      </c>
      <c r="X1207" s="74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134"/>
      <c r="AM1207" s="134"/>
      <c r="AN1207" s="134"/>
      <c r="AO1207" s="134"/>
      <c r="AP1207" s="134"/>
      <c r="AQ1207" s="134"/>
      <c r="AR1207" s="134"/>
      <c r="AS1207" s="134"/>
      <c r="AT1207" s="134"/>
      <c r="AU1207" s="134"/>
      <c r="AV1207" s="134"/>
      <c r="AW1207" s="134"/>
      <c r="AX1207" s="134"/>
      <c r="AY1207" s="134"/>
      <c r="AZ1207" s="134"/>
      <c r="BA1207" s="134"/>
      <c r="BB1207" s="134"/>
      <c r="BC1207" s="134"/>
      <c r="BD1207" s="134"/>
      <c r="BE1207" s="134"/>
      <c r="BF1207" s="134"/>
      <c r="BG1207" s="134"/>
      <c r="BH1207" s="134"/>
      <c r="BI1207" s="134"/>
      <c r="BJ1207" s="134"/>
      <c r="BK1207" s="134"/>
      <c r="BL1207" s="134"/>
      <c r="BM1207" s="134"/>
      <c r="BN1207" s="134"/>
      <c r="BO1207" s="134"/>
      <c r="BP1207" s="134"/>
      <c r="BQ1207" s="134"/>
      <c r="BR1207" s="134"/>
      <c r="BS1207" s="134"/>
      <c r="BT1207" s="134"/>
      <c r="BU1207" s="134"/>
      <c r="BV1207" s="134"/>
      <c r="BW1207" s="134"/>
      <c r="BX1207" s="134"/>
      <c r="BY1207" s="134"/>
      <c r="BZ1207" s="134"/>
      <c r="CA1207" s="134"/>
      <c r="CB1207" s="134"/>
      <c r="CC1207" s="134"/>
      <c r="CD1207" s="134"/>
      <c r="CE1207" s="134"/>
      <c r="CF1207" s="134"/>
      <c r="CG1207" s="134"/>
      <c r="CH1207" s="134"/>
      <c r="CI1207" s="134"/>
      <c r="CJ1207" s="134"/>
      <c r="CK1207" s="134"/>
      <c r="CL1207" s="134"/>
      <c r="CM1207" s="134"/>
    </row>
    <row r="1208" spans="1:91" s="67" customFormat="1" ht="50.1" customHeight="1">
      <c r="A1208" s="4" t="s">
        <v>4820</v>
      </c>
      <c r="B1208" s="5" t="s">
        <v>2720</v>
      </c>
      <c r="C1208" s="77" t="s">
        <v>3593</v>
      </c>
      <c r="D1208" s="77" t="s">
        <v>1710</v>
      </c>
      <c r="E1208" s="77" t="s">
        <v>3594</v>
      </c>
      <c r="F1208" s="93"/>
      <c r="G1208" s="8" t="s">
        <v>2712</v>
      </c>
      <c r="H1208" s="5">
        <v>0</v>
      </c>
      <c r="I1208" s="74">
        <v>590000000</v>
      </c>
      <c r="J1208" s="8" t="s">
        <v>2714</v>
      </c>
      <c r="K1208" s="8" t="s">
        <v>2241</v>
      </c>
      <c r="L1208" s="8" t="s">
        <v>2725</v>
      </c>
      <c r="M1208" s="8" t="s">
        <v>2716</v>
      </c>
      <c r="N1208" s="21" t="s">
        <v>3590</v>
      </c>
      <c r="O1208" s="21" t="s">
        <v>3591</v>
      </c>
      <c r="P1208" s="5" t="s">
        <v>3592</v>
      </c>
      <c r="Q1208" s="5" t="s">
        <v>3154</v>
      </c>
      <c r="R1208" s="188">
        <v>0.3</v>
      </c>
      <c r="S1208" s="171">
        <v>3600000</v>
      </c>
      <c r="T1208" s="95">
        <v>1080000</v>
      </c>
      <c r="U1208" s="37">
        <v>1209600</v>
      </c>
      <c r="V1208" s="8"/>
      <c r="W1208" s="8">
        <v>2017</v>
      </c>
      <c r="X1208" s="74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134"/>
      <c r="AM1208" s="134"/>
      <c r="AN1208" s="134"/>
      <c r="AO1208" s="134"/>
      <c r="AP1208" s="134"/>
      <c r="AQ1208" s="134"/>
      <c r="AR1208" s="134"/>
      <c r="AS1208" s="134"/>
      <c r="AT1208" s="134"/>
      <c r="AU1208" s="134"/>
      <c r="AV1208" s="134"/>
      <c r="AW1208" s="134"/>
      <c r="AX1208" s="134"/>
      <c r="AY1208" s="134"/>
      <c r="AZ1208" s="134"/>
      <c r="BA1208" s="134"/>
      <c r="BB1208" s="134"/>
      <c r="BC1208" s="134"/>
      <c r="BD1208" s="134"/>
      <c r="BE1208" s="134"/>
      <c r="BF1208" s="134"/>
      <c r="BG1208" s="134"/>
      <c r="BH1208" s="134"/>
      <c r="BI1208" s="134"/>
      <c r="BJ1208" s="134"/>
      <c r="BK1208" s="134"/>
      <c r="BL1208" s="134"/>
      <c r="BM1208" s="134"/>
      <c r="BN1208" s="134"/>
      <c r="BO1208" s="134"/>
      <c r="BP1208" s="134"/>
      <c r="BQ1208" s="134"/>
      <c r="BR1208" s="134"/>
      <c r="BS1208" s="134"/>
      <c r="BT1208" s="134"/>
      <c r="BU1208" s="134"/>
      <c r="BV1208" s="134"/>
      <c r="BW1208" s="134"/>
      <c r="BX1208" s="134"/>
      <c r="BY1208" s="134"/>
      <c r="BZ1208" s="134"/>
      <c r="CA1208" s="134"/>
      <c r="CB1208" s="134"/>
      <c r="CC1208" s="134"/>
      <c r="CD1208" s="134"/>
      <c r="CE1208" s="134"/>
      <c r="CF1208" s="134"/>
      <c r="CG1208" s="134"/>
      <c r="CH1208" s="134"/>
      <c r="CI1208" s="134"/>
      <c r="CJ1208" s="134"/>
      <c r="CK1208" s="134"/>
      <c r="CL1208" s="134"/>
      <c r="CM1208" s="134"/>
    </row>
    <row r="1209" spans="1:91" s="67" customFormat="1" ht="50.1" customHeight="1">
      <c r="A1209" s="4" t="s">
        <v>4821</v>
      </c>
      <c r="B1209" s="5" t="s">
        <v>2720</v>
      </c>
      <c r="C1209" s="77" t="s">
        <v>3599</v>
      </c>
      <c r="D1209" s="77" t="s">
        <v>1710</v>
      </c>
      <c r="E1209" s="77" t="s">
        <v>3600</v>
      </c>
      <c r="F1209" s="93" t="s">
        <v>3597</v>
      </c>
      <c r="G1209" s="8" t="s">
        <v>2712</v>
      </c>
      <c r="H1209" s="5">
        <v>0</v>
      </c>
      <c r="I1209" s="74">
        <v>590000000</v>
      </c>
      <c r="J1209" s="8" t="s">
        <v>2714</v>
      </c>
      <c r="K1209" s="8" t="s">
        <v>2241</v>
      </c>
      <c r="L1209" s="8" t="s">
        <v>2725</v>
      </c>
      <c r="M1209" s="8" t="s">
        <v>2716</v>
      </c>
      <c r="N1209" s="21" t="s">
        <v>3598</v>
      </c>
      <c r="O1209" s="21" t="s">
        <v>3591</v>
      </c>
      <c r="P1209" s="5" t="s">
        <v>3592</v>
      </c>
      <c r="Q1209" s="5" t="s">
        <v>3154</v>
      </c>
      <c r="R1209" s="188">
        <v>4</v>
      </c>
      <c r="S1209" s="171">
        <v>1000000</v>
      </c>
      <c r="T1209" s="95">
        <v>4000000</v>
      </c>
      <c r="U1209" s="37">
        <v>4480000</v>
      </c>
      <c r="V1209" s="8"/>
      <c r="W1209" s="8">
        <v>2017</v>
      </c>
      <c r="X1209" s="74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134"/>
      <c r="AM1209" s="134"/>
      <c r="AN1209" s="134"/>
      <c r="AO1209" s="134"/>
      <c r="AP1209" s="134"/>
      <c r="AQ1209" s="134"/>
      <c r="AR1209" s="134"/>
      <c r="AS1209" s="134"/>
      <c r="AT1209" s="134"/>
      <c r="AU1209" s="134"/>
      <c r="AV1209" s="134"/>
      <c r="AW1209" s="134"/>
      <c r="AX1209" s="134"/>
      <c r="AY1209" s="134"/>
      <c r="AZ1209" s="134"/>
      <c r="BA1209" s="134"/>
      <c r="BB1209" s="134"/>
      <c r="BC1209" s="134"/>
      <c r="BD1209" s="134"/>
      <c r="BE1209" s="134"/>
      <c r="BF1209" s="134"/>
      <c r="BG1209" s="134"/>
      <c r="BH1209" s="134"/>
      <c r="BI1209" s="134"/>
      <c r="BJ1209" s="134"/>
      <c r="BK1209" s="134"/>
      <c r="BL1209" s="134"/>
      <c r="BM1209" s="134"/>
      <c r="BN1209" s="134"/>
      <c r="BO1209" s="134"/>
      <c r="BP1209" s="134"/>
      <c r="BQ1209" s="134"/>
      <c r="BR1209" s="134"/>
      <c r="BS1209" s="134"/>
      <c r="BT1209" s="134"/>
      <c r="BU1209" s="134"/>
      <c r="BV1209" s="134"/>
      <c r="BW1209" s="134"/>
      <c r="BX1209" s="134"/>
      <c r="BY1209" s="134"/>
      <c r="BZ1209" s="134"/>
      <c r="CA1209" s="134"/>
      <c r="CB1209" s="134"/>
      <c r="CC1209" s="134"/>
      <c r="CD1209" s="134"/>
      <c r="CE1209" s="134"/>
      <c r="CF1209" s="134"/>
      <c r="CG1209" s="134"/>
      <c r="CH1209" s="134"/>
      <c r="CI1209" s="134"/>
      <c r="CJ1209" s="134"/>
      <c r="CK1209" s="134"/>
      <c r="CL1209" s="134"/>
      <c r="CM1209" s="134"/>
    </row>
    <row r="1210" spans="1:91" s="67" customFormat="1" ht="50.1" customHeight="1">
      <c r="A1210" s="4" t="s">
        <v>4822</v>
      </c>
      <c r="B1210" s="5" t="s">
        <v>2720</v>
      </c>
      <c r="C1210" s="77" t="s">
        <v>3601</v>
      </c>
      <c r="D1210" s="77" t="s">
        <v>1710</v>
      </c>
      <c r="E1210" s="77" t="s">
        <v>3602</v>
      </c>
      <c r="F1210" s="93" t="s">
        <v>3597</v>
      </c>
      <c r="G1210" s="8" t="s">
        <v>2712</v>
      </c>
      <c r="H1210" s="5">
        <v>0</v>
      </c>
      <c r="I1210" s="74">
        <v>590000000</v>
      </c>
      <c r="J1210" s="8" t="s">
        <v>2714</v>
      </c>
      <c r="K1210" s="8" t="s">
        <v>2241</v>
      </c>
      <c r="L1210" s="8" t="s">
        <v>2725</v>
      </c>
      <c r="M1210" s="8" t="s">
        <v>2716</v>
      </c>
      <c r="N1210" s="21" t="s">
        <v>3598</v>
      </c>
      <c r="O1210" s="21" t="s">
        <v>3591</v>
      </c>
      <c r="P1210" s="5" t="s">
        <v>3592</v>
      </c>
      <c r="Q1210" s="5" t="s">
        <v>3154</v>
      </c>
      <c r="R1210" s="188">
        <v>17</v>
      </c>
      <c r="S1210" s="171">
        <v>1000000</v>
      </c>
      <c r="T1210" s="95">
        <v>17000000</v>
      </c>
      <c r="U1210" s="37">
        <v>19040000</v>
      </c>
      <c r="V1210" s="8"/>
      <c r="W1210" s="8">
        <v>2017</v>
      </c>
      <c r="X1210" s="74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134"/>
      <c r="AM1210" s="134"/>
      <c r="AN1210" s="134"/>
      <c r="AO1210" s="134"/>
      <c r="AP1210" s="134"/>
      <c r="AQ1210" s="134"/>
      <c r="AR1210" s="134"/>
      <c r="AS1210" s="134"/>
      <c r="AT1210" s="134"/>
      <c r="AU1210" s="134"/>
      <c r="AV1210" s="134"/>
      <c r="AW1210" s="134"/>
      <c r="AX1210" s="134"/>
      <c r="AY1210" s="134"/>
      <c r="AZ1210" s="134"/>
      <c r="BA1210" s="134"/>
      <c r="BB1210" s="134"/>
      <c r="BC1210" s="134"/>
      <c r="BD1210" s="134"/>
      <c r="BE1210" s="134"/>
      <c r="BF1210" s="134"/>
      <c r="BG1210" s="134"/>
      <c r="BH1210" s="134"/>
      <c r="BI1210" s="134"/>
      <c r="BJ1210" s="134"/>
      <c r="BK1210" s="134"/>
      <c r="BL1210" s="134"/>
      <c r="BM1210" s="134"/>
      <c r="BN1210" s="134"/>
      <c r="BO1210" s="134"/>
      <c r="BP1210" s="134"/>
      <c r="BQ1210" s="134"/>
      <c r="BR1210" s="134"/>
      <c r="BS1210" s="134"/>
      <c r="BT1210" s="134"/>
      <c r="BU1210" s="134"/>
      <c r="BV1210" s="134"/>
      <c r="BW1210" s="134"/>
      <c r="BX1210" s="134"/>
      <c r="BY1210" s="134"/>
      <c r="BZ1210" s="134"/>
      <c r="CA1210" s="134"/>
      <c r="CB1210" s="134"/>
      <c r="CC1210" s="134"/>
      <c r="CD1210" s="134"/>
      <c r="CE1210" s="134"/>
      <c r="CF1210" s="134"/>
      <c r="CG1210" s="134"/>
      <c r="CH1210" s="134"/>
      <c r="CI1210" s="134"/>
      <c r="CJ1210" s="134"/>
      <c r="CK1210" s="134"/>
      <c r="CL1210" s="134"/>
      <c r="CM1210" s="134"/>
    </row>
    <row r="1211" spans="1:91" s="67" customFormat="1" ht="50.1" customHeight="1">
      <c r="A1211" s="4" t="s">
        <v>4823</v>
      </c>
      <c r="B1211" s="4" t="s">
        <v>2720</v>
      </c>
      <c r="C1211" s="79" t="s">
        <v>3622</v>
      </c>
      <c r="D1211" s="79" t="s">
        <v>1710</v>
      </c>
      <c r="E1211" s="79" t="s">
        <v>3623</v>
      </c>
      <c r="F1211" s="56"/>
      <c r="G1211" s="4" t="s">
        <v>2712</v>
      </c>
      <c r="H1211" s="4">
        <v>0</v>
      </c>
      <c r="I1211" s="74">
        <v>590000000</v>
      </c>
      <c r="J1211" s="8" t="s">
        <v>2571</v>
      </c>
      <c r="K1211" s="24" t="s">
        <v>2241</v>
      </c>
      <c r="L1211" s="8" t="s">
        <v>2725</v>
      </c>
      <c r="M1211" s="4" t="s">
        <v>2716</v>
      </c>
      <c r="N1211" s="8" t="s">
        <v>1467</v>
      </c>
      <c r="O1211" s="8" t="s">
        <v>404</v>
      </c>
      <c r="P1211" s="34">
        <v>168</v>
      </c>
      <c r="Q1211" s="4" t="s">
        <v>3154</v>
      </c>
      <c r="R1211" s="155">
        <v>0.1</v>
      </c>
      <c r="S1211" s="35">
        <v>290000</v>
      </c>
      <c r="T1211" s="35">
        <f t="shared" ref="T1211:T1275" si="43">R1211*S1211</f>
        <v>29000</v>
      </c>
      <c r="U1211" s="35">
        <f t="shared" ref="U1211:U1275" si="44">T1211*1.12</f>
        <v>32480.000000000004</v>
      </c>
      <c r="V1211" s="4" t="s">
        <v>2706</v>
      </c>
      <c r="W1211" s="24">
        <v>2017</v>
      </c>
      <c r="X1211" s="262"/>
      <c r="Y1211" s="65"/>
      <c r="Z1211" s="65"/>
      <c r="AA1211" s="65"/>
      <c r="AB1211" s="65"/>
      <c r="AC1211" s="65"/>
      <c r="AD1211" s="65"/>
      <c r="AE1211" s="65"/>
      <c r="AF1211" s="65"/>
      <c r="AG1211" s="65"/>
      <c r="AH1211" s="65"/>
      <c r="AI1211" s="65"/>
      <c r="AJ1211" s="65"/>
      <c r="AK1211" s="65"/>
      <c r="AL1211" s="65"/>
      <c r="AM1211" s="65"/>
      <c r="AN1211" s="65"/>
      <c r="AO1211" s="65"/>
      <c r="AP1211" s="65"/>
      <c r="AQ1211" s="65"/>
      <c r="AR1211" s="65"/>
      <c r="AS1211" s="65"/>
      <c r="AT1211" s="65"/>
      <c r="AU1211" s="65"/>
      <c r="AV1211" s="65"/>
      <c r="AW1211" s="65"/>
      <c r="AX1211" s="65"/>
      <c r="AY1211" s="65"/>
      <c r="AZ1211" s="65"/>
      <c r="BA1211" s="65"/>
      <c r="BB1211" s="65"/>
      <c r="BC1211" s="65"/>
      <c r="BD1211" s="65"/>
      <c r="BE1211" s="65"/>
      <c r="BF1211" s="65"/>
      <c r="BG1211" s="65"/>
      <c r="BH1211" s="65"/>
      <c r="BI1211" s="65"/>
      <c r="BJ1211" s="65"/>
      <c r="BK1211" s="65"/>
      <c r="BL1211" s="65"/>
      <c r="BM1211" s="65"/>
      <c r="BN1211" s="65"/>
      <c r="BO1211" s="65"/>
      <c r="BP1211" s="65"/>
      <c r="BQ1211" s="65"/>
      <c r="BR1211" s="65"/>
      <c r="BS1211" s="65"/>
      <c r="BT1211" s="65"/>
      <c r="BU1211" s="65"/>
      <c r="BV1211" s="65"/>
      <c r="BW1211" s="65"/>
      <c r="BX1211" s="65"/>
      <c r="BY1211" s="65"/>
      <c r="BZ1211" s="65"/>
      <c r="CA1211" s="65"/>
      <c r="CB1211" s="65"/>
      <c r="CC1211" s="65"/>
      <c r="CD1211" s="65"/>
      <c r="CE1211" s="65"/>
      <c r="CF1211" s="65"/>
      <c r="CG1211" s="65"/>
      <c r="CH1211" s="65"/>
      <c r="CI1211" s="65"/>
      <c r="CJ1211" s="65"/>
      <c r="CK1211" s="65"/>
      <c r="CL1211" s="65"/>
      <c r="CM1211" s="65"/>
    </row>
    <row r="1212" spans="1:91" s="67" customFormat="1" ht="50.1" customHeight="1">
      <c r="A1212" s="4" t="s">
        <v>4824</v>
      </c>
      <c r="B1212" s="4" t="s">
        <v>2720</v>
      </c>
      <c r="C1212" s="79" t="s">
        <v>3626</v>
      </c>
      <c r="D1212" s="79" t="s">
        <v>1710</v>
      </c>
      <c r="E1212" s="79" t="s">
        <v>3627</v>
      </c>
      <c r="F1212" s="56"/>
      <c r="G1212" s="4" t="s">
        <v>2712</v>
      </c>
      <c r="H1212" s="4">
        <v>0</v>
      </c>
      <c r="I1212" s="74">
        <v>590000000</v>
      </c>
      <c r="J1212" s="8" t="s">
        <v>2571</v>
      </c>
      <c r="K1212" s="24" t="s">
        <v>2241</v>
      </c>
      <c r="L1212" s="8" t="s">
        <v>2725</v>
      </c>
      <c r="M1212" s="4" t="s">
        <v>2716</v>
      </c>
      <c r="N1212" s="8" t="s">
        <v>1467</v>
      </c>
      <c r="O1212" s="8" t="s">
        <v>404</v>
      </c>
      <c r="P1212" s="34">
        <v>168</v>
      </c>
      <c r="Q1212" s="4" t="s">
        <v>3154</v>
      </c>
      <c r="R1212" s="155">
        <v>0.2</v>
      </c>
      <c r="S1212" s="35">
        <v>3400000</v>
      </c>
      <c r="T1212" s="35">
        <f t="shared" si="43"/>
        <v>680000</v>
      </c>
      <c r="U1212" s="35">
        <f t="shared" si="44"/>
        <v>761600.00000000012</v>
      </c>
      <c r="V1212" s="4" t="s">
        <v>2706</v>
      </c>
      <c r="W1212" s="24">
        <v>2017</v>
      </c>
      <c r="X1212" s="262"/>
      <c r="Y1212" s="65"/>
      <c r="Z1212" s="65"/>
      <c r="AA1212" s="65"/>
      <c r="AB1212" s="65"/>
      <c r="AC1212" s="65"/>
      <c r="AD1212" s="65"/>
      <c r="AE1212" s="65"/>
      <c r="AF1212" s="65"/>
      <c r="AG1212" s="65"/>
      <c r="AH1212" s="65"/>
      <c r="AI1212" s="65"/>
      <c r="AJ1212" s="65"/>
      <c r="AK1212" s="65"/>
      <c r="AL1212" s="65"/>
      <c r="AM1212" s="65"/>
      <c r="AN1212" s="65"/>
      <c r="AO1212" s="65"/>
      <c r="AP1212" s="65"/>
      <c r="AQ1212" s="65"/>
      <c r="AR1212" s="65"/>
      <c r="AS1212" s="65"/>
      <c r="AT1212" s="65"/>
      <c r="AU1212" s="65"/>
      <c r="AV1212" s="65"/>
      <c r="AW1212" s="65"/>
      <c r="AX1212" s="65"/>
      <c r="AY1212" s="65"/>
      <c r="AZ1212" s="65"/>
      <c r="BA1212" s="65"/>
      <c r="BB1212" s="65"/>
      <c r="BC1212" s="65"/>
      <c r="BD1212" s="65"/>
      <c r="BE1212" s="65"/>
      <c r="BF1212" s="65"/>
      <c r="BG1212" s="65"/>
      <c r="BH1212" s="65"/>
      <c r="BI1212" s="65"/>
      <c r="BJ1212" s="65"/>
      <c r="BK1212" s="65"/>
      <c r="BL1212" s="65"/>
      <c r="BM1212" s="65"/>
      <c r="BN1212" s="65"/>
      <c r="BO1212" s="65"/>
      <c r="BP1212" s="65"/>
      <c r="BQ1212" s="65"/>
      <c r="BR1212" s="65"/>
      <c r="BS1212" s="65"/>
      <c r="BT1212" s="65"/>
      <c r="BU1212" s="65"/>
      <c r="BV1212" s="65"/>
      <c r="BW1212" s="65"/>
      <c r="BX1212" s="65"/>
      <c r="BY1212" s="65"/>
      <c r="BZ1212" s="65"/>
      <c r="CA1212" s="65"/>
      <c r="CB1212" s="65"/>
      <c r="CC1212" s="65"/>
      <c r="CD1212" s="65"/>
      <c r="CE1212" s="65"/>
      <c r="CF1212" s="65"/>
      <c r="CG1212" s="65"/>
      <c r="CH1212" s="65"/>
      <c r="CI1212" s="65"/>
      <c r="CJ1212" s="65"/>
      <c r="CK1212" s="65"/>
      <c r="CL1212" s="65"/>
      <c r="CM1212" s="65"/>
    </row>
    <row r="1213" spans="1:91" s="67" customFormat="1" ht="50.1" customHeight="1">
      <c r="A1213" s="4" t="s">
        <v>4825</v>
      </c>
      <c r="B1213" s="4" t="s">
        <v>2720</v>
      </c>
      <c r="C1213" s="79" t="s">
        <v>3628</v>
      </c>
      <c r="D1213" s="79" t="s">
        <v>1710</v>
      </c>
      <c r="E1213" s="79" t="s">
        <v>3629</v>
      </c>
      <c r="F1213" s="56"/>
      <c r="G1213" s="4" t="s">
        <v>2712</v>
      </c>
      <c r="H1213" s="4">
        <v>0</v>
      </c>
      <c r="I1213" s="74">
        <v>590000000</v>
      </c>
      <c r="J1213" s="8" t="s">
        <v>2571</v>
      </c>
      <c r="K1213" s="24" t="s">
        <v>2241</v>
      </c>
      <c r="L1213" s="8" t="s">
        <v>2725</v>
      </c>
      <c r="M1213" s="4" t="s">
        <v>2716</v>
      </c>
      <c r="N1213" s="8" t="s">
        <v>1467</v>
      </c>
      <c r="O1213" s="8" t="s">
        <v>404</v>
      </c>
      <c r="P1213" s="34">
        <v>168</v>
      </c>
      <c r="Q1213" s="4" t="s">
        <v>3154</v>
      </c>
      <c r="R1213" s="155">
        <v>0.1</v>
      </c>
      <c r="S1213" s="35">
        <v>3400000</v>
      </c>
      <c r="T1213" s="35">
        <f t="shared" si="43"/>
        <v>340000</v>
      </c>
      <c r="U1213" s="35">
        <f t="shared" si="44"/>
        <v>380800.00000000006</v>
      </c>
      <c r="V1213" s="4" t="s">
        <v>2706</v>
      </c>
      <c r="W1213" s="24">
        <v>2017</v>
      </c>
      <c r="X1213" s="262"/>
      <c r="Y1213" s="65"/>
      <c r="Z1213" s="65"/>
      <c r="AA1213" s="65"/>
      <c r="AB1213" s="65"/>
      <c r="AC1213" s="65"/>
      <c r="AD1213" s="65"/>
      <c r="AE1213" s="65"/>
      <c r="AF1213" s="65"/>
      <c r="AG1213" s="65"/>
      <c r="AH1213" s="65"/>
      <c r="AI1213" s="65"/>
      <c r="AJ1213" s="65"/>
      <c r="AK1213" s="65"/>
      <c r="AL1213" s="65"/>
      <c r="AM1213" s="65"/>
      <c r="AN1213" s="65"/>
      <c r="AO1213" s="65"/>
      <c r="AP1213" s="65"/>
      <c r="AQ1213" s="65"/>
      <c r="AR1213" s="65"/>
      <c r="AS1213" s="65"/>
      <c r="AT1213" s="65"/>
      <c r="AU1213" s="65"/>
      <c r="AV1213" s="65"/>
      <c r="AW1213" s="65"/>
      <c r="AX1213" s="65"/>
      <c r="AY1213" s="65"/>
      <c r="AZ1213" s="65"/>
      <c r="BA1213" s="65"/>
      <c r="BB1213" s="65"/>
      <c r="BC1213" s="65"/>
      <c r="BD1213" s="65"/>
      <c r="BE1213" s="65"/>
      <c r="BF1213" s="65"/>
      <c r="BG1213" s="65"/>
      <c r="BH1213" s="65"/>
      <c r="BI1213" s="65"/>
      <c r="BJ1213" s="65"/>
      <c r="BK1213" s="65"/>
      <c r="BL1213" s="65"/>
      <c r="BM1213" s="65"/>
      <c r="BN1213" s="65"/>
      <c r="BO1213" s="65"/>
      <c r="BP1213" s="65"/>
      <c r="BQ1213" s="65"/>
      <c r="BR1213" s="65"/>
      <c r="BS1213" s="65"/>
      <c r="BT1213" s="65"/>
      <c r="BU1213" s="65"/>
      <c r="BV1213" s="65"/>
      <c r="BW1213" s="65"/>
      <c r="BX1213" s="65"/>
      <c r="BY1213" s="65"/>
      <c r="BZ1213" s="65"/>
      <c r="CA1213" s="65"/>
      <c r="CB1213" s="65"/>
      <c r="CC1213" s="65"/>
      <c r="CD1213" s="65"/>
      <c r="CE1213" s="65"/>
      <c r="CF1213" s="65"/>
      <c r="CG1213" s="65"/>
      <c r="CH1213" s="65"/>
      <c r="CI1213" s="65"/>
      <c r="CJ1213" s="65"/>
      <c r="CK1213" s="65"/>
      <c r="CL1213" s="65"/>
      <c r="CM1213" s="65"/>
    </row>
    <row r="1214" spans="1:91" s="67" customFormat="1" ht="50.1" customHeight="1">
      <c r="A1214" s="4" t="s">
        <v>4826</v>
      </c>
      <c r="B1214" s="4" t="s">
        <v>2720</v>
      </c>
      <c r="C1214" s="8" t="s">
        <v>2394</v>
      </c>
      <c r="D1214" s="8" t="s">
        <v>2395</v>
      </c>
      <c r="E1214" s="8" t="s">
        <v>2396</v>
      </c>
      <c r="F1214" s="56" t="s">
        <v>2397</v>
      </c>
      <c r="G1214" s="4" t="s">
        <v>2712</v>
      </c>
      <c r="H1214" s="4">
        <v>0</v>
      </c>
      <c r="I1214" s="74">
        <v>590000000</v>
      </c>
      <c r="J1214" s="8" t="s">
        <v>2571</v>
      </c>
      <c r="K1214" s="8" t="s">
        <v>2249</v>
      </c>
      <c r="L1214" s="36" t="s">
        <v>2714</v>
      </c>
      <c r="M1214" s="4" t="s">
        <v>2264</v>
      </c>
      <c r="N1214" s="8" t="s">
        <v>2128</v>
      </c>
      <c r="O1214" s="4" t="s">
        <v>1463</v>
      </c>
      <c r="P1214" s="4">
        <v>796</v>
      </c>
      <c r="Q1214" s="4" t="s">
        <v>2728</v>
      </c>
      <c r="R1214" s="155">
        <v>60</v>
      </c>
      <c r="S1214" s="35">
        <v>2950</v>
      </c>
      <c r="T1214" s="35">
        <f t="shared" si="43"/>
        <v>177000</v>
      </c>
      <c r="U1214" s="35">
        <f t="shared" si="44"/>
        <v>198240.00000000003</v>
      </c>
      <c r="V1214" s="4"/>
      <c r="W1214" s="4">
        <v>2017</v>
      </c>
      <c r="X1214" s="8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</row>
    <row r="1215" spans="1:91" s="67" customFormat="1" ht="50.1" customHeight="1">
      <c r="A1215" s="4" t="s">
        <v>4827</v>
      </c>
      <c r="B1215" s="4" t="s">
        <v>2720</v>
      </c>
      <c r="C1215" s="8" t="s">
        <v>240</v>
      </c>
      <c r="D1215" s="56" t="s">
        <v>241</v>
      </c>
      <c r="E1215" s="56" t="s">
        <v>895</v>
      </c>
      <c r="F1215" s="56" t="s">
        <v>242</v>
      </c>
      <c r="G1215" s="4" t="s">
        <v>2712</v>
      </c>
      <c r="H1215" s="4">
        <v>0</v>
      </c>
      <c r="I1215" s="74">
        <v>590000000</v>
      </c>
      <c r="J1215" s="8" t="s">
        <v>2714</v>
      </c>
      <c r="K1215" s="4" t="s">
        <v>876</v>
      </c>
      <c r="L1215" s="4" t="s">
        <v>773</v>
      </c>
      <c r="M1215" s="4" t="s">
        <v>3398</v>
      </c>
      <c r="N1215" s="4" t="s">
        <v>2427</v>
      </c>
      <c r="O1215" s="24" t="s">
        <v>3473</v>
      </c>
      <c r="P1215" s="4">
        <v>796</v>
      </c>
      <c r="Q1215" s="4" t="s">
        <v>2728</v>
      </c>
      <c r="R1215" s="155">
        <v>3</v>
      </c>
      <c r="S1215" s="155">
        <v>1500</v>
      </c>
      <c r="T1215" s="95">
        <f t="shared" si="43"/>
        <v>4500</v>
      </c>
      <c r="U1215" s="95">
        <f t="shared" si="44"/>
        <v>5040.0000000000009</v>
      </c>
      <c r="V1215" s="4"/>
      <c r="W1215" s="4">
        <v>2017</v>
      </c>
      <c r="X1215" s="72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</row>
    <row r="1216" spans="1:91" s="67" customFormat="1" ht="50.1" customHeight="1">
      <c r="A1216" s="4" t="s">
        <v>4828</v>
      </c>
      <c r="B1216" s="4" t="s">
        <v>2720</v>
      </c>
      <c r="C1216" s="8" t="s">
        <v>240</v>
      </c>
      <c r="D1216" s="56" t="s">
        <v>241</v>
      </c>
      <c r="E1216" s="56" t="s">
        <v>895</v>
      </c>
      <c r="F1216" s="56" t="s">
        <v>243</v>
      </c>
      <c r="G1216" s="4" t="s">
        <v>2712</v>
      </c>
      <c r="H1216" s="4">
        <v>0</v>
      </c>
      <c r="I1216" s="74">
        <v>590000000</v>
      </c>
      <c r="J1216" s="8" t="s">
        <v>2714</v>
      </c>
      <c r="K1216" s="4" t="s">
        <v>244</v>
      </c>
      <c r="L1216" s="4" t="s">
        <v>773</v>
      </c>
      <c r="M1216" s="4" t="s">
        <v>3398</v>
      </c>
      <c r="N1216" s="4" t="s">
        <v>2427</v>
      </c>
      <c r="O1216" s="24" t="s">
        <v>3473</v>
      </c>
      <c r="P1216" s="4">
        <v>796</v>
      </c>
      <c r="Q1216" s="4" t="s">
        <v>2728</v>
      </c>
      <c r="R1216" s="155">
        <v>8</v>
      </c>
      <c r="S1216" s="155">
        <v>1800</v>
      </c>
      <c r="T1216" s="95">
        <f t="shared" si="43"/>
        <v>14400</v>
      </c>
      <c r="U1216" s="95">
        <f t="shared" si="44"/>
        <v>16128.000000000002</v>
      </c>
      <c r="V1216" s="4"/>
      <c r="W1216" s="4">
        <v>2017</v>
      </c>
      <c r="X1216" s="72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</row>
    <row r="1217" spans="1:91" s="67" customFormat="1" ht="50.1" customHeight="1">
      <c r="A1217" s="4" t="s">
        <v>4829</v>
      </c>
      <c r="B1217" s="33" t="s">
        <v>2720</v>
      </c>
      <c r="C1217" s="97" t="s">
        <v>2242</v>
      </c>
      <c r="D1217" s="98" t="s">
        <v>2243</v>
      </c>
      <c r="E1217" s="5" t="s">
        <v>2244</v>
      </c>
      <c r="F1217" s="23"/>
      <c r="G1217" s="24" t="s">
        <v>2712</v>
      </c>
      <c r="H1217" s="10">
        <v>0</v>
      </c>
      <c r="I1217" s="74">
        <v>590000000</v>
      </c>
      <c r="J1217" s="8" t="s">
        <v>2571</v>
      </c>
      <c r="K1217" s="33" t="s">
        <v>2245</v>
      </c>
      <c r="L1217" s="8" t="s">
        <v>2725</v>
      </c>
      <c r="M1217" s="33" t="s">
        <v>2716</v>
      </c>
      <c r="N1217" s="5" t="s">
        <v>2128</v>
      </c>
      <c r="O1217" s="8" t="s">
        <v>404</v>
      </c>
      <c r="P1217" s="4">
        <v>796</v>
      </c>
      <c r="Q1217" s="50" t="s">
        <v>2728</v>
      </c>
      <c r="R1217" s="150">
        <v>340</v>
      </c>
      <c r="S1217" s="37">
        <v>500</v>
      </c>
      <c r="T1217" s="35">
        <f t="shared" si="43"/>
        <v>170000</v>
      </c>
      <c r="U1217" s="35">
        <f t="shared" si="44"/>
        <v>190400.00000000003</v>
      </c>
      <c r="V1217" s="33"/>
      <c r="W1217" s="75">
        <v>2017</v>
      </c>
      <c r="X1217" s="33"/>
      <c r="Y1217" s="132"/>
      <c r="Z1217" s="132"/>
      <c r="AA1217" s="132"/>
      <c r="AB1217" s="132"/>
      <c r="AC1217" s="132"/>
      <c r="AD1217" s="132"/>
      <c r="AE1217" s="132"/>
      <c r="AF1217" s="132"/>
      <c r="AG1217" s="132"/>
      <c r="AH1217" s="132"/>
      <c r="AI1217" s="132"/>
      <c r="AJ1217" s="132"/>
      <c r="AK1217" s="132"/>
      <c r="AL1217" s="132"/>
      <c r="AM1217" s="132"/>
      <c r="AN1217" s="132"/>
      <c r="AO1217" s="132"/>
      <c r="AP1217" s="132"/>
      <c r="AQ1217" s="132"/>
      <c r="AR1217" s="132"/>
      <c r="AS1217" s="132"/>
      <c r="AT1217" s="132"/>
      <c r="AU1217" s="132"/>
      <c r="AV1217" s="132"/>
      <c r="AW1217" s="132"/>
      <c r="AX1217" s="132"/>
      <c r="AY1217" s="132"/>
      <c r="AZ1217" s="132"/>
      <c r="BA1217" s="132"/>
      <c r="BB1217" s="132"/>
      <c r="BC1217" s="132"/>
      <c r="BD1217" s="132"/>
      <c r="BE1217" s="132"/>
      <c r="BF1217" s="132"/>
      <c r="BG1217" s="132"/>
      <c r="BH1217" s="132"/>
      <c r="BI1217" s="132"/>
      <c r="BJ1217" s="132"/>
      <c r="BK1217" s="132"/>
      <c r="BL1217" s="132"/>
      <c r="BM1217" s="132"/>
      <c r="BN1217" s="132"/>
      <c r="BO1217" s="132"/>
      <c r="BP1217" s="132"/>
      <c r="BQ1217" s="132"/>
      <c r="BR1217" s="132"/>
      <c r="BS1217" s="132"/>
      <c r="BT1217" s="132"/>
      <c r="BU1217" s="132"/>
      <c r="BV1217" s="132"/>
      <c r="BW1217" s="132"/>
      <c r="BX1217" s="132"/>
      <c r="BY1217" s="132"/>
      <c r="BZ1217" s="132"/>
      <c r="CA1217" s="132"/>
      <c r="CB1217" s="132"/>
      <c r="CC1217" s="132"/>
      <c r="CD1217" s="132"/>
      <c r="CE1217" s="132"/>
      <c r="CF1217" s="132"/>
      <c r="CG1217" s="132"/>
      <c r="CH1217" s="132"/>
      <c r="CI1217" s="132"/>
      <c r="CJ1217" s="132"/>
      <c r="CK1217" s="132"/>
      <c r="CL1217" s="132"/>
      <c r="CM1217" s="132"/>
    </row>
    <row r="1218" spans="1:91" s="162" customFormat="1" ht="50.1" customHeight="1">
      <c r="A1218" s="4" t="s">
        <v>4830</v>
      </c>
      <c r="B1218" s="33" t="s">
        <v>2720</v>
      </c>
      <c r="C1218" s="22" t="s">
        <v>1948</v>
      </c>
      <c r="D1218" s="264" t="s">
        <v>1949</v>
      </c>
      <c r="E1218" s="22" t="s">
        <v>1950</v>
      </c>
      <c r="F1218" s="22" t="s">
        <v>1951</v>
      </c>
      <c r="G1218" s="24" t="s">
        <v>2712</v>
      </c>
      <c r="H1218" s="10">
        <v>0</v>
      </c>
      <c r="I1218" s="9">
        <v>590000000</v>
      </c>
      <c r="J1218" s="8" t="s">
        <v>2571</v>
      </c>
      <c r="K1218" s="33" t="s">
        <v>3472</v>
      </c>
      <c r="L1218" s="8" t="s">
        <v>2725</v>
      </c>
      <c r="M1218" s="33" t="s">
        <v>2716</v>
      </c>
      <c r="N1218" s="5" t="s">
        <v>1831</v>
      </c>
      <c r="O1218" s="5" t="s">
        <v>3473</v>
      </c>
      <c r="P1218" s="5">
        <v>112</v>
      </c>
      <c r="Q1218" s="5" t="s">
        <v>2903</v>
      </c>
      <c r="R1218" s="201">
        <v>2100</v>
      </c>
      <c r="S1218" s="201">
        <v>260</v>
      </c>
      <c r="T1218" s="226">
        <v>0</v>
      </c>
      <c r="U1218" s="226">
        <f>T1218*1.12</f>
        <v>0</v>
      </c>
      <c r="V1218" s="33"/>
      <c r="W1218" s="75">
        <v>2017</v>
      </c>
      <c r="X1218" s="33" t="s">
        <v>5371</v>
      </c>
      <c r="Y1218" s="165"/>
      <c r="Z1218" s="138"/>
      <c r="AA1218" s="139"/>
      <c r="AB1218" s="138"/>
      <c r="AC1218" s="137"/>
      <c r="AD1218" s="137"/>
      <c r="AE1218" s="137"/>
      <c r="AF1218" s="137"/>
      <c r="AG1218" s="137"/>
      <c r="AH1218" s="137"/>
      <c r="AI1218" s="137"/>
      <c r="AJ1218" s="137"/>
      <c r="AK1218" s="137"/>
      <c r="AL1218" s="137"/>
      <c r="AM1218" s="137"/>
      <c r="AN1218" s="137"/>
      <c r="AO1218" s="137"/>
      <c r="AP1218" s="140"/>
      <c r="AQ1218" s="140"/>
      <c r="AR1218" s="140"/>
      <c r="AS1218" s="140"/>
      <c r="AT1218" s="140"/>
      <c r="AU1218" s="140"/>
      <c r="AV1218" s="140"/>
      <c r="AW1218" s="140"/>
      <c r="AX1218" s="140"/>
      <c r="AY1218" s="140"/>
      <c r="AZ1218" s="140"/>
      <c r="BA1218" s="140"/>
      <c r="BB1218" s="140"/>
      <c r="BC1218" s="140"/>
      <c r="BD1218" s="140"/>
      <c r="BE1218" s="140"/>
      <c r="BF1218" s="140"/>
      <c r="BG1218" s="140"/>
      <c r="BH1218" s="140"/>
      <c r="BI1218" s="140"/>
      <c r="BJ1218" s="140"/>
      <c r="BK1218" s="140"/>
      <c r="BL1218" s="140"/>
      <c r="BM1218" s="140"/>
      <c r="BN1218" s="140"/>
    </row>
    <row r="1219" spans="1:91" s="162" customFormat="1" ht="50.1" customHeight="1">
      <c r="A1219" s="4" t="s">
        <v>5372</v>
      </c>
      <c r="B1219" s="33" t="s">
        <v>2720</v>
      </c>
      <c r="C1219" s="22" t="s">
        <v>1948</v>
      </c>
      <c r="D1219" s="264" t="s">
        <v>1949</v>
      </c>
      <c r="E1219" s="22" t="s">
        <v>1950</v>
      </c>
      <c r="F1219" s="22" t="s">
        <v>1951</v>
      </c>
      <c r="G1219" s="24" t="s">
        <v>2712</v>
      </c>
      <c r="H1219" s="10">
        <v>0</v>
      </c>
      <c r="I1219" s="9">
        <v>590000000</v>
      </c>
      <c r="J1219" s="8" t="s">
        <v>2571</v>
      </c>
      <c r="K1219" s="5" t="s">
        <v>5365</v>
      </c>
      <c r="L1219" s="8" t="s">
        <v>2725</v>
      </c>
      <c r="M1219" s="33" t="s">
        <v>2716</v>
      </c>
      <c r="N1219" s="5" t="s">
        <v>1831</v>
      </c>
      <c r="O1219" s="5" t="s">
        <v>3473</v>
      </c>
      <c r="P1219" s="5">
        <v>112</v>
      </c>
      <c r="Q1219" s="5" t="s">
        <v>2903</v>
      </c>
      <c r="R1219" s="201">
        <v>2100</v>
      </c>
      <c r="S1219" s="201">
        <v>330</v>
      </c>
      <c r="T1219" s="226">
        <f>R1219*S1219</f>
        <v>693000</v>
      </c>
      <c r="U1219" s="226">
        <f>T1219*1.12</f>
        <v>776160.00000000012</v>
      </c>
      <c r="V1219" s="33"/>
      <c r="W1219" s="75">
        <v>2017</v>
      </c>
      <c r="X1219" s="258"/>
      <c r="Y1219" s="165"/>
      <c r="Z1219" s="138"/>
      <c r="AA1219" s="139"/>
      <c r="AB1219" s="138"/>
      <c r="AC1219" s="137"/>
      <c r="AD1219" s="137"/>
      <c r="AE1219" s="137"/>
      <c r="AF1219" s="137"/>
      <c r="AG1219" s="137"/>
      <c r="AH1219" s="137"/>
      <c r="AI1219" s="137"/>
      <c r="AJ1219" s="137"/>
      <c r="AK1219" s="137"/>
      <c r="AL1219" s="137"/>
      <c r="AM1219" s="137"/>
      <c r="AN1219" s="137"/>
      <c r="AO1219" s="137"/>
      <c r="AP1219" s="140"/>
      <c r="AQ1219" s="140"/>
      <c r="AR1219" s="140"/>
      <c r="AS1219" s="140"/>
      <c r="AT1219" s="140"/>
      <c r="AU1219" s="140"/>
      <c r="AV1219" s="140"/>
      <c r="AW1219" s="140"/>
      <c r="AX1219" s="140"/>
      <c r="AY1219" s="140"/>
      <c r="AZ1219" s="140"/>
      <c r="BA1219" s="140"/>
      <c r="BB1219" s="140"/>
      <c r="BC1219" s="140"/>
      <c r="BD1219" s="140"/>
      <c r="BE1219" s="140"/>
      <c r="BF1219" s="140"/>
      <c r="BG1219" s="140"/>
      <c r="BH1219" s="140"/>
      <c r="BI1219" s="140"/>
      <c r="BJ1219" s="140"/>
      <c r="BK1219" s="140"/>
      <c r="BL1219" s="140"/>
      <c r="BM1219" s="140"/>
      <c r="BN1219" s="140"/>
    </row>
    <row r="1220" spans="1:91" s="67" customFormat="1" ht="50.1" customHeight="1">
      <c r="A1220" s="4" t="s">
        <v>4831</v>
      </c>
      <c r="B1220" s="4" t="s">
        <v>2720</v>
      </c>
      <c r="C1220" s="8" t="s">
        <v>1741</v>
      </c>
      <c r="D1220" s="8" t="s">
        <v>1742</v>
      </c>
      <c r="E1220" s="8" t="s">
        <v>1743</v>
      </c>
      <c r="F1220" s="56" t="s">
        <v>2706</v>
      </c>
      <c r="G1220" s="4" t="s">
        <v>2712</v>
      </c>
      <c r="H1220" s="4">
        <v>0</v>
      </c>
      <c r="I1220" s="74">
        <v>590000000</v>
      </c>
      <c r="J1220" s="8" t="s">
        <v>2571</v>
      </c>
      <c r="K1220" s="24" t="s">
        <v>3479</v>
      </c>
      <c r="L1220" s="8" t="s">
        <v>2725</v>
      </c>
      <c r="M1220" s="4" t="s">
        <v>2716</v>
      </c>
      <c r="N1220" s="8" t="s">
        <v>1467</v>
      </c>
      <c r="O1220" s="8" t="s">
        <v>404</v>
      </c>
      <c r="P1220" s="34">
        <v>168</v>
      </c>
      <c r="Q1220" s="56" t="s">
        <v>3154</v>
      </c>
      <c r="R1220" s="155">
        <v>2</v>
      </c>
      <c r="S1220" s="35">
        <v>200000</v>
      </c>
      <c r="T1220" s="35">
        <f t="shared" si="43"/>
        <v>400000</v>
      </c>
      <c r="U1220" s="35">
        <f t="shared" si="44"/>
        <v>448000.00000000006</v>
      </c>
      <c r="V1220" s="4" t="s">
        <v>2706</v>
      </c>
      <c r="W1220" s="24">
        <v>2017</v>
      </c>
      <c r="X1220" s="36"/>
      <c r="Y1220" s="132"/>
      <c r="Z1220" s="132"/>
      <c r="AA1220" s="132"/>
      <c r="AB1220" s="132"/>
      <c r="AC1220" s="132"/>
      <c r="AD1220" s="132"/>
      <c r="AE1220" s="132"/>
      <c r="AF1220" s="132"/>
      <c r="AG1220" s="132"/>
      <c r="AH1220" s="132"/>
      <c r="AI1220" s="132"/>
      <c r="AJ1220" s="132"/>
      <c r="AK1220" s="132"/>
      <c r="AL1220" s="132"/>
      <c r="AM1220" s="132"/>
      <c r="AN1220" s="132"/>
      <c r="AO1220" s="132"/>
      <c r="AP1220" s="132"/>
      <c r="AQ1220" s="132"/>
      <c r="AR1220" s="132"/>
      <c r="AS1220" s="132"/>
      <c r="AT1220" s="132"/>
      <c r="AU1220" s="132"/>
      <c r="AV1220" s="132"/>
      <c r="AW1220" s="132"/>
      <c r="AX1220" s="132"/>
      <c r="AY1220" s="132"/>
      <c r="AZ1220" s="132"/>
      <c r="BA1220" s="132"/>
      <c r="BB1220" s="132"/>
      <c r="BC1220" s="132"/>
      <c r="BD1220" s="132"/>
      <c r="BE1220" s="132"/>
      <c r="BF1220" s="132"/>
      <c r="BG1220" s="132"/>
      <c r="BH1220" s="132"/>
      <c r="BI1220" s="132"/>
      <c r="BJ1220" s="132"/>
      <c r="BK1220" s="132"/>
      <c r="BL1220" s="132"/>
      <c r="BM1220" s="132"/>
      <c r="BN1220" s="132"/>
      <c r="BO1220" s="132"/>
      <c r="BP1220" s="132"/>
      <c r="BQ1220" s="132"/>
      <c r="BR1220" s="132"/>
      <c r="BS1220" s="132"/>
      <c r="BT1220" s="132"/>
      <c r="BU1220" s="132"/>
      <c r="BV1220" s="132"/>
      <c r="BW1220" s="132"/>
      <c r="BX1220" s="132"/>
      <c r="BY1220" s="132"/>
      <c r="BZ1220" s="132"/>
      <c r="CA1220" s="132"/>
      <c r="CB1220" s="132"/>
      <c r="CC1220" s="132"/>
      <c r="CD1220" s="132"/>
      <c r="CE1220" s="132"/>
      <c r="CF1220" s="132"/>
      <c r="CG1220" s="132"/>
      <c r="CH1220" s="132"/>
      <c r="CI1220" s="132"/>
      <c r="CJ1220" s="132"/>
      <c r="CK1220" s="132"/>
      <c r="CL1220" s="132"/>
      <c r="CM1220" s="132"/>
    </row>
    <row r="1221" spans="1:91" s="67" customFormat="1" ht="50.1" customHeight="1">
      <c r="A1221" s="4" t="s">
        <v>4832</v>
      </c>
      <c r="B1221" s="4" t="s">
        <v>2720</v>
      </c>
      <c r="C1221" s="8" t="s">
        <v>1744</v>
      </c>
      <c r="D1221" s="8" t="s">
        <v>1742</v>
      </c>
      <c r="E1221" s="8" t="s">
        <v>1745</v>
      </c>
      <c r="F1221" s="56" t="s">
        <v>2706</v>
      </c>
      <c r="G1221" s="4" t="s">
        <v>2712</v>
      </c>
      <c r="H1221" s="4">
        <v>0</v>
      </c>
      <c r="I1221" s="74">
        <v>590000000</v>
      </c>
      <c r="J1221" s="8" t="s">
        <v>2571</v>
      </c>
      <c r="K1221" s="24" t="s">
        <v>3479</v>
      </c>
      <c r="L1221" s="8" t="s">
        <v>2725</v>
      </c>
      <c r="M1221" s="4" t="s">
        <v>2716</v>
      </c>
      <c r="N1221" s="8" t="s">
        <v>1467</v>
      </c>
      <c r="O1221" s="8" t="s">
        <v>404</v>
      </c>
      <c r="P1221" s="34">
        <v>168</v>
      </c>
      <c r="Q1221" s="56" t="s">
        <v>3154</v>
      </c>
      <c r="R1221" s="155">
        <v>2</v>
      </c>
      <c r="S1221" s="35">
        <v>200000</v>
      </c>
      <c r="T1221" s="35">
        <f t="shared" si="43"/>
        <v>400000</v>
      </c>
      <c r="U1221" s="35">
        <f t="shared" si="44"/>
        <v>448000.00000000006</v>
      </c>
      <c r="V1221" s="4"/>
      <c r="W1221" s="24">
        <v>2017</v>
      </c>
      <c r="X1221" s="36"/>
      <c r="Y1221" s="132"/>
      <c r="Z1221" s="132"/>
      <c r="AA1221" s="132"/>
      <c r="AB1221" s="132"/>
      <c r="AC1221" s="132"/>
      <c r="AD1221" s="132"/>
      <c r="AE1221" s="132"/>
      <c r="AF1221" s="132"/>
      <c r="AG1221" s="132"/>
      <c r="AH1221" s="132"/>
      <c r="AI1221" s="132"/>
      <c r="AJ1221" s="132"/>
      <c r="AK1221" s="132"/>
      <c r="AL1221" s="132"/>
      <c r="AM1221" s="132"/>
      <c r="AN1221" s="132"/>
      <c r="AO1221" s="132"/>
      <c r="AP1221" s="132"/>
      <c r="AQ1221" s="132"/>
      <c r="AR1221" s="132"/>
      <c r="AS1221" s="132"/>
      <c r="AT1221" s="132"/>
      <c r="AU1221" s="132"/>
      <c r="AV1221" s="132"/>
      <c r="AW1221" s="132"/>
      <c r="AX1221" s="132"/>
      <c r="AY1221" s="132"/>
      <c r="AZ1221" s="132"/>
      <c r="BA1221" s="132"/>
      <c r="BB1221" s="132"/>
      <c r="BC1221" s="132"/>
      <c r="BD1221" s="132"/>
      <c r="BE1221" s="132"/>
      <c r="BF1221" s="132"/>
      <c r="BG1221" s="132"/>
      <c r="BH1221" s="132"/>
      <c r="BI1221" s="132"/>
      <c r="BJ1221" s="132"/>
      <c r="BK1221" s="132"/>
      <c r="BL1221" s="132"/>
      <c r="BM1221" s="132"/>
      <c r="BN1221" s="132"/>
      <c r="BO1221" s="132"/>
      <c r="BP1221" s="132"/>
      <c r="BQ1221" s="132"/>
      <c r="BR1221" s="132"/>
      <c r="BS1221" s="132"/>
      <c r="BT1221" s="132"/>
      <c r="BU1221" s="132"/>
      <c r="BV1221" s="132"/>
      <c r="BW1221" s="132"/>
      <c r="BX1221" s="132"/>
      <c r="BY1221" s="132"/>
      <c r="BZ1221" s="132"/>
      <c r="CA1221" s="132"/>
      <c r="CB1221" s="132"/>
      <c r="CC1221" s="132"/>
      <c r="CD1221" s="132"/>
      <c r="CE1221" s="132"/>
      <c r="CF1221" s="132"/>
      <c r="CG1221" s="132"/>
      <c r="CH1221" s="132"/>
      <c r="CI1221" s="132"/>
      <c r="CJ1221" s="132"/>
      <c r="CK1221" s="132"/>
      <c r="CL1221" s="132"/>
      <c r="CM1221" s="132"/>
    </row>
    <row r="1222" spans="1:91" s="67" customFormat="1" ht="50.1" customHeight="1">
      <c r="A1222" s="4" t="s">
        <v>4833</v>
      </c>
      <c r="B1222" s="33" t="s">
        <v>2720</v>
      </c>
      <c r="C1222" s="97" t="s">
        <v>1746</v>
      </c>
      <c r="D1222" s="98" t="s">
        <v>1742</v>
      </c>
      <c r="E1222" s="5" t="s">
        <v>1747</v>
      </c>
      <c r="F1222" s="23" t="s">
        <v>2706</v>
      </c>
      <c r="G1222" s="24" t="s">
        <v>2712</v>
      </c>
      <c r="H1222" s="10">
        <v>0</v>
      </c>
      <c r="I1222" s="74">
        <v>590000000</v>
      </c>
      <c r="J1222" s="8" t="s">
        <v>2571</v>
      </c>
      <c r="K1222" s="24" t="s">
        <v>3479</v>
      </c>
      <c r="L1222" s="8" t="s">
        <v>2725</v>
      </c>
      <c r="M1222" s="33" t="s">
        <v>2716</v>
      </c>
      <c r="N1222" s="5" t="s">
        <v>1467</v>
      </c>
      <c r="O1222" s="8" t="s">
        <v>404</v>
      </c>
      <c r="P1222" s="34">
        <v>168</v>
      </c>
      <c r="Q1222" s="213" t="s">
        <v>3154</v>
      </c>
      <c r="R1222" s="150">
        <v>2</v>
      </c>
      <c r="S1222" s="35">
        <v>200000</v>
      </c>
      <c r="T1222" s="35">
        <f t="shared" si="43"/>
        <v>400000</v>
      </c>
      <c r="U1222" s="35">
        <f t="shared" si="44"/>
        <v>448000.00000000006</v>
      </c>
      <c r="V1222" s="33"/>
      <c r="W1222" s="24">
        <v>2017</v>
      </c>
      <c r="X1222" s="36"/>
      <c r="Y1222" s="132"/>
      <c r="Z1222" s="132"/>
      <c r="AA1222" s="132"/>
      <c r="AB1222" s="132"/>
      <c r="AC1222" s="132"/>
      <c r="AD1222" s="132"/>
      <c r="AE1222" s="132"/>
      <c r="AF1222" s="132"/>
      <c r="AG1222" s="132"/>
      <c r="AH1222" s="132"/>
      <c r="AI1222" s="132"/>
      <c r="AJ1222" s="132"/>
      <c r="AK1222" s="132"/>
      <c r="AL1222" s="132"/>
      <c r="AM1222" s="132"/>
      <c r="AN1222" s="132"/>
      <c r="AO1222" s="132"/>
      <c r="AP1222" s="132"/>
      <c r="AQ1222" s="132"/>
      <c r="AR1222" s="132"/>
      <c r="AS1222" s="132"/>
      <c r="AT1222" s="132"/>
      <c r="AU1222" s="132"/>
      <c r="AV1222" s="132"/>
      <c r="AW1222" s="132"/>
      <c r="AX1222" s="132"/>
      <c r="AY1222" s="132"/>
      <c r="AZ1222" s="132"/>
      <c r="BA1222" s="132"/>
      <c r="BB1222" s="132"/>
      <c r="BC1222" s="132"/>
      <c r="BD1222" s="132"/>
      <c r="BE1222" s="132"/>
      <c r="BF1222" s="132"/>
      <c r="BG1222" s="132"/>
      <c r="BH1222" s="132"/>
      <c r="BI1222" s="132"/>
      <c r="BJ1222" s="132"/>
      <c r="BK1222" s="132"/>
      <c r="BL1222" s="132"/>
      <c r="BM1222" s="132"/>
      <c r="BN1222" s="132"/>
      <c r="BO1222" s="132"/>
      <c r="BP1222" s="132"/>
      <c r="BQ1222" s="132"/>
      <c r="BR1222" s="132"/>
      <c r="BS1222" s="132"/>
      <c r="BT1222" s="132"/>
      <c r="BU1222" s="132"/>
      <c r="BV1222" s="132"/>
      <c r="BW1222" s="132"/>
      <c r="BX1222" s="132"/>
      <c r="BY1222" s="132"/>
      <c r="BZ1222" s="132"/>
      <c r="CA1222" s="132"/>
      <c r="CB1222" s="132"/>
      <c r="CC1222" s="132"/>
      <c r="CD1222" s="132"/>
      <c r="CE1222" s="132"/>
      <c r="CF1222" s="132"/>
      <c r="CG1222" s="132"/>
      <c r="CH1222" s="132"/>
      <c r="CI1222" s="132"/>
      <c r="CJ1222" s="132"/>
      <c r="CK1222" s="132"/>
      <c r="CL1222" s="132"/>
      <c r="CM1222" s="132"/>
    </row>
    <row r="1223" spans="1:91" s="67" customFormat="1" ht="50.1" customHeight="1">
      <c r="A1223" s="4" t="s">
        <v>4834</v>
      </c>
      <c r="B1223" s="4" t="s">
        <v>2720</v>
      </c>
      <c r="C1223" s="8" t="s">
        <v>1748</v>
      </c>
      <c r="D1223" s="8" t="s">
        <v>1742</v>
      </c>
      <c r="E1223" s="8" t="s">
        <v>1749</v>
      </c>
      <c r="F1223" s="56" t="s">
        <v>2706</v>
      </c>
      <c r="G1223" s="4" t="s">
        <v>2712</v>
      </c>
      <c r="H1223" s="4">
        <v>0</v>
      </c>
      <c r="I1223" s="74">
        <v>590000000</v>
      </c>
      <c r="J1223" s="8" t="s">
        <v>2571</v>
      </c>
      <c r="K1223" s="24" t="s">
        <v>3479</v>
      </c>
      <c r="L1223" s="8" t="s">
        <v>2725</v>
      </c>
      <c r="M1223" s="4" t="s">
        <v>2716</v>
      </c>
      <c r="N1223" s="8" t="s">
        <v>1467</v>
      </c>
      <c r="O1223" s="8" t="s">
        <v>404</v>
      </c>
      <c r="P1223" s="34">
        <v>168</v>
      </c>
      <c r="Q1223" s="56" t="s">
        <v>3154</v>
      </c>
      <c r="R1223" s="155">
        <v>2</v>
      </c>
      <c r="S1223" s="35">
        <v>200000</v>
      </c>
      <c r="T1223" s="35">
        <f t="shared" si="43"/>
        <v>400000</v>
      </c>
      <c r="U1223" s="35">
        <f t="shared" si="44"/>
        <v>448000.00000000006</v>
      </c>
      <c r="V1223" s="4" t="s">
        <v>2706</v>
      </c>
      <c r="W1223" s="24">
        <v>2017</v>
      </c>
      <c r="X1223" s="36"/>
      <c r="Y1223" s="132"/>
      <c r="Z1223" s="132"/>
      <c r="AA1223" s="132"/>
      <c r="AB1223" s="132"/>
      <c r="AC1223" s="132"/>
      <c r="AD1223" s="132"/>
      <c r="AE1223" s="132"/>
      <c r="AF1223" s="132"/>
      <c r="AG1223" s="132"/>
      <c r="AH1223" s="132"/>
      <c r="AI1223" s="132"/>
      <c r="AJ1223" s="132"/>
      <c r="AK1223" s="132"/>
      <c r="AL1223" s="132"/>
      <c r="AM1223" s="132"/>
      <c r="AN1223" s="132"/>
      <c r="AO1223" s="132"/>
      <c r="AP1223" s="132"/>
      <c r="AQ1223" s="132"/>
      <c r="AR1223" s="132"/>
      <c r="AS1223" s="132"/>
      <c r="AT1223" s="132"/>
      <c r="AU1223" s="132"/>
      <c r="AV1223" s="132"/>
      <c r="AW1223" s="132"/>
      <c r="AX1223" s="132"/>
      <c r="AY1223" s="132"/>
      <c r="AZ1223" s="132"/>
      <c r="BA1223" s="132"/>
      <c r="BB1223" s="132"/>
      <c r="BC1223" s="132"/>
      <c r="BD1223" s="132"/>
      <c r="BE1223" s="132"/>
      <c r="BF1223" s="132"/>
      <c r="BG1223" s="132"/>
      <c r="BH1223" s="132"/>
      <c r="BI1223" s="132"/>
      <c r="BJ1223" s="132"/>
      <c r="BK1223" s="132"/>
      <c r="BL1223" s="132"/>
      <c r="BM1223" s="132"/>
      <c r="BN1223" s="132"/>
      <c r="BO1223" s="132"/>
      <c r="BP1223" s="132"/>
      <c r="BQ1223" s="132"/>
      <c r="BR1223" s="132"/>
      <c r="BS1223" s="132"/>
      <c r="BT1223" s="132"/>
      <c r="BU1223" s="132"/>
      <c r="BV1223" s="132"/>
      <c r="BW1223" s="132"/>
      <c r="BX1223" s="132"/>
      <c r="BY1223" s="132"/>
      <c r="BZ1223" s="132"/>
      <c r="CA1223" s="132"/>
      <c r="CB1223" s="132"/>
      <c r="CC1223" s="132"/>
      <c r="CD1223" s="132"/>
      <c r="CE1223" s="132"/>
      <c r="CF1223" s="132"/>
      <c r="CG1223" s="132"/>
      <c r="CH1223" s="132"/>
      <c r="CI1223" s="132"/>
      <c r="CJ1223" s="132"/>
      <c r="CK1223" s="132"/>
      <c r="CL1223" s="132"/>
      <c r="CM1223" s="132"/>
    </row>
    <row r="1224" spans="1:91" s="67" customFormat="1" ht="50.1" customHeight="1">
      <c r="A1224" s="4" t="s">
        <v>4835</v>
      </c>
      <c r="B1224" s="33" t="s">
        <v>2720</v>
      </c>
      <c r="C1224" s="97" t="s">
        <v>1750</v>
      </c>
      <c r="D1224" s="98" t="s">
        <v>1742</v>
      </c>
      <c r="E1224" s="5" t="s">
        <v>1751</v>
      </c>
      <c r="F1224" s="23" t="s">
        <v>2706</v>
      </c>
      <c r="G1224" s="24" t="s">
        <v>2712</v>
      </c>
      <c r="H1224" s="10">
        <v>0</v>
      </c>
      <c r="I1224" s="74">
        <v>590000000</v>
      </c>
      <c r="J1224" s="8" t="s">
        <v>2571</v>
      </c>
      <c r="K1224" s="24" t="s">
        <v>3479</v>
      </c>
      <c r="L1224" s="8" t="s">
        <v>2725</v>
      </c>
      <c r="M1224" s="33" t="s">
        <v>2716</v>
      </c>
      <c r="N1224" s="5" t="s">
        <v>1467</v>
      </c>
      <c r="O1224" s="8" t="s">
        <v>404</v>
      </c>
      <c r="P1224" s="34">
        <v>168</v>
      </c>
      <c r="Q1224" s="213" t="s">
        <v>3154</v>
      </c>
      <c r="R1224" s="150">
        <v>2</v>
      </c>
      <c r="S1224" s="35">
        <v>200000</v>
      </c>
      <c r="T1224" s="35">
        <f t="shared" si="43"/>
        <v>400000</v>
      </c>
      <c r="U1224" s="35">
        <f t="shared" si="44"/>
        <v>448000.00000000006</v>
      </c>
      <c r="V1224" s="33" t="s">
        <v>2706</v>
      </c>
      <c r="W1224" s="24">
        <v>2017</v>
      </c>
      <c r="X1224" s="36"/>
      <c r="Y1224" s="132"/>
      <c r="Z1224" s="132"/>
      <c r="AA1224" s="132"/>
      <c r="AB1224" s="132"/>
      <c r="AC1224" s="132"/>
      <c r="AD1224" s="132"/>
      <c r="AE1224" s="132"/>
      <c r="AF1224" s="132"/>
      <c r="AG1224" s="132"/>
      <c r="AH1224" s="132"/>
      <c r="AI1224" s="132"/>
      <c r="AJ1224" s="132"/>
      <c r="AK1224" s="132"/>
      <c r="AL1224" s="132"/>
      <c r="AM1224" s="132"/>
      <c r="AN1224" s="132"/>
      <c r="AO1224" s="132"/>
      <c r="AP1224" s="132"/>
      <c r="AQ1224" s="132"/>
      <c r="AR1224" s="132"/>
      <c r="AS1224" s="132"/>
      <c r="AT1224" s="132"/>
      <c r="AU1224" s="132"/>
      <c r="AV1224" s="132"/>
      <c r="AW1224" s="132"/>
      <c r="AX1224" s="132"/>
      <c r="AY1224" s="132"/>
      <c r="AZ1224" s="132"/>
      <c r="BA1224" s="132"/>
      <c r="BB1224" s="132"/>
      <c r="BC1224" s="132"/>
      <c r="BD1224" s="132"/>
      <c r="BE1224" s="132"/>
      <c r="BF1224" s="132"/>
      <c r="BG1224" s="132"/>
      <c r="BH1224" s="132"/>
      <c r="BI1224" s="132"/>
      <c r="BJ1224" s="132"/>
      <c r="BK1224" s="132"/>
      <c r="BL1224" s="132"/>
      <c r="BM1224" s="132"/>
      <c r="BN1224" s="132"/>
      <c r="BO1224" s="132"/>
      <c r="BP1224" s="132"/>
      <c r="BQ1224" s="132"/>
      <c r="BR1224" s="132"/>
      <c r="BS1224" s="132"/>
      <c r="BT1224" s="132"/>
      <c r="BU1224" s="132"/>
      <c r="BV1224" s="132"/>
      <c r="BW1224" s="132"/>
      <c r="BX1224" s="132"/>
      <c r="BY1224" s="132"/>
      <c r="BZ1224" s="132"/>
      <c r="CA1224" s="132"/>
      <c r="CB1224" s="132"/>
      <c r="CC1224" s="132"/>
      <c r="CD1224" s="132"/>
      <c r="CE1224" s="132"/>
      <c r="CF1224" s="132"/>
      <c r="CG1224" s="132"/>
      <c r="CH1224" s="132"/>
      <c r="CI1224" s="132"/>
      <c r="CJ1224" s="132"/>
      <c r="CK1224" s="132"/>
      <c r="CL1224" s="132"/>
      <c r="CM1224" s="132"/>
    </row>
    <row r="1225" spans="1:91" s="67" customFormat="1" ht="50.1" customHeight="1">
      <c r="A1225" s="4" t="s">
        <v>4836</v>
      </c>
      <c r="B1225" s="4" t="s">
        <v>2720</v>
      </c>
      <c r="C1225" s="8" t="s">
        <v>1752</v>
      </c>
      <c r="D1225" s="8" t="s">
        <v>1742</v>
      </c>
      <c r="E1225" s="8" t="s">
        <v>1753</v>
      </c>
      <c r="F1225" s="56" t="s">
        <v>2706</v>
      </c>
      <c r="G1225" s="4" t="s">
        <v>2712</v>
      </c>
      <c r="H1225" s="4">
        <v>0</v>
      </c>
      <c r="I1225" s="74">
        <v>590000000</v>
      </c>
      <c r="J1225" s="8" t="s">
        <v>2571</v>
      </c>
      <c r="K1225" s="24" t="s">
        <v>3479</v>
      </c>
      <c r="L1225" s="8" t="s">
        <v>2725</v>
      </c>
      <c r="M1225" s="4" t="s">
        <v>2716</v>
      </c>
      <c r="N1225" s="8" t="s">
        <v>1467</v>
      </c>
      <c r="O1225" s="8" t="s">
        <v>404</v>
      </c>
      <c r="P1225" s="34">
        <v>168</v>
      </c>
      <c r="Q1225" s="56" t="s">
        <v>3154</v>
      </c>
      <c r="R1225" s="155">
        <v>2</v>
      </c>
      <c r="S1225" s="35">
        <v>200000</v>
      </c>
      <c r="T1225" s="35">
        <f t="shared" si="43"/>
        <v>400000</v>
      </c>
      <c r="U1225" s="35">
        <f t="shared" si="44"/>
        <v>448000.00000000006</v>
      </c>
      <c r="V1225" s="4" t="s">
        <v>2706</v>
      </c>
      <c r="W1225" s="24">
        <v>2017</v>
      </c>
      <c r="X1225" s="36"/>
      <c r="Y1225" s="132"/>
      <c r="Z1225" s="132"/>
      <c r="AA1225" s="132"/>
      <c r="AB1225" s="132"/>
      <c r="AC1225" s="132"/>
      <c r="AD1225" s="132"/>
      <c r="AE1225" s="132"/>
      <c r="AF1225" s="132"/>
      <c r="AG1225" s="132"/>
      <c r="AH1225" s="132"/>
      <c r="AI1225" s="132"/>
      <c r="AJ1225" s="132"/>
      <c r="AK1225" s="132"/>
      <c r="AL1225" s="132"/>
      <c r="AM1225" s="132"/>
      <c r="AN1225" s="132"/>
      <c r="AO1225" s="132"/>
      <c r="AP1225" s="132"/>
      <c r="AQ1225" s="132"/>
      <c r="AR1225" s="132"/>
      <c r="AS1225" s="132"/>
      <c r="AT1225" s="132"/>
      <c r="AU1225" s="132"/>
      <c r="AV1225" s="132"/>
      <c r="AW1225" s="132"/>
      <c r="AX1225" s="132"/>
      <c r="AY1225" s="132"/>
      <c r="AZ1225" s="132"/>
      <c r="BA1225" s="132"/>
      <c r="BB1225" s="132"/>
      <c r="BC1225" s="132"/>
      <c r="BD1225" s="132"/>
      <c r="BE1225" s="132"/>
      <c r="BF1225" s="132"/>
      <c r="BG1225" s="132"/>
      <c r="BH1225" s="132"/>
      <c r="BI1225" s="132"/>
      <c r="BJ1225" s="132"/>
      <c r="BK1225" s="132"/>
      <c r="BL1225" s="132"/>
      <c r="BM1225" s="132"/>
      <c r="BN1225" s="132"/>
      <c r="BO1225" s="132"/>
      <c r="BP1225" s="132"/>
      <c r="BQ1225" s="132"/>
      <c r="BR1225" s="132"/>
      <c r="BS1225" s="132"/>
      <c r="BT1225" s="132"/>
      <c r="BU1225" s="132"/>
      <c r="BV1225" s="132"/>
      <c r="BW1225" s="132"/>
      <c r="BX1225" s="132"/>
      <c r="BY1225" s="132"/>
      <c r="BZ1225" s="132"/>
      <c r="CA1225" s="132"/>
      <c r="CB1225" s="132"/>
      <c r="CC1225" s="132"/>
      <c r="CD1225" s="132"/>
      <c r="CE1225" s="132"/>
      <c r="CF1225" s="132"/>
      <c r="CG1225" s="132"/>
      <c r="CH1225" s="132"/>
      <c r="CI1225" s="132"/>
      <c r="CJ1225" s="132"/>
      <c r="CK1225" s="132"/>
      <c r="CL1225" s="132"/>
      <c r="CM1225" s="132"/>
    </row>
    <row r="1226" spans="1:91" s="67" customFormat="1" ht="50.1" customHeight="1">
      <c r="A1226" s="4" t="s">
        <v>4837</v>
      </c>
      <c r="B1226" s="33" t="s">
        <v>2720</v>
      </c>
      <c r="C1226" s="97" t="s">
        <v>1754</v>
      </c>
      <c r="D1226" s="98" t="s">
        <v>1742</v>
      </c>
      <c r="E1226" s="5" t="s">
        <v>1755</v>
      </c>
      <c r="F1226" s="23" t="s">
        <v>2706</v>
      </c>
      <c r="G1226" s="24" t="s">
        <v>2712</v>
      </c>
      <c r="H1226" s="10">
        <v>0</v>
      </c>
      <c r="I1226" s="74">
        <v>590000000</v>
      </c>
      <c r="J1226" s="8" t="s">
        <v>2571</v>
      </c>
      <c r="K1226" s="24" t="s">
        <v>3479</v>
      </c>
      <c r="L1226" s="8" t="s">
        <v>2725</v>
      </c>
      <c r="M1226" s="33" t="s">
        <v>2716</v>
      </c>
      <c r="N1226" s="5" t="s">
        <v>1467</v>
      </c>
      <c r="O1226" s="8" t="s">
        <v>404</v>
      </c>
      <c r="P1226" s="34">
        <v>168</v>
      </c>
      <c r="Q1226" s="213" t="s">
        <v>3154</v>
      </c>
      <c r="R1226" s="150">
        <v>2</v>
      </c>
      <c r="S1226" s="35">
        <v>200000</v>
      </c>
      <c r="T1226" s="35">
        <f t="shared" si="43"/>
        <v>400000</v>
      </c>
      <c r="U1226" s="35">
        <f t="shared" si="44"/>
        <v>448000.00000000006</v>
      </c>
      <c r="V1226" s="33" t="s">
        <v>2706</v>
      </c>
      <c r="W1226" s="24">
        <v>2017</v>
      </c>
      <c r="X1226" s="36"/>
      <c r="Y1226" s="132"/>
      <c r="Z1226" s="132"/>
      <c r="AA1226" s="132"/>
      <c r="AB1226" s="132"/>
      <c r="AC1226" s="132"/>
      <c r="AD1226" s="132"/>
      <c r="AE1226" s="132"/>
      <c r="AF1226" s="132"/>
      <c r="AG1226" s="132"/>
      <c r="AH1226" s="132"/>
      <c r="AI1226" s="132"/>
      <c r="AJ1226" s="132"/>
      <c r="AK1226" s="132"/>
      <c r="AL1226" s="132"/>
      <c r="AM1226" s="132"/>
      <c r="AN1226" s="132"/>
      <c r="AO1226" s="132"/>
      <c r="AP1226" s="132"/>
      <c r="AQ1226" s="132"/>
      <c r="AR1226" s="132"/>
      <c r="AS1226" s="132"/>
      <c r="AT1226" s="132"/>
      <c r="AU1226" s="132"/>
      <c r="AV1226" s="132"/>
      <c r="AW1226" s="132"/>
      <c r="AX1226" s="132"/>
      <c r="AY1226" s="132"/>
      <c r="AZ1226" s="132"/>
      <c r="BA1226" s="132"/>
      <c r="BB1226" s="132"/>
      <c r="BC1226" s="132"/>
      <c r="BD1226" s="132"/>
      <c r="BE1226" s="132"/>
      <c r="BF1226" s="132"/>
      <c r="BG1226" s="132"/>
      <c r="BH1226" s="132"/>
      <c r="BI1226" s="132"/>
      <c r="BJ1226" s="132"/>
      <c r="BK1226" s="132"/>
      <c r="BL1226" s="132"/>
      <c r="BM1226" s="132"/>
      <c r="BN1226" s="132"/>
      <c r="BO1226" s="132"/>
      <c r="BP1226" s="132"/>
      <c r="BQ1226" s="132"/>
      <c r="BR1226" s="132"/>
      <c r="BS1226" s="132"/>
      <c r="BT1226" s="132"/>
      <c r="BU1226" s="132"/>
      <c r="BV1226" s="132"/>
      <c r="BW1226" s="132"/>
      <c r="BX1226" s="132"/>
      <c r="BY1226" s="132"/>
      <c r="BZ1226" s="132"/>
      <c r="CA1226" s="132"/>
      <c r="CB1226" s="132"/>
      <c r="CC1226" s="132"/>
      <c r="CD1226" s="132"/>
      <c r="CE1226" s="132"/>
      <c r="CF1226" s="132"/>
      <c r="CG1226" s="132"/>
      <c r="CH1226" s="132"/>
      <c r="CI1226" s="132"/>
      <c r="CJ1226" s="132"/>
      <c r="CK1226" s="132"/>
      <c r="CL1226" s="132"/>
      <c r="CM1226" s="132"/>
    </row>
    <row r="1227" spans="1:91" s="67" customFormat="1" ht="50.1" customHeight="1">
      <c r="A1227" s="4" t="s">
        <v>4838</v>
      </c>
      <c r="B1227" s="33" t="s">
        <v>2720</v>
      </c>
      <c r="C1227" s="97" t="s">
        <v>1756</v>
      </c>
      <c r="D1227" s="98" t="s">
        <v>1742</v>
      </c>
      <c r="E1227" s="5" t="s">
        <v>1757</v>
      </c>
      <c r="F1227" s="23" t="s">
        <v>2706</v>
      </c>
      <c r="G1227" s="24" t="s">
        <v>2712</v>
      </c>
      <c r="H1227" s="10">
        <v>0</v>
      </c>
      <c r="I1227" s="74">
        <v>590000000</v>
      </c>
      <c r="J1227" s="8" t="s">
        <v>2571</v>
      </c>
      <c r="K1227" s="24" t="s">
        <v>3479</v>
      </c>
      <c r="L1227" s="8" t="s">
        <v>2725</v>
      </c>
      <c r="M1227" s="33" t="s">
        <v>2716</v>
      </c>
      <c r="N1227" s="5" t="s">
        <v>1467</v>
      </c>
      <c r="O1227" s="8" t="s">
        <v>404</v>
      </c>
      <c r="P1227" s="34">
        <v>168</v>
      </c>
      <c r="Q1227" s="213" t="s">
        <v>3154</v>
      </c>
      <c r="R1227" s="150">
        <v>2</v>
      </c>
      <c r="S1227" s="35">
        <v>200000</v>
      </c>
      <c r="T1227" s="35">
        <f t="shared" si="43"/>
        <v>400000</v>
      </c>
      <c r="U1227" s="35">
        <f t="shared" si="44"/>
        <v>448000.00000000006</v>
      </c>
      <c r="V1227" s="33" t="s">
        <v>2706</v>
      </c>
      <c r="W1227" s="24">
        <v>2017</v>
      </c>
      <c r="X1227" s="36"/>
      <c r="Y1227" s="132"/>
      <c r="Z1227" s="132"/>
      <c r="AA1227" s="132"/>
      <c r="AB1227" s="132"/>
      <c r="AC1227" s="132"/>
      <c r="AD1227" s="132"/>
      <c r="AE1227" s="132"/>
      <c r="AF1227" s="132"/>
      <c r="AG1227" s="132"/>
      <c r="AH1227" s="132"/>
      <c r="AI1227" s="132"/>
      <c r="AJ1227" s="132"/>
      <c r="AK1227" s="132"/>
      <c r="AL1227" s="132"/>
      <c r="AM1227" s="132"/>
      <c r="AN1227" s="132"/>
      <c r="AO1227" s="132"/>
      <c r="AP1227" s="132"/>
      <c r="AQ1227" s="132"/>
      <c r="AR1227" s="132"/>
      <c r="AS1227" s="132"/>
      <c r="AT1227" s="132"/>
      <c r="AU1227" s="132"/>
      <c r="AV1227" s="132"/>
      <c r="AW1227" s="132"/>
      <c r="AX1227" s="132"/>
      <c r="AY1227" s="132"/>
      <c r="AZ1227" s="132"/>
      <c r="BA1227" s="132"/>
      <c r="BB1227" s="132"/>
      <c r="BC1227" s="132"/>
      <c r="BD1227" s="132"/>
      <c r="BE1227" s="132"/>
      <c r="BF1227" s="132"/>
      <c r="BG1227" s="132"/>
      <c r="BH1227" s="132"/>
      <c r="BI1227" s="132"/>
      <c r="BJ1227" s="132"/>
      <c r="BK1227" s="132"/>
      <c r="BL1227" s="132"/>
      <c r="BM1227" s="132"/>
      <c r="BN1227" s="132"/>
      <c r="BO1227" s="132"/>
      <c r="BP1227" s="132"/>
      <c r="BQ1227" s="132"/>
      <c r="BR1227" s="132"/>
      <c r="BS1227" s="132"/>
      <c r="BT1227" s="132"/>
      <c r="BU1227" s="132"/>
      <c r="BV1227" s="132"/>
      <c r="BW1227" s="132"/>
      <c r="BX1227" s="132"/>
      <c r="BY1227" s="132"/>
      <c r="BZ1227" s="132"/>
      <c r="CA1227" s="132"/>
      <c r="CB1227" s="132"/>
      <c r="CC1227" s="132"/>
      <c r="CD1227" s="132"/>
      <c r="CE1227" s="132"/>
      <c r="CF1227" s="132"/>
      <c r="CG1227" s="132"/>
      <c r="CH1227" s="132"/>
      <c r="CI1227" s="132"/>
      <c r="CJ1227" s="132"/>
      <c r="CK1227" s="132"/>
      <c r="CL1227" s="132"/>
      <c r="CM1227" s="132"/>
    </row>
    <row r="1228" spans="1:91" s="67" customFormat="1" ht="50.1" customHeight="1">
      <c r="A1228" s="4" t="s">
        <v>4839</v>
      </c>
      <c r="B1228" s="4" t="s">
        <v>2720</v>
      </c>
      <c r="C1228" s="8" t="s">
        <v>1758</v>
      </c>
      <c r="D1228" s="8" t="s">
        <v>1742</v>
      </c>
      <c r="E1228" s="8" t="s">
        <v>1759</v>
      </c>
      <c r="F1228" s="56" t="s">
        <v>2706</v>
      </c>
      <c r="G1228" s="4" t="s">
        <v>2712</v>
      </c>
      <c r="H1228" s="4">
        <v>0</v>
      </c>
      <c r="I1228" s="74">
        <v>590000000</v>
      </c>
      <c r="J1228" s="8" t="s">
        <v>2571</v>
      </c>
      <c r="K1228" s="24" t="s">
        <v>3479</v>
      </c>
      <c r="L1228" s="8" t="s">
        <v>2725</v>
      </c>
      <c r="M1228" s="4" t="s">
        <v>2716</v>
      </c>
      <c r="N1228" s="8" t="s">
        <v>1467</v>
      </c>
      <c r="O1228" s="8" t="s">
        <v>404</v>
      </c>
      <c r="P1228" s="34">
        <v>168</v>
      </c>
      <c r="Q1228" s="56" t="s">
        <v>3154</v>
      </c>
      <c r="R1228" s="155">
        <v>2</v>
      </c>
      <c r="S1228" s="35">
        <v>200000</v>
      </c>
      <c r="T1228" s="35">
        <f t="shared" si="43"/>
        <v>400000</v>
      </c>
      <c r="U1228" s="35">
        <f t="shared" si="44"/>
        <v>448000.00000000006</v>
      </c>
      <c r="V1228" s="4" t="s">
        <v>2706</v>
      </c>
      <c r="W1228" s="24">
        <v>2017</v>
      </c>
      <c r="X1228" s="36"/>
      <c r="Y1228" s="132"/>
      <c r="Z1228" s="132"/>
      <c r="AA1228" s="132"/>
      <c r="AB1228" s="132"/>
      <c r="AC1228" s="132"/>
      <c r="AD1228" s="132"/>
      <c r="AE1228" s="132"/>
      <c r="AF1228" s="132"/>
      <c r="AG1228" s="132"/>
      <c r="AH1228" s="132"/>
      <c r="AI1228" s="132"/>
      <c r="AJ1228" s="132"/>
      <c r="AK1228" s="132"/>
      <c r="AL1228" s="132"/>
      <c r="AM1228" s="132"/>
      <c r="AN1228" s="132"/>
      <c r="AO1228" s="132"/>
      <c r="AP1228" s="132"/>
      <c r="AQ1228" s="132"/>
      <c r="AR1228" s="132"/>
      <c r="AS1228" s="132"/>
      <c r="AT1228" s="132"/>
      <c r="AU1228" s="132"/>
      <c r="AV1228" s="132"/>
      <c r="AW1228" s="132"/>
      <c r="AX1228" s="132"/>
      <c r="AY1228" s="132"/>
      <c r="AZ1228" s="132"/>
      <c r="BA1228" s="132"/>
      <c r="BB1228" s="132"/>
      <c r="BC1228" s="132"/>
      <c r="BD1228" s="132"/>
      <c r="BE1228" s="132"/>
      <c r="BF1228" s="132"/>
      <c r="BG1228" s="132"/>
      <c r="BH1228" s="132"/>
      <c r="BI1228" s="132"/>
      <c r="BJ1228" s="132"/>
      <c r="BK1228" s="132"/>
      <c r="BL1228" s="132"/>
      <c r="BM1228" s="132"/>
      <c r="BN1228" s="132"/>
      <c r="BO1228" s="132"/>
      <c r="BP1228" s="132"/>
      <c r="BQ1228" s="132"/>
      <c r="BR1228" s="132"/>
      <c r="BS1228" s="132"/>
      <c r="BT1228" s="132"/>
      <c r="BU1228" s="132"/>
      <c r="BV1228" s="132"/>
      <c r="BW1228" s="132"/>
      <c r="BX1228" s="132"/>
      <c r="BY1228" s="132"/>
      <c r="BZ1228" s="132"/>
      <c r="CA1228" s="132"/>
      <c r="CB1228" s="132"/>
      <c r="CC1228" s="132"/>
      <c r="CD1228" s="132"/>
      <c r="CE1228" s="132"/>
      <c r="CF1228" s="132"/>
      <c r="CG1228" s="132"/>
      <c r="CH1228" s="132"/>
      <c r="CI1228" s="132"/>
      <c r="CJ1228" s="132"/>
      <c r="CK1228" s="132"/>
      <c r="CL1228" s="132"/>
      <c r="CM1228" s="132"/>
    </row>
    <row r="1229" spans="1:91" s="67" customFormat="1" ht="50.1" customHeight="1">
      <c r="A1229" s="4" t="s">
        <v>4840</v>
      </c>
      <c r="B1229" s="4" t="s">
        <v>2720</v>
      </c>
      <c r="C1229" s="8" t="s">
        <v>1760</v>
      </c>
      <c r="D1229" s="8" t="s">
        <v>1742</v>
      </c>
      <c r="E1229" s="8" t="s">
        <v>1761</v>
      </c>
      <c r="F1229" s="56" t="s">
        <v>2706</v>
      </c>
      <c r="G1229" s="4" t="s">
        <v>2712</v>
      </c>
      <c r="H1229" s="4">
        <v>0</v>
      </c>
      <c r="I1229" s="74">
        <v>590000000</v>
      </c>
      <c r="J1229" s="8" t="s">
        <v>2571</v>
      </c>
      <c r="K1229" s="24" t="s">
        <v>3479</v>
      </c>
      <c r="L1229" s="8" t="s">
        <v>2725</v>
      </c>
      <c r="M1229" s="4" t="s">
        <v>2716</v>
      </c>
      <c r="N1229" s="8" t="s">
        <v>1467</v>
      </c>
      <c r="O1229" s="8" t="s">
        <v>404</v>
      </c>
      <c r="P1229" s="34">
        <v>168</v>
      </c>
      <c r="Q1229" s="56" t="s">
        <v>3154</v>
      </c>
      <c r="R1229" s="155">
        <v>2</v>
      </c>
      <c r="S1229" s="35">
        <v>200000</v>
      </c>
      <c r="T1229" s="35">
        <f t="shared" si="43"/>
        <v>400000</v>
      </c>
      <c r="U1229" s="35">
        <f t="shared" si="44"/>
        <v>448000.00000000006</v>
      </c>
      <c r="V1229" s="4" t="s">
        <v>2706</v>
      </c>
      <c r="W1229" s="24">
        <v>2017</v>
      </c>
      <c r="X1229" s="36"/>
      <c r="Y1229" s="132"/>
      <c r="Z1229" s="132"/>
      <c r="AA1229" s="132"/>
      <c r="AB1229" s="132"/>
      <c r="AC1229" s="132"/>
      <c r="AD1229" s="132"/>
      <c r="AE1229" s="132"/>
      <c r="AF1229" s="132"/>
      <c r="AG1229" s="132"/>
      <c r="AH1229" s="132"/>
      <c r="AI1229" s="132"/>
      <c r="AJ1229" s="132"/>
      <c r="AK1229" s="132"/>
      <c r="AL1229" s="132"/>
      <c r="AM1229" s="132"/>
      <c r="AN1229" s="132"/>
      <c r="AO1229" s="132"/>
      <c r="AP1229" s="132"/>
      <c r="AQ1229" s="132"/>
      <c r="AR1229" s="132"/>
      <c r="AS1229" s="132"/>
      <c r="AT1229" s="132"/>
      <c r="AU1229" s="132"/>
      <c r="AV1229" s="132"/>
      <c r="AW1229" s="132"/>
      <c r="AX1229" s="132"/>
      <c r="AY1229" s="132"/>
      <c r="AZ1229" s="132"/>
      <c r="BA1229" s="132"/>
      <c r="BB1229" s="132"/>
      <c r="BC1229" s="132"/>
      <c r="BD1229" s="132"/>
      <c r="BE1229" s="132"/>
      <c r="BF1229" s="132"/>
      <c r="BG1229" s="132"/>
      <c r="BH1229" s="132"/>
      <c r="BI1229" s="132"/>
      <c r="BJ1229" s="132"/>
      <c r="BK1229" s="132"/>
      <c r="BL1229" s="132"/>
      <c r="BM1229" s="132"/>
      <c r="BN1229" s="132"/>
      <c r="BO1229" s="132"/>
      <c r="BP1229" s="132"/>
      <c r="BQ1229" s="132"/>
      <c r="BR1229" s="132"/>
      <c r="BS1229" s="132"/>
      <c r="BT1229" s="132"/>
      <c r="BU1229" s="132"/>
      <c r="BV1229" s="132"/>
      <c r="BW1229" s="132"/>
      <c r="BX1229" s="132"/>
      <c r="BY1229" s="132"/>
      <c r="BZ1229" s="132"/>
      <c r="CA1229" s="132"/>
      <c r="CB1229" s="132"/>
      <c r="CC1229" s="132"/>
      <c r="CD1229" s="132"/>
      <c r="CE1229" s="132"/>
      <c r="CF1229" s="132"/>
      <c r="CG1229" s="132"/>
      <c r="CH1229" s="132"/>
      <c r="CI1229" s="132"/>
      <c r="CJ1229" s="132"/>
      <c r="CK1229" s="132"/>
      <c r="CL1229" s="132"/>
      <c r="CM1229" s="132"/>
    </row>
    <row r="1230" spans="1:91" s="67" customFormat="1" ht="50.1" customHeight="1">
      <c r="A1230" s="4" t="s">
        <v>4841</v>
      </c>
      <c r="B1230" s="33" t="s">
        <v>2720</v>
      </c>
      <c r="C1230" s="97" t="s">
        <v>1762</v>
      </c>
      <c r="D1230" s="98" t="s">
        <v>1742</v>
      </c>
      <c r="E1230" s="5" t="s">
        <v>1763</v>
      </c>
      <c r="F1230" s="23" t="s">
        <v>2706</v>
      </c>
      <c r="G1230" s="24" t="s">
        <v>2712</v>
      </c>
      <c r="H1230" s="10">
        <v>0</v>
      </c>
      <c r="I1230" s="74">
        <v>590000000</v>
      </c>
      <c r="J1230" s="8" t="s">
        <v>2571</v>
      </c>
      <c r="K1230" s="24" t="s">
        <v>3479</v>
      </c>
      <c r="L1230" s="8" t="s">
        <v>2725</v>
      </c>
      <c r="M1230" s="33" t="s">
        <v>2716</v>
      </c>
      <c r="N1230" s="5" t="s">
        <v>1467</v>
      </c>
      <c r="O1230" s="8" t="s">
        <v>404</v>
      </c>
      <c r="P1230" s="34">
        <v>168</v>
      </c>
      <c r="Q1230" s="213" t="s">
        <v>3154</v>
      </c>
      <c r="R1230" s="150">
        <v>2</v>
      </c>
      <c r="S1230" s="35">
        <v>210000</v>
      </c>
      <c r="T1230" s="35">
        <f t="shared" si="43"/>
        <v>420000</v>
      </c>
      <c r="U1230" s="35">
        <f t="shared" si="44"/>
        <v>470400.00000000006</v>
      </c>
      <c r="V1230" s="33" t="s">
        <v>2706</v>
      </c>
      <c r="W1230" s="24">
        <v>2017</v>
      </c>
      <c r="X1230" s="36"/>
      <c r="Y1230" s="132"/>
      <c r="Z1230" s="132"/>
      <c r="AA1230" s="132"/>
      <c r="AB1230" s="132"/>
      <c r="AC1230" s="132"/>
      <c r="AD1230" s="132"/>
      <c r="AE1230" s="132"/>
      <c r="AF1230" s="132"/>
      <c r="AG1230" s="132"/>
      <c r="AH1230" s="132"/>
      <c r="AI1230" s="132"/>
      <c r="AJ1230" s="132"/>
      <c r="AK1230" s="132"/>
      <c r="AL1230" s="132"/>
      <c r="AM1230" s="132"/>
      <c r="AN1230" s="132"/>
      <c r="AO1230" s="132"/>
      <c r="AP1230" s="132"/>
      <c r="AQ1230" s="132"/>
      <c r="AR1230" s="132"/>
      <c r="AS1230" s="132"/>
      <c r="AT1230" s="132"/>
      <c r="AU1230" s="132"/>
      <c r="AV1230" s="132"/>
      <c r="AW1230" s="132"/>
      <c r="AX1230" s="132"/>
      <c r="AY1230" s="132"/>
      <c r="AZ1230" s="132"/>
      <c r="BA1230" s="132"/>
      <c r="BB1230" s="132"/>
      <c r="BC1230" s="132"/>
      <c r="BD1230" s="132"/>
      <c r="BE1230" s="132"/>
      <c r="BF1230" s="132"/>
      <c r="BG1230" s="132"/>
      <c r="BH1230" s="132"/>
      <c r="BI1230" s="132"/>
      <c r="BJ1230" s="132"/>
      <c r="BK1230" s="132"/>
      <c r="BL1230" s="132"/>
      <c r="BM1230" s="132"/>
      <c r="BN1230" s="132"/>
      <c r="BO1230" s="132"/>
      <c r="BP1230" s="132"/>
      <c r="BQ1230" s="132"/>
      <c r="BR1230" s="132"/>
      <c r="BS1230" s="132"/>
      <c r="BT1230" s="132"/>
      <c r="BU1230" s="132"/>
      <c r="BV1230" s="132"/>
      <c r="BW1230" s="132"/>
      <c r="BX1230" s="132"/>
      <c r="BY1230" s="132"/>
      <c r="BZ1230" s="132"/>
      <c r="CA1230" s="132"/>
      <c r="CB1230" s="132"/>
      <c r="CC1230" s="132"/>
      <c r="CD1230" s="132"/>
      <c r="CE1230" s="132"/>
      <c r="CF1230" s="132"/>
      <c r="CG1230" s="132"/>
      <c r="CH1230" s="132"/>
      <c r="CI1230" s="132"/>
      <c r="CJ1230" s="132"/>
      <c r="CK1230" s="132"/>
      <c r="CL1230" s="132"/>
      <c r="CM1230" s="132"/>
    </row>
    <row r="1231" spans="1:91" s="67" customFormat="1" ht="50.1" customHeight="1">
      <c r="A1231" s="4" t="s">
        <v>4842</v>
      </c>
      <c r="B1231" s="4" t="s">
        <v>2720</v>
      </c>
      <c r="C1231" s="8" t="s">
        <v>1764</v>
      </c>
      <c r="D1231" s="8" t="s">
        <v>1742</v>
      </c>
      <c r="E1231" s="8" t="s">
        <v>1765</v>
      </c>
      <c r="F1231" s="56" t="s">
        <v>2706</v>
      </c>
      <c r="G1231" s="4" t="s">
        <v>2712</v>
      </c>
      <c r="H1231" s="4">
        <v>0</v>
      </c>
      <c r="I1231" s="74">
        <v>590000000</v>
      </c>
      <c r="J1231" s="8" t="s">
        <v>2571</v>
      </c>
      <c r="K1231" s="24" t="s">
        <v>3479</v>
      </c>
      <c r="L1231" s="8" t="s">
        <v>2725</v>
      </c>
      <c r="M1231" s="4" t="s">
        <v>2716</v>
      </c>
      <c r="N1231" s="8" t="s">
        <v>1467</v>
      </c>
      <c r="O1231" s="8" t="s">
        <v>404</v>
      </c>
      <c r="P1231" s="34">
        <v>168</v>
      </c>
      <c r="Q1231" s="56" t="s">
        <v>3154</v>
      </c>
      <c r="R1231" s="155">
        <v>2</v>
      </c>
      <c r="S1231" s="35">
        <v>210000</v>
      </c>
      <c r="T1231" s="35">
        <f t="shared" si="43"/>
        <v>420000</v>
      </c>
      <c r="U1231" s="35">
        <f t="shared" si="44"/>
        <v>470400.00000000006</v>
      </c>
      <c r="V1231" s="4" t="s">
        <v>2706</v>
      </c>
      <c r="W1231" s="24">
        <v>2017</v>
      </c>
      <c r="X1231" s="36"/>
      <c r="Y1231" s="132"/>
      <c r="Z1231" s="132"/>
      <c r="AA1231" s="132"/>
      <c r="AB1231" s="132"/>
      <c r="AC1231" s="132"/>
      <c r="AD1231" s="132"/>
      <c r="AE1231" s="132"/>
      <c r="AF1231" s="132"/>
      <c r="AG1231" s="132"/>
      <c r="AH1231" s="132"/>
      <c r="AI1231" s="132"/>
      <c r="AJ1231" s="132"/>
      <c r="AK1231" s="132"/>
      <c r="AL1231" s="132"/>
      <c r="AM1231" s="132"/>
      <c r="AN1231" s="132"/>
      <c r="AO1231" s="132"/>
      <c r="AP1231" s="132"/>
      <c r="AQ1231" s="132"/>
      <c r="AR1231" s="132"/>
      <c r="AS1231" s="132"/>
      <c r="AT1231" s="132"/>
      <c r="AU1231" s="132"/>
      <c r="AV1231" s="132"/>
      <c r="AW1231" s="132"/>
      <c r="AX1231" s="132"/>
      <c r="AY1231" s="132"/>
      <c r="AZ1231" s="132"/>
      <c r="BA1231" s="132"/>
      <c r="BB1231" s="132"/>
      <c r="BC1231" s="132"/>
      <c r="BD1231" s="132"/>
      <c r="BE1231" s="132"/>
      <c r="BF1231" s="132"/>
      <c r="BG1231" s="132"/>
      <c r="BH1231" s="132"/>
      <c r="BI1231" s="132"/>
      <c r="BJ1231" s="132"/>
      <c r="BK1231" s="132"/>
      <c r="BL1231" s="132"/>
      <c r="BM1231" s="132"/>
      <c r="BN1231" s="132"/>
      <c r="BO1231" s="132"/>
      <c r="BP1231" s="132"/>
      <c r="BQ1231" s="132"/>
      <c r="BR1231" s="132"/>
      <c r="BS1231" s="132"/>
      <c r="BT1231" s="132"/>
      <c r="BU1231" s="132"/>
      <c r="BV1231" s="132"/>
      <c r="BW1231" s="132"/>
      <c r="BX1231" s="132"/>
      <c r="BY1231" s="132"/>
      <c r="BZ1231" s="132"/>
      <c r="CA1231" s="132"/>
      <c r="CB1231" s="132"/>
      <c r="CC1231" s="132"/>
      <c r="CD1231" s="132"/>
      <c r="CE1231" s="132"/>
      <c r="CF1231" s="132"/>
      <c r="CG1231" s="132"/>
      <c r="CH1231" s="132"/>
      <c r="CI1231" s="132"/>
      <c r="CJ1231" s="132"/>
      <c r="CK1231" s="132"/>
      <c r="CL1231" s="132"/>
      <c r="CM1231" s="132"/>
    </row>
    <row r="1232" spans="1:91" s="67" customFormat="1" ht="50.1" customHeight="1">
      <c r="A1232" s="4" t="s">
        <v>4843</v>
      </c>
      <c r="B1232" s="33" t="s">
        <v>2720</v>
      </c>
      <c r="C1232" s="97" t="s">
        <v>1766</v>
      </c>
      <c r="D1232" s="98" t="s">
        <v>1742</v>
      </c>
      <c r="E1232" s="5" t="s">
        <v>1767</v>
      </c>
      <c r="F1232" s="23" t="s">
        <v>2706</v>
      </c>
      <c r="G1232" s="24" t="s">
        <v>2712</v>
      </c>
      <c r="H1232" s="10">
        <v>0</v>
      </c>
      <c r="I1232" s="74">
        <v>590000000</v>
      </c>
      <c r="J1232" s="8" t="s">
        <v>2571</v>
      </c>
      <c r="K1232" s="24" t="s">
        <v>3479</v>
      </c>
      <c r="L1232" s="8" t="s">
        <v>2725</v>
      </c>
      <c r="M1232" s="33" t="s">
        <v>2716</v>
      </c>
      <c r="N1232" s="5" t="s">
        <v>1467</v>
      </c>
      <c r="O1232" s="8" t="s">
        <v>404</v>
      </c>
      <c r="P1232" s="34">
        <v>168</v>
      </c>
      <c r="Q1232" s="213" t="s">
        <v>3154</v>
      </c>
      <c r="R1232" s="155">
        <v>2</v>
      </c>
      <c r="S1232" s="35">
        <v>210000</v>
      </c>
      <c r="T1232" s="35">
        <f t="shared" si="43"/>
        <v>420000</v>
      </c>
      <c r="U1232" s="35">
        <f t="shared" si="44"/>
        <v>470400.00000000006</v>
      </c>
      <c r="V1232" s="33" t="s">
        <v>2706</v>
      </c>
      <c r="W1232" s="24">
        <v>2017</v>
      </c>
      <c r="X1232" s="36"/>
      <c r="Y1232" s="132"/>
      <c r="Z1232" s="132"/>
      <c r="AA1232" s="132"/>
      <c r="AB1232" s="132"/>
      <c r="AC1232" s="132"/>
      <c r="AD1232" s="132"/>
      <c r="AE1232" s="132"/>
      <c r="AF1232" s="132"/>
      <c r="AG1232" s="132"/>
      <c r="AH1232" s="132"/>
      <c r="AI1232" s="132"/>
      <c r="AJ1232" s="132"/>
      <c r="AK1232" s="132"/>
      <c r="AL1232" s="132"/>
      <c r="AM1232" s="132"/>
      <c r="AN1232" s="132"/>
      <c r="AO1232" s="132"/>
      <c r="AP1232" s="132"/>
      <c r="AQ1232" s="132"/>
      <c r="AR1232" s="132"/>
      <c r="AS1232" s="132"/>
      <c r="AT1232" s="132"/>
      <c r="AU1232" s="132"/>
      <c r="AV1232" s="132"/>
      <c r="AW1232" s="132"/>
      <c r="AX1232" s="132"/>
      <c r="AY1232" s="132"/>
      <c r="AZ1232" s="132"/>
      <c r="BA1232" s="132"/>
      <c r="BB1232" s="132"/>
      <c r="BC1232" s="132"/>
      <c r="BD1232" s="132"/>
      <c r="BE1232" s="132"/>
      <c r="BF1232" s="132"/>
      <c r="BG1232" s="132"/>
      <c r="BH1232" s="132"/>
      <c r="BI1232" s="132"/>
      <c r="BJ1232" s="132"/>
      <c r="BK1232" s="132"/>
      <c r="BL1232" s="132"/>
      <c r="BM1232" s="132"/>
      <c r="BN1232" s="132"/>
      <c r="BO1232" s="132"/>
      <c r="BP1232" s="132"/>
      <c r="BQ1232" s="132"/>
      <c r="BR1232" s="132"/>
      <c r="BS1232" s="132"/>
      <c r="BT1232" s="132"/>
      <c r="BU1232" s="132"/>
      <c r="BV1232" s="132"/>
      <c r="BW1232" s="132"/>
      <c r="BX1232" s="132"/>
      <c r="BY1232" s="132"/>
      <c r="BZ1232" s="132"/>
      <c r="CA1232" s="132"/>
      <c r="CB1232" s="132"/>
      <c r="CC1232" s="132"/>
      <c r="CD1232" s="132"/>
      <c r="CE1232" s="132"/>
      <c r="CF1232" s="132"/>
      <c r="CG1232" s="132"/>
      <c r="CH1232" s="132"/>
      <c r="CI1232" s="132"/>
      <c r="CJ1232" s="132"/>
      <c r="CK1232" s="132"/>
      <c r="CL1232" s="132"/>
      <c r="CM1232" s="132"/>
    </row>
    <row r="1233" spans="1:37" s="67" customFormat="1" ht="50.1" customHeight="1">
      <c r="A1233" s="4" t="s">
        <v>4844</v>
      </c>
      <c r="B1233" s="5" t="s">
        <v>2720</v>
      </c>
      <c r="C1233" s="5" t="s">
        <v>462</v>
      </c>
      <c r="D1233" s="5" t="s">
        <v>463</v>
      </c>
      <c r="E1233" s="5" t="s">
        <v>464</v>
      </c>
      <c r="F1233" s="5" t="s">
        <v>465</v>
      </c>
      <c r="G1233" s="5" t="s">
        <v>2712</v>
      </c>
      <c r="H1233" s="5">
        <v>0</v>
      </c>
      <c r="I1233" s="74">
        <v>590000000</v>
      </c>
      <c r="J1233" s="8" t="s">
        <v>2571</v>
      </c>
      <c r="K1233" s="5" t="s">
        <v>571</v>
      </c>
      <c r="L1233" s="5" t="s">
        <v>773</v>
      </c>
      <c r="M1233" s="5" t="s">
        <v>3398</v>
      </c>
      <c r="N1233" s="5" t="s">
        <v>456</v>
      </c>
      <c r="O1233" s="5" t="s">
        <v>457</v>
      </c>
      <c r="P1233" s="5">
        <v>796</v>
      </c>
      <c r="Q1233" s="5" t="s">
        <v>2728</v>
      </c>
      <c r="R1233" s="166">
        <v>2</v>
      </c>
      <c r="S1233" s="166">
        <v>10000</v>
      </c>
      <c r="T1233" s="35">
        <f t="shared" si="43"/>
        <v>20000</v>
      </c>
      <c r="U1233" s="35">
        <f t="shared" si="44"/>
        <v>22400.000000000004</v>
      </c>
      <c r="V1233" s="50"/>
      <c r="W1233" s="5">
        <v>2017</v>
      </c>
      <c r="X1233" s="5"/>
    </row>
    <row r="1234" spans="1:37" s="67" customFormat="1" ht="50.1" customHeight="1">
      <c r="A1234" s="4" t="s">
        <v>4845</v>
      </c>
      <c r="B1234" s="4" t="s">
        <v>2720</v>
      </c>
      <c r="C1234" s="8" t="s">
        <v>2558</v>
      </c>
      <c r="D1234" s="8" t="s">
        <v>2559</v>
      </c>
      <c r="E1234" s="8" t="s">
        <v>2560</v>
      </c>
      <c r="F1234" s="56" t="s">
        <v>2561</v>
      </c>
      <c r="G1234" s="4" t="s">
        <v>2712</v>
      </c>
      <c r="H1234" s="4">
        <v>0</v>
      </c>
      <c r="I1234" s="74">
        <v>590000000</v>
      </c>
      <c r="J1234" s="8" t="s">
        <v>2571</v>
      </c>
      <c r="K1234" s="8" t="s">
        <v>2274</v>
      </c>
      <c r="L1234" s="8" t="s">
        <v>2725</v>
      </c>
      <c r="M1234" s="4" t="s">
        <v>2726</v>
      </c>
      <c r="N1234" s="8" t="s">
        <v>2427</v>
      </c>
      <c r="O1234" s="8" t="s">
        <v>404</v>
      </c>
      <c r="P1234" s="4">
        <v>796</v>
      </c>
      <c r="Q1234" s="4" t="s">
        <v>2728</v>
      </c>
      <c r="R1234" s="155">
        <v>110</v>
      </c>
      <c r="S1234" s="35">
        <v>435</v>
      </c>
      <c r="T1234" s="35">
        <f t="shared" si="43"/>
        <v>47850</v>
      </c>
      <c r="U1234" s="35">
        <f t="shared" si="44"/>
        <v>53592.000000000007</v>
      </c>
      <c r="V1234" s="4" t="s">
        <v>2706</v>
      </c>
      <c r="W1234" s="4">
        <v>2017</v>
      </c>
      <c r="X1234" s="8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</row>
    <row r="1235" spans="1:37" s="67" customFormat="1" ht="50.1" customHeight="1">
      <c r="A1235" s="4" t="s">
        <v>4846</v>
      </c>
      <c r="B1235" s="4" t="s">
        <v>2720</v>
      </c>
      <c r="C1235" s="8" t="s">
        <v>2558</v>
      </c>
      <c r="D1235" s="8" t="s">
        <v>2559</v>
      </c>
      <c r="E1235" s="8" t="s">
        <v>2560</v>
      </c>
      <c r="F1235" s="56" t="s">
        <v>2562</v>
      </c>
      <c r="G1235" s="4" t="s">
        <v>2712</v>
      </c>
      <c r="H1235" s="4">
        <v>0</v>
      </c>
      <c r="I1235" s="74">
        <v>590000000</v>
      </c>
      <c r="J1235" s="8" t="s">
        <v>2571</v>
      </c>
      <c r="K1235" s="8" t="s">
        <v>2274</v>
      </c>
      <c r="L1235" s="8" t="s">
        <v>2725</v>
      </c>
      <c r="M1235" s="4" t="s">
        <v>2726</v>
      </c>
      <c r="N1235" s="8" t="s">
        <v>2427</v>
      </c>
      <c r="O1235" s="8" t="s">
        <v>404</v>
      </c>
      <c r="P1235" s="4">
        <v>796</v>
      </c>
      <c r="Q1235" s="4" t="s">
        <v>2728</v>
      </c>
      <c r="R1235" s="155">
        <v>30</v>
      </c>
      <c r="S1235" s="35">
        <v>310</v>
      </c>
      <c r="T1235" s="35">
        <f t="shared" si="43"/>
        <v>9300</v>
      </c>
      <c r="U1235" s="35">
        <f t="shared" si="44"/>
        <v>10416.000000000002</v>
      </c>
      <c r="V1235" s="4" t="s">
        <v>2706</v>
      </c>
      <c r="W1235" s="4">
        <v>2017</v>
      </c>
      <c r="X1235" s="8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</row>
    <row r="1236" spans="1:37" s="67" customFormat="1" ht="50.1" customHeight="1">
      <c r="A1236" s="4" t="s">
        <v>4847</v>
      </c>
      <c r="B1236" s="4" t="s">
        <v>2720</v>
      </c>
      <c r="C1236" s="8" t="s">
        <v>2558</v>
      </c>
      <c r="D1236" s="8" t="s">
        <v>2559</v>
      </c>
      <c r="E1236" s="8" t="s">
        <v>2560</v>
      </c>
      <c r="F1236" s="56" t="s">
        <v>2563</v>
      </c>
      <c r="G1236" s="4" t="s">
        <v>2712</v>
      </c>
      <c r="H1236" s="4">
        <v>0</v>
      </c>
      <c r="I1236" s="74">
        <v>590000000</v>
      </c>
      <c r="J1236" s="8" t="s">
        <v>2571</v>
      </c>
      <c r="K1236" s="8" t="s">
        <v>2274</v>
      </c>
      <c r="L1236" s="8" t="s">
        <v>2725</v>
      </c>
      <c r="M1236" s="4" t="s">
        <v>2726</v>
      </c>
      <c r="N1236" s="8" t="s">
        <v>2427</v>
      </c>
      <c r="O1236" s="8" t="s">
        <v>404</v>
      </c>
      <c r="P1236" s="4">
        <v>796</v>
      </c>
      <c r="Q1236" s="4" t="s">
        <v>2728</v>
      </c>
      <c r="R1236" s="155">
        <v>5</v>
      </c>
      <c r="S1236" s="35">
        <v>560</v>
      </c>
      <c r="T1236" s="35">
        <f t="shared" si="43"/>
        <v>2800</v>
      </c>
      <c r="U1236" s="35">
        <f t="shared" si="44"/>
        <v>3136.0000000000005</v>
      </c>
      <c r="V1236" s="4" t="s">
        <v>2706</v>
      </c>
      <c r="W1236" s="4">
        <v>2017</v>
      </c>
      <c r="X1236" s="8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</row>
    <row r="1237" spans="1:37" s="67" customFormat="1" ht="50.1" customHeight="1">
      <c r="A1237" s="4" t="s">
        <v>4848</v>
      </c>
      <c r="B1237" s="4" t="s">
        <v>2720</v>
      </c>
      <c r="C1237" s="8" t="s">
        <v>907</v>
      </c>
      <c r="D1237" s="56" t="s">
        <v>908</v>
      </c>
      <c r="E1237" s="56" t="s">
        <v>909</v>
      </c>
      <c r="F1237" s="56" t="s">
        <v>910</v>
      </c>
      <c r="G1237" s="4" t="s">
        <v>2712</v>
      </c>
      <c r="H1237" s="4">
        <v>0</v>
      </c>
      <c r="I1237" s="74">
        <v>590000000</v>
      </c>
      <c r="J1237" s="8" t="s">
        <v>2714</v>
      </c>
      <c r="K1237" s="4" t="s">
        <v>911</v>
      </c>
      <c r="L1237" s="4" t="s">
        <v>773</v>
      </c>
      <c r="M1237" s="4" t="s">
        <v>3398</v>
      </c>
      <c r="N1237" s="4" t="s">
        <v>2427</v>
      </c>
      <c r="O1237" s="24" t="s">
        <v>3473</v>
      </c>
      <c r="P1237" s="4">
        <v>796</v>
      </c>
      <c r="Q1237" s="4" t="s">
        <v>2728</v>
      </c>
      <c r="R1237" s="155">
        <v>10</v>
      </c>
      <c r="S1237" s="155">
        <v>1650</v>
      </c>
      <c r="T1237" s="95">
        <f t="shared" si="43"/>
        <v>16500</v>
      </c>
      <c r="U1237" s="95">
        <f t="shared" si="44"/>
        <v>18480</v>
      </c>
      <c r="V1237" s="4"/>
      <c r="W1237" s="4">
        <v>2017</v>
      </c>
      <c r="X1237" s="72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</row>
    <row r="1238" spans="1:37" s="67" customFormat="1" ht="50.1" customHeight="1">
      <c r="A1238" s="4" t="s">
        <v>4849</v>
      </c>
      <c r="B1238" s="4" t="s">
        <v>2720</v>
      </c>
      <c r="C1238" s="8" t="s">
        <v>907</v>
      </c>
      <c r="D1238" s="56" t="s">
        <v>908</v>
      </c>
      <c r="E1238" s="56" t="s">
        <v>909</v>
      </c>
      <c r="F1238" s="56" t="s">
        <v>912</v>
      </c>
      <c r="G1238" s="4" t="s">
        <v>2712</v>
      </c>
      <c r="H1238" s="4">
        <v>0</v>
      </c>
      <c r="I1238" s="74">
        <v>590000000</v>
      </c>
      <c r="J1238" s="8" t="s">
        <v>2714</v>
      </c>
      <c r="K1238" s="4" t="s">
        <v>911</v>
      </c>
      <c r="L1238" s="4" t="s">
        <v>773</v>
      </c>
      <c r="M1238" s="4" t="s">
        <v>3398</v>
      </c>
      <c r="N1238" s="4" t="s">
        <v>2427</v>
      </c>
      <c r="O1238" s="24" t="s">
        <v>3473</v>
      </c>
      <c r="P1238" s="4">
        <v>796</v>
      </c>
      <c r="Q1238" s="4" t="s">
        <v>2728</v>
      </c>
      <c r="R1238" s="155">
        <v>10</v>
      </c>
      <c r="S1238" s="155">
        <v>42500</v>
      </c>
      <c r="T1238" s="95">
        <f t="shared" si="43"/>
        <v>425000</v>
      </c>
      <c r="U1238" s="95">
        <f t="shared" si="44"/>
        <v>476000.00000000006</v>
      </c>
      <c r="V1238" s="4"/>
      <c r="W1238" s="4">
        <v>2017</v>
      </c>
      <c r="X1238" s="72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</row>
    <row r="1239" spans="1:37" s="67" customFormat="1" ht="50.1" customHeight="1">
      <c r="A1239" s="4" t="s">
        <v>4850</v>
      </c>
      <c r="B1239" s="4" t="s">
        <v>2720</v>
      </c>
      <c r="C1239" s="8" t="s">
        <v>907</v>
      </c>
      <c r="D1239" s="56" t="s">
        <v>908</v>
      </c>
      <c r="E1239" s="56" t="s">
        <v>909</v>
      </c>
      <c r="F1239" s="56" t="s">
        <v>165</v>
      </c>
      <c r="G1239" s="4" t="s">
        <v>2712</v>
      </c>
      <c r="H1239" s="4">
        <v>0</v>
      </c>
      <c r="I1239" s="74">
        <v>590000000</v>
      </c>
      <c r="J1239" s="8" t="s">
        <v>2714</v>
      </c>
      <c r="K1239" s="4" t="s">
        <v>1096</v>
      </c>
      <c r="L1239" s="4" t="s">
        <v>773</v>
      </c>
      <c r="M1239" s="4" t="s">
        <v>3398</v>
      </c>
      <c r="N1239" s="4" t="s">
        <v>2427</v>
      </c>
      <c r="O1239" s="24" t="s">
        <v>3473</v>
      </c>
      <c r="P1239" s="4">
        <v>796</v>
      </c>
      <c r="Q1239" s="4" t="s">
        <v>2728</v>
      </c>
      <c r="R1239" s="155">
        <v>10</v>
      </c>
      <c r="S1239" s="155">
        <v>2996</v>
      </c>
      <c r="T1239" s="95">
        <f t="shared" si="43"/>
        <v>29960</v>
      </c>
      <c r="U1239" s="95">
        <f t="shared" si="44"/>
        <v>33555.200000000004</v>
      </c>
      <c r="V1239" s="4"/>
      <c r="W1239" s="4">
        <v>2017</v>
      </c>
      <c r="X1239" s="72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</row>
    <row r="1240" spans="1:37" s="67" customFormat="1" ht="50.1" customHeight="1">
      <c r="A1240" s="4" t="s">
        <v>4851</v>
      </c>
      <c r="B1240" s="4" t="s">
        <v>2720</v>
      </c>
      <c r="C1240" s="8" t="s">
        <v>157</v>
      </c>
      <c r="D1240" s="56" t="s">
        <v>908</v>
      </c>
      <c r="E1240" s="56" t="s">
        <v>158</v>
      </c>
      <c r="F1240" s="56" t="s">
        <v>159</v>
      </c>
      <c r="G1240" s="4" t="s">
        <v>2712</v>
      </c>
      <c r="H1240" s="4">
        <v>0</v>
      </c>
      <c r="I1240" s="74">
        <v>590000000</v>
      </c>
      <c r="J1240" s="8" t="s">
        <v>2714</v>
      </c>
      <c r="K1240" s="4" t="s">
        <v>2209</v>
      </c>
      <c r="L1240" s="4" t="s">
        <v>773</v>
      </c>
      <c r="M1240" s="4" t="s">
        <v>3398</v>
      </c>
      <c r="N1240" s="4" t="s">
        <v>2427</v>
      </c>
      <c r="O1240" s="24" t="s">
        <v>3473</v>
      </c>
      <c r="P1240" s="4">
        <v>796</v>
      </c>
      <c r="Q1240" s="4" t="s">
        <v>2728</v>
      </c>
      <c r="R1240" s="155">
        <v>4</v>
      </c>
      <c r="S1240" s="155">
        <v>2500</v>
      </c>
      <c r="T1240" s="95">
        <f t="shared" si="43"/>
        <v>10000</v>
      </c>
      <c r="U1240" s="95">
        <f t="shared" si="44"/>
        <v>11200.000000000002</v>
      </c>
      <c r="V1240" s="4"/>
      <c r="W1240" s="4">
        <v>2017</v>
      </c>
      <c r="X1240" s="72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</row>
    <row r="1241" spans="1:37" s="67" customFormat="1" ht="50.1" customHeight="1">
      <c r="A1241" s="4" t="s">
        <v>4852</v>
      </c>
      <c r="B1241" s="4" t="s">
        <v>2720</v>
      </c>
      <c r="C1241" s="8" t="s">
        <v>157</v>
      </c>
      <c r="D1241" s="56" t="s">
        <v>908</v>
      </c>
      <c r="E1241" s="56" t="s">
        <v>158</v>
      </c>
      <c r="F1241" s="56" t="s">
        <v>160</v>
      </c>
      <c r="G1241" s="4" t="s">
        <v>2712</v>
      </c>
      <c r="H1241" s="4">
        <v>0</v>
      </c>
      <c r="I1241" s="74">
        <v>590000000</v>
      </c>
      <c r="J1241" s="8" t="s">
        <v>2714</v>
      </c>
      <c r="K1241" s="4" t="s">
        <v>112</v>
      </c>
      <c r="L1241" s="4" t="s">
        <v>773</v>
      </c>
      <c r="M1241" s="4" t="s">
        <v>3398</v>
      </c>
      <c r="N1241" s="4" t="s">
        <v>2427</v>
      </c>
      <c r="O1241" s="24" t="s">
        <v>3473</v>
      </c>
      <c r="P1241" s="4">
        <v>796</v>
      </c>
      <c r="Q1241" s="4" t="s">
        <v>2728</v>
      </c>
      <c r="R1241" s="155">
        <v>8</v>
      </c>
      <c r="S1241" s="155">
        <v>1600</v>
      </c>
      <c r="T1241" s="95">
        <f t="shared" si="43"/>
        <v>12800</v>
      </c>
      <c r="U1241" s="95">
        <f t="shared" si="44"/>
        <v>14336.000000000002</v>
      </c>
      <c r="V1241" s="4"/>
      <c r="W1241" s="4">
        <v>2017</v>
      </c>
      <c r="X1241" s="72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</row>
    <row r="1242" spans="1:37" s="67" customFormat="1" ht="50.1" customHeight="1">
      <c r="A1242" s="4" t="s">
        <v>4853</v>
      </c>
      <c r="B1242" s="4" t="s">
        <v>2720</v>
      </c>
      <c r="C1242" s="8" t="s">
        <v>161</v>
      </c>
      <c r="D1242" s="56" t="s">
        <v>908</v>
      </c>
      <c r="E1242" s="56" t="s">
        <v>162</v>
      </c>
      <c r="F1242" s="56" t="s">
        <v>163</v>
      </c>
      <c r="G1242" s="4" t="s">
        <v>2712</v>
      </c>
      <c r="H1242" s="4">
        <v>0</v>
      </c>
      <c r="I1242" s="74">
        <v>590000000</v>
      </c>
      <c r="J1242" s="8" t="s">
        <v>2714</v>
      </c>
      <c r="K1242" s="4" t="s">
        <v>139</v>
      </c>
      <c r="L1242" s="4" t="s">
        <v>773</v>
      </c>
      <c r="M1242" s="4" t="s">
        <v>3398</v>
      </c>
      <c r="N1242" s="4" t="s">
        <v>2427</v>
      </c>
      <c r="O1242" s="24" t="s">
        <v>3473</v>
      </c>
      <c r="P1242" s="4">
        <v>796</v>
      </c>
      <c r="Q1242" s="4" t="s">
        <v>2728</v>
      </c>
      <c r="R1242" s="155">
        <v>4</v>
      </c>
      <c r="S1242" s="155">
        <v>2650</v>
      </c>
      <c r="T1242" s="95">
        <f t="shared" si="43"/>
        <v>10600</v>
      </c>
      <c r="U1242" s="95">
        <f t="shared" si="44"/>
        <v>11872.000000000002</v>
      </c>
      <c r="V1242" s="4"/>
      <c r="W1242" s="4">
        <v>2017</v>
      </c>
      <c r="X1242" s="72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</row>
    <row r="1243" spans="1:37" s="67" customFormat="1" ht="50.1" customHeight="1">
      <c r="A1243" s="4" t="s">
        <v>4854</v>
      </c>
      <c r="B1243" s="4" t="s">
        <v>2720</v>
      </c>
      <c r="C1243" s="8" t="s">
        <v>161</v>
      </c>
      <c r="D1243" s="56" t="s">
        <v>908</v>
      </c>
      <c r="E1243" s="56" t="s">
        <v>162</v>
      </c>
      <c r="F1243" s="56" t="s">
        <v>164</v>
      </c>
      <c r="G1243" s="4" t="s">
        <v>2712</v>
      </c>
      <c r="H1243" s="4">
        <v>0</v>
      </c>
      <c r="I1243" s="74">
        <v>590000000</v>
      </c>
      <c r="J1243" s="8" t="s">
        <v>2714</v>
      </c>
      <c r="K1243" s="4" t="s">
        <v>112</v>
      </c>
      <c r="L1243" s="4" t="s">
        <v>773</v>
      </c>
      <c r="M1243" s="4" t="s">
        <v>3398</v>
      </c>
      <c r="N1243" s="4" t="s">
        <v>2427</v>
      </c>
      <c r="O1243" s="24" t="s">
        <v>3473</v>
      </c>
      <c r="P1243" s="4">
        <v>796</v>
      </c>
      <c r="Q1243" s="4" t="s">
        <v>2728</v>
      </c>
      <c r="R1243" s="155">
        <v>11</v>
      </c>
      <c r="S1243" s="155">
        <v>2850</v>
      </c>
      <c r="T1243" s="95">
        <f t="shared" si="43"/>
        <v>31350</v>
      </c>
      <c r="U1243" s="95">
        <f t="shared" si="44"/>
        <v>35112</v>
      </c>
      <c r="V1243" s="4"/>
      <c r="W1243" s="4">
        <v>2017</v>
      </c>
      <c r="X1243" s="72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</row>
    <row r="1244" spans="1:37" s="67" customFormat="1" ht="50.1" customHeight="1">
      <c r="A1244" s="4" t="s">
        <v>4855</v>
      </c>
      <c r="B1244" s="4" t="s">
        <v>2720</v>
      </c>
      <c r="C1244" s="8" t="s">
        <v>161</v>
      </c>
      <c r="D1244" s="56" t="s">
        <v>908</v>
      </c>
      <c r="E1244" s="56" t="s">
        <v>162</v>
      </c>
      <c r="F1244" s="56" t="s">
        <v>245</v>
      </c>
      <c r="G1244" s="4" t="s">
        <v>2712</v>
      </c>
      <c r="H1244" s="4">
        <v>0</v>
      </c>
      <c r="I1244" s="74">
        <v>590000000</v>
      </c>
      <c r="J1244" s="8" t="s">
        <v>2714</v>
      </c>
      <c r="K1244" s="4" t="s">
        <v>876</v>
      </c>
      <c r="L1244" s="4" t="s">
        <v>773</v>
      </c>
      <c r="M1244" s="4" t="s">
        <v>3398</v>
      </c>
      <c r="N1244" s="4" t="s">
        <v>2427</v>
      </c>
      <c r="O1244" s="24" t="s">
        <v>3473</v>
      </c>
      <c r="P1244" s="4">
        <v>796</v>
      </c>
      <c r="Q1244" s="4" t="s">
        <v>2728</v>
      </c>
      <c r="R1244" s="155">
        <v>3</v>
      </c>
      <c r="S1244" s="155">
        <v>3000</v>
      </c>
      <c r="T1244" s="95">
        <f t="shared" si="43"/>
        <v>9000</v>
      </c>
      <c r="U1244" s="95">
        <f t="shared" si="44"/>
        <v>10080.000000000002</v>
      </c>
      <c r="V1244" s="4"/>
      <c r="W1244" s="4">
        <v>2017</v>
      </c>
      <c r="X1244" s="72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</row>
    <row r="1245" spans="1:37" s="67" customFormat="1" ht="50.1" customHeight="1">
      <c r="A1245" s="4" t="s">
        <v>4856</v>
      </c>
      <c r="B1245" s="5" t="s">
        <v>2720</v>
      </c>
      <c r="C1245" s="5" t="s">
        <v>445</v>
      </c>
      <c r="D1245" s="5" t="s">
        <v>446</v>
      </c>
      <c r="E1245" s="5" t="s">
        <v>447</v>
      </c>
      <c r="F1245" s="50"/>
      <c r="G1245" s="8" t="s">
        <v>2712</v>
      </c>
      <c r="H1245" s="9">
        <v>0</v>
      </c>
      <c r="I1245" s="74">
        <v>590000000</v>
      </c>
      <c r="J1245" s="8" t="s">
        <v>2571</v>
      </c>
      <c r="K1245" s="8" t="s">
        <v>571</v>
      </c>
      <c r="L1245" s="8" t="s">
        <v>429</v>
      </c>
      <c r="M1245" s="8" t="s">
        <v>2716</v>
      </c>
      <c r="N1245" s="8" t="s">
        <v>421</v>
      </c>
      <c r="O1245" s="5" t="s">
        <v>422</v>
      </c>
      <c r="P1245" s="8">
        <v>796</v>
      </c>
      <c r="Q1245" s="8" t="s">
        <v>2728</v>
      </c>
      <c r="R1245" s="155">
        <v>1</v>
      </c>
      <c r="S1245" s="167">
        <f>800/1.12+33/1.12</f>
        <v>743.74999999999989</v>
      </c>
      <c r="T1245" s="35">
        <f t="shared" si="43"/>
        <v>743.74999999999989</v>
      </c>
      <c r="U1245" s="35">
        <f t="shared" si="44"/>
        <v>833</v>
      </c>
      <c r="V1245" s="4" t="s">
        <v>2706</v>
      </c>
      <c r="W1245" s="8">
        <v>2017</v>
      </c>
      <c r="X1245" s="9"/>
    </row>
    <row r="1246" spans="1:37" s="67" customFormat="1" ht="50.1" customHeight="1">
      <c r="A1246" s="4" t="s">
        <v>4857</v>
      </c>
      <c r="B1246" s="4" t="s">
        <v>2720</v>
      </c>
      <c r="C1246" s="8" t="s">
        <v>913</v>
      </c>
      <c r="D1246" s="56" t="s">
        <v>914</v>
      </c>
      <c r="E1246" s="56" t="s">
        <v>915</v>
      </c>
      <c r="F1246" s="56" t="s">
        <v>916</v>
      </c>
      <c r="G1246" s="4" t="s">
        <v>2712</v>
      </c>
      <c r="H1246" s="4">
        <v>0</v>
      </c>
      <c r="I1246" s="74">
        <v>590000000</v>
      </c>
      <c r="J1246" s="8" t="s">
        <v>2714</v>
      </c>
      <c r="K1246" s="4" t="s">
        <v>3472</v>
      </c>
      <c r="L1246" s="4" t="s">
        <v>773</v>
      </c>
      <c r="M1246" s="4" t="s">
        <v>3398</v>
      </c>
      <c r="N1246" s="4" t="s">
        <v>2427</v>
      </c>
      <c r="O1246" s="24" t="s">
        <v>3473</v>
      </c>
      <c r="P1246" s="4">
        <v>796</v>
      </c>
      <c r="Q1246" s="4" t="s">
        <v>2728</v>
      </c>
      <c r="R1246" s="155">
        <v>30</v>
      </c>
      <c r="S1246" s="155">
        <v>820</v>
      </c>
      <c r="T1246" s="95">
        <f t="shared" si="43"/>
        <v>24600</v>
      </c>
      <c r="U1246" s="95">
        <f t="shared" si="44"/>
        <v>27552.000000000004</v>
      </c>
      <c r="V1246" s="4"/>
      <c r="W1246" s="4">
        <v>2017</v>
      </c>
      <c r="X1246" s="72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</row>
    <row r="1247" spans="1:37" s="67" customFormat="1" ht="50.1" customHeight="1">
      <c r="A1247" s="4" t="s">
        <v>4858</v>
      </c>
      <c r="B1247" s="4" t="s">
        <v>2720</v>
      </c>
      <c r="C1247" s="8" t="s">
        <v>913</v>
      </c>
      <c r="D1247" s="56" t="s">
        <v>914</v>
      </c>
      <c r="E1247" s="56" t="s">
        <v>915</v>
      </c>
      <c r="F1247" s="56" t="s">
        <v>917</v>
      </c>
      <c r="G1247" s="4" t="s">
        <v>2712</v>
      </c>
      <c r="H1247" s="4">
        <v>0</v>
      </c>
      <c r="I1247" s="74">
        <v>590000000</v>
      </c>
      <c r="J1247" s="8" t="s">
        <v>2714</v>
      </c>
      <c r="K1247" s="4" t="s">
        <v>3472</v>
      </c>
      <c r="L1247" s="4" t="s">
        <v>773</v>
      </c>
      <c r="M1247" s="4" t="s">
        <v>3398</v>
      </c>
      <c r="N1247" s="4" t="s">
        <v>2427</v>
      </c>
      <c r="O1247" s="24" t="s">
        <v>3473</v>
      </c>
      <c r="P1247" s="4">
        <v>796</v>
      </c>
      <c r="Q1247" s="4" t="s">
        <v>2728</v>
      </c>
      <c r="R1247" s="155">
        <v>8</v>
      </c>
      <c r="S1247" s="155">
        <v>820</v>
      </c>
      <c r="T1247" s="95">
        <f t="shared" si="43"/>
        <v>6560</v>
      </c>
      <c r="U1247" s="95">
        <f t="shared" si="44"/>
        <v>7347.2000000000007</v>
      </c>
      <c r="V1247" s="4"/>
      <c r="W1247" s="4">
        <v>2017</v>
      </c>
      <c r="X1247" s="72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</row>
    <row r="1248" spans="1:37" s="67" customFormat="1" ht="50.1" customHeight="1">
      <c r="A1248" s="4" t="s">
        <v>4859</v>
      </c>
      <c r="B1248" s="4" t="s">
        <v>2720</v>
      </c>
      <c r="C1248" s="8" t="s">
        <v>913</v>
      </c>
      <c r="D1248" s="56" t="s">
        <v>914</v>
      </c>
      <c r="E1248" s="56" t="s">
        <v>915</v>
      </c>
      <c r="F1248" s="56" t="s">
        <v>918</v>
      </c>
      <c r="G1248" s="4" t="s">
        <v>2712</v>
      </c>
      <c r="H1248" s="4">
        <v>0</v>
      </c>
      <c r="I1248" s="74">
        <v>590000000</v>
      </c>
      <c r="J1248" s="8" t="s">
        <v>2714</v>
      </c>
      <c r="K1248" s="4" t="s">
        <v>3472</v>
      </c>
      <c r="L1248" s="4" t="s">
        <v>773</v>
      </c>
      <c r="M1248" s="4" t="s">
        <v>3398</v>
      </c>
      <c r="N1248" s="4" t="s">
        <v>2427</v>
      </c>
      <c r="O1248" s="24" t="s">
        <v>3473</v>
      </c>
      <c r="P1248" s="4">
        <v>796</v>
      </c>
      <c r="Q1248" s="4" t="s">
        <v>2728</v>
      </c>
      <c r="R1248" s="155">
        <v>6</v>
      </c>
      <c r="S1248" s="155">
        <v>920</v>
      </c>
      <c r="T1248" s="95">
        <f t="shared" si="43"/>
        <v>5520</v>
      </c>
      <c r="U1248" s="95">
        <f t="shared" si="44"/>
        <v>6182.4000000000005</v>
      </c>
      <c r="V1248" s="4"/>
      <c r="W1248" s="4">
        <v>2017</v>
      </c>
      <c r="X1248" s="72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</row>
    <row r="1249" spans="1:91" s="67" customFormat="1" ht="50.1" customHeight="1">
      <c r="A1249" s="4" t="s">
        <v>4860</v>
      </c>
      <c r="B1249" s="4" t="s">
        <v>2720</v>
      </c>
      <c r="C1249" s="8" t="s">
        <v>913</v>
      </c>
      <c r="D1249" s="56" t="s">
        <v>914</v>
      </c>
      <c r="E1249" s="56" t="s">
        <v>915</v>
      </c>
      <c r="F1249" s="56" t="s">
        <v>919</v>
      </c>
      <c r="G1249" s="4" t="s">
        <v>2712</v>
      </c>
      <c r="H1249" s="4">
        <v>0</v>
      </c>
      <c r="I1249" s="74">
        <v>590000000</v>
      </c>
      <c r="J1249" s="8" t="s">
        <v>2714</v>
      </c>
      <c r="K1249" s="4" t="s">
        <v>911</v>
      </c>
      <c r="L1249" s="4" t="s">
        <v>773</v>
      </c>
      <c r="M1249" s="4" t="s">
        <v>3398</v>
      </c>
      <c r="N1249" s="4" t="s">
        <v>2427</v>
      </c>
      <c r="O1249" s="24" t="s">
        <v>3473</v>
      </c>
      <c r="P1249" s="4">
        <v>796</v>
      </c>
      <c r="Q1249" s="4" t="s">
        <v>2728</v>
      </c>
      <c r="R1249" s="155">
        <v>10</v>
      </c>
      <c r="S1249" s="155">
        <v>880</v>
      </c>
      <c r="T1249" s="95">
        <f t="shared" si="43"/>
        <v>8800</v>
      </c>
      <c r="U1249" s="95">
        <f t="shared" si="44"/>
        <v>9856.0000000000018</v>
      </c>
      <c r="V1249" s="4"/>
      <c r="W1249" s="4">
        <v>2017</v>
      </c>
      <c r="X1249" s="72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</row>
    <row r="1250" spans="1:91" s="67" customFormat="1" ht="50.1" customHeight="1">
      <c r="A1250" s="4" t="s">
        <v>4861</v>
      </c>
      <c r="B1250" s="4" t="s">
        <v>2720</v>
      </c>
      <c r="C1250" s="8" t="s">
        <v>1993</v>
      </c>
      <c r="D1250" s="8" t="s">
        <v>1994</v>
      </c>
      <c r="E1250" s="8" t="s">
        <v>1995</v>
      </c>
      <c r="F1250" s="56" t="s">
        <v>1996</v>
      </c>
      <c r="G1250" s="4" t="s">
        <v>2712</v>
      </c>
      <c r="H1250" s="4">
        <v>0</v>
      </c>
      <c r="I1250" s="74">
        <v>590000000</v>
      </c>
      <c r="J1250" s="8" t="s">
        <v>2571</v>
      </c>
      <c r="K1250" s="8" t="s">
        <v>3472</v>
      </c>
      <c r="L1250" s="8" t="s">
        <v>2725</v>
      </c>
      <c r="M1250" s="4" t="s">
        <v>2716</v>
      </c>
      <c r="N1250" s="8" t="s">
        <v>1830</v>
      </c>
      <c r="O1250" s="22" t="s">
        <v>2718</v>
      </c>
      <c r="P1250" s="4">
        <v>625</v>
      </c>
      <c r="Q1250" s="4" t="s">
        <v>1997</v>
      </c>
      <c r="R1250" s="155">
        <v>50</v>
      </c>
      <c r="S1250" s="35">
        <v>3200</v>
      </c>
      <c r="T1250" s="35">
        <f t="shared" si="43"/>
        <v>160000</v>
      </c>
      <c r="U1250" s="35">
        <f t="shared" si="44"/>
        <v>179200.00000000003</v>
      </c>
      <c r="V1250" s="4"/>
      <c r="W1250" s="4">
        <v>2017</v>
      </c>
      <c r="X1250" s="258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</row>
    <row r="1251" spans="1:91" s="67" customFormat="1" ht="50.1" customHeight="1">
      <c r="A1251" s="4" t="s">
        <v>4862</v>
      </c>
      <c r="B1251" s="53" t="s">
        <v>2720</v>
      </c>
      <c r="C1251" s="22" t="s">
        <v>3631</v>
      </c>
      <c r="D1251" s="22" t="s">
        <v>1994</v>
      </c>
      <c r="E1251" s="22" t="s">
        <v>5121</v>
      </c>
      <c r="F1251" s="23" t="s">
        <v>3632</v>
      </c>
      <c r="G1251" s="5" t="s">
        <v>2712</v>
      </c>
      <c r="H1251" s="9">
        <v>0</v>
      </c>
      <c r="I1251" s="74">
        <v>590000000</v>
      </c>
      <c r="J1251" s="24" t="s">
        <v>2714</v>
      </c>
      <c r="K1251" s="24" t="s">
        <v>744</v>
      </c>
      <c r="L1251" s="24" t="s">
        <v>2725</v>
      </c>
      <c r="M1251" s="24" t="s">
        <v>2716</v>
      </c>
      <c r="N1251" s="24" t="s">
        <v>3630</v>
      </c>
      <c r="O1251" s="24" t="s">
        <v>3633</v>
      </c>
      <c r="P1251" s="8">
        <v>796</v>
      </c>
      <c r="Q1251" s="5" t="s">
        <v>2728</v>
      </c>
      <c r="R1251" s="150">
        <v>8</v>
      </c>
      <c r="S1251" s="150">
        <v>2500</v>
      </c>
      <c r="T1251" s="37">
        <f t="shared" si="43"/>
        <v>20000</v>
      </c>
      <c r="U1251" s="37">
        <f t="shared" si="44"/>
        <v>22400.000000000004</v>
      </c>
      <c r="V1251" s="24"/>
      <c r="W1251" s="4">
        <v>2017</v>
      </c>
      <c r="X1251" s="3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130"/>
      <c r="AM1251" s="130"/>
      <c r="AN1251" s="130"/>
      <c r="AO1251" s="130"/>
      <c r="AP1251" s="130"/>
      <c r="AQ1251" s="130"/>
      <c r="AR1251" s="130"/>
      <c r="AS1251" s="130"/>
      <c r="AT1251" s="130"/>
      <c r="AU1251" s="130"/>
      <c r="AV1251" s="130"/>
      <c r="AW1251" s="130"/>
      <c r="AX1251" s="130"/>
      <c r="AY1251" s="130"/>
      <c r="AZ1251" s="130"/>
      <c r="BA1251" s="130"/>
      <c r="BB1251" s="130"/>
      <c r="BC1251" s="130"/>
      <c r="BD1251" s="130"/>
      <c r="BE1251" s="130"/>
      <c r="BF1251" s="130"/>
      <c r="BG1251" s="130"/>
      <c r="BH1251" s="130"/>
      <c r="BI1251" s="130"/>
      <c r="BJ1251" s="130"/>
      <c r="BK1251" s="130"/>
      <c r="BL1251" s="130"/>
      <c r="BM1251" s="130"/>
      <c r="BN1251" s="130"/>
      <c r="BO1251" s="130"/>
      <c r="BP1251" s="130"/>
      <c r="BQ1251" s="130"/>
      <c r="BR1251" s="130"/>
      <c r="BS1251" s="130"/>
      <c r="BT1251" s="130"/>
      <c r="BU1251" s="130"/>
      <c r="BV1251" s="130"/>
      <c r="BW1251" s="130"/>
      <c r="BX1251" s="130"/>
      <c r="BY1251" s="130"/>
      <c r="BZ1251" s="130"/>
      <c r="CA1251" s="130"/>
      <c r="CB1251" s="130"/>
      <c r="CC1251" s="130"/>
      <c r="CD1251" s="130"/>
      <c r="CE1251" s="130"/>
      <c r="CF1251" s="130"/>
      <c r="CG1251" s="130"/>
      <c r="CH1251" s="130"/>
      <c r="CI1251" s="130"/>
      <c r="CJ1251" s="130"/>
      <c r="CK1251" s="130"/>
      <c r="CL1251" s="130"/>
      <c r="CM1251" s="130"/>
    </row>
    <row r="1252" spans="1:91" s="67" customFormat="1" ht="50.1" customHeight="1">
      <c r="A1252" s="4" t="s">
        <v>4863</v>
      </c>
      <c r="B1252" s="4" t="s">
        <v>2720</v>
      </c>
      <c r="C1252" s="8" t="s">
        <v>246</v>
      </c>
      <c r="D1252" s="56" t="s">
        <v>247</v>
      </c>
      <c r="E1252" s="56" t="s">
        <v>248</v>
      </c>
      <c r="F1252" s="56" t="s">
        <v>249</v>
      </c>
      <c r="G1252" s="4" t="s">
        <v>3174</v>
      </c>
      <c r="H1252" s="4">
        <v>0</v>
      </c>
      <c r="I1252" s="74">
        <v>590000000</v>
      </c>
      <c r="J1252" s="8" t="s">
        <v>2714</v>
      </c>
      <c r="K1252" s="4" t="s">
        <v>411</v>
      </c>
      <c r="L1252" s="4" t="s">
        <v>773</v>
      </c>
      <c r="M1252" s="4" t="s">
        <v>3398</v>
      </c>
      <c r="N1252" s="4" t="s">
        <v>2427</v>
      </c>
      <c r="O1252" s="24" t="s">
        <v>3473</v>
      </c>
      <c r="P1252" s="4">
        <v>796</v>
      </c>
      <c r="Q1252" s="4" t="s">
        <v>2728</v>
      </c>
      <c r="R1252" s="155">
        <v>80</v>
      </c>
      <c r="S1252" s="155">
        <v>26000</v>
      </c>
      <c r="T1252" s="95">
        <f t="shared" si="43"/>
        <v>2080000</v>
      </c>
      <c r="U1252" s="95">
        <f t="shared" si="44"/>
        <v>2329600</v>
      </c>
      <c r="V1252" s="4"/>
      <c r="W1252" s="4">
        <v>2017</v>
      </c>
      <c r="X1252" s="72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</row>
    <row r="1253" spans="1:91" s="67" customFormat="1" ht="50.1" customHeight="1">
      <c r="A1253" s="4" t="s">
        <v>4864</v>
      </c>
      <c r="B1253" s="4" t="s">
        <v>2720</v>
      </c>
      <c r="C1253" s="8" t="s">
        <v>246</v>
      </c>
      <c r="D1253" s="56" t="s">
        <v>247</v>
      </c>
      <c r="E1253" s="56" t="s">
        <v>248</v>
      </c>
      <c r="F1253" s="56" t="s">
        <v>250</v>
      </c>
      <c r="G1253" s="4" t="s">
        <v>3174</v>
      </c>
      <c r="H1253" s="4">
        <v>0</v>
      </c>
      <c r="I1253" s="74">
        <v>590000000</v>
      </c>
      <c r="J1253" s="8" t="s">
        <v>2714</v>
      </c>
      <c r="K1253" s="4" t="s">
        <v>1110</v>
      </c>
      <c r="L1253" s="4" t="s">
        <v>773</v>
      </c>
      <c r="M1253" s="4" t="s">
        <v>3398</v>
      </c>
      <c r="N1253" s="4" t="s">
        <v>2427</v>
      </c>
      <c r="O1253" s="24" t="s">
        <v>3473</v>
      </c>
      <c r="P1253" s="4">
        <v>796</v>
      </c>
      <c r="Q1253" s="4" t="s">
        <v>2728</v>
      </c>
      <c r="R1253" s="155">
        <v>4</v>
      </c>
      <c r="S1253" s="155">
        <v>20000</v>
      </c>
      <c r="T1253" s="95">
        <f t="shared" si="43"/>
        <v>80000</v>
      </c>
      <c r="U1253" s="95">
        <f t="shared" si="44"/>
        <v>89600.000000000015</v>
      </c>
      <c r="V1253" s="4"/>
      <c r="W1253" s="4">
        <v>2017</v>
      </c>
      <c r="X1253" s="72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</row>
    <row r="1254" spans="1:91" s="67" customFormat="1" ht="50.1" customHeight="1">
      <c r="A1254" s="4" t="s">
        <v>4865</v>
      </c>
      <c r="B1254" s="4" t="s">
        <v>2720</v>
      </c>
      <c r="C1254" s="8" t="s">
        <v>246</v>
      </c>
      <c r="D1254" s="56" t="s">
        <v>247</v>
      </c>
      <c r="E1254" s="56" t="s">
        <v>248</v>
      </c>
      <c r="F1254" s="56" t="s">
        <v>251</v>
      </c>
      <c r="G1254" s="4" t="s">
        <v>3174</v>
      </c>
      <c r="H1254" s="4">
        <v>0</v>
      </c>
      <c r="I1254" s="74">
        <v>590000000</v>
      </c>
      <c r="J1254" s="8" t="s">
        <v>2714</v>
      </c>
      <c r="K1254" s="4" t="s">
        <v>411</v>
      </c>
      <c r="L1254" s="4" t="s">
        <v>773</v>
      </c>
      <c r="M1254" s="4" t="s">
        <v>3398</v>
      </c>
      <c r="N1254" s="4" t="s">
        <v>2427</v>
      </c>
      <c r="O1254" s="24" t="s">
        <v>3473</v>
      </c>
      <c r="P1254" s="4">
        <v>796</v>
      </c>
      <c r="Q1254" s="4" t="s">
        <v>2728</v>
      </c>
      <c r="R1254" s="155">
        <v>16</v>
      </c>
      <c r="S1254" s="155">
        <v>20000</v>
      </c>
      <c r="T1254" s="95">
        <f t="shared" si="43"/>
        <v>320000</v>
      </c>
      <c r="U1254" s="95">
        <f t="shared" si="44"/>
        <v>358400.00000000006</v>
      </c>
      <c r="V1254" s="4"/>
      <c r="W1254" s="4">
        <v>2017</v>
      </c>
      <c r="X1254" s="72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</row>
    <row r="1255" spans="1:91" s="67" customFormat="1" ht="50.1" customHeight="1">
      <c r="A1255" s="4" t="s">
        <v>4866</v>
      </c>
      <c r="B1255" s="5" t="s">
        <v>2720</v>
      </c>
      <c r="C1255" s="5" t="s">
        <v>530</v>
      </c>
      <c r="D1255" s="5" t="s">
        <v>531</v>
      </c>
      <c r="E1255" s="5" t="s">
        <v>532</v>
      </c>
      <c r="F1255" s="5" t="s">
        <v>533</v>
      </c>
      <c r="G1255" s="5" t="s">
        <v>2712</v>
      </c>
      <c r="H1255" s="5">
        <v>0</v>
      </c>
      <c r="I1255" s="74">
        <v>590000000</v>
      </c>
      <c r="J1255" s="8" t="s">
        <v>2571</v>
      </c>
      <c r="K1255" s="5" t="s">
        <v>571</v>
      </c>
      <c r="L1255" s="5" t="s">
        <v>773</v>
      </c>
      <c r="M1255" s="5" t="s">
        <v>3398</v>
      </c>
      <c r="N1255" s="5" t="s">
        <v>456</v>
      </c>
      <c r="O1255" s="5" t="s">
        <v>471</v>
      </c>
      <c r="P1255" s="5">
        <v>796</v>
      </c>
      <c r="Q1255" s="5" t="s">
        <v>2728</v>
      </c>
      <c r="R1255" s="166">
        <v>1</v>
      </c>
      <c r="S1255" s="166">
        <v>6500</v>
      </c>
      <c r="T1255" s="35">
        <f t="shared" si="43"/>
        <v>6500</v>
      </c>
      <c r="U1255" s="35">
        <f t="shared" si="44"/>
        <v>7280.0000000000009</v>
      </c>
      <c r="V1255" s="50"/>
      <c r="W1255" s="5">
        <v>2017</v>
      </c>
      <c r="X1255" s="5"/>
    </row>
    <row r="1256" spans="1:91" s="67" customFormat="1" ht="50.1" customHeight="1">
      <c r="A1256" s="4" t="s">
        <v>4867</v>
      </c>
      <c r="B1256" s="33" t="s">
        <v>2720</v>
      </c>
      <c r="C1256" s="97" t="s">
        <v>2154</v>
      </c>
      <c r="D1256" s="98" t="s">
        <v>2076</v>
      </c>
      <c r="E1256" s="5" t="s">
        <v>2155</v>
      </c>
      <c r="F1256" s="23" t="s">
        <v>2126</v>
      </c>
      <c r="G1256" s="24" t="s">
        <v>2712</v>
      </c>
      <c r="H1256" s="10">
        <v>0</v>
      </c>
      <c r="I1256" s="74">
        <v>590000000</v>
      </c>
      <c r="J1256" s="8" t="s">
        <v>2571</v>
      </c>
      <c r="K1256" s="33" t="s">
        <v>2156</v>
      </c>
      <c r="L1256" s="8" t="s">
        <v>2725</v>
      </c>
      <c r="M1256" s="33" t="s">
        <v>2716</v>
      </c>
      <c r="N1256" s="5" t="s">
        <v>2128</v>
      </c>
      <c r="O1256" s="22" t="s">
        <v>2718</v>
      </c>
      <c r="P1256" s="4">
        <v>796</v>
      </c>
      <c r="Q1256" s="50" t="s">
        <v>2728</v>
      </c>
      <c r="R1256" s="150">
        <v>50</v>
      </c>
      <c r="S1256" s="37">
        <v>3500</v>
      </c>
      <c r="T1256" s="35">
        <f t="shared" si="43"/>
        <v>175000</v>
      </c>
      <c r="U1256" s="35">
        <f t="shared" si="44"/>
        <v>196000.00000000003</v>
      </c>
      <c r="V1256" s="33"/>
      <c r="W1256" s="75">
        <v>2017</v>
      </c>
      <c r="X1256" s="8"/>
      <c r="Y1256" s="132"/>
      <c r="Z1256" s="132"/>
      <c r="AA1256" s="132"/>
      <c r="AB1256" s="132"/>
      <c r="AC1256" s="132"/>
      <c r="AD1256" s="132"/>
      <c r="AE1256" s="132"/>
      <c r="AF1256" s="132"/>
      <c r="AG1256" s="132"/>
      <c r="AH1256" s="132"/>
      <c r="AI1256" s="132"/>
      <c r="AJ1256" s="132"/>
      <c r="AK1256" s="132"/>
      <c r="AL1256" s="132"/>
      <c r="AM1256" s="132"/>
      <c r="AN1256" s="132"/>
      <c r="AO1256" s="132"/>
      <c r="AP1256" s="132"/>
      <c r="AQ1256" s="132"/>
      <c r="AR1256" s="132"/>
      <c r="AS1256" s="132"/>
      <c r="AT1256" s="132"/>
      <c r="AU1256" s="132"/>
      <c r="AV1256" s="132"/>
      <c r="AW1256" s="132"/>
      <c r="AX1256" s="132"/>
      <c r="AY1256" s="132"/>
      <c r="AZ1256" s="132"/>
      <c r="BA1256" s="132"/>
      <c r="BB1256" s="132"/>
      <c r="BC1256" s="132"/>
      <c r="BD1256" s="132"/>
      <c r="BE1256" s="132"/>
      <c r="BF1256" s="132"/>
      <c r="BG1256" s="132"/>
      <c r="BH1256" s="132"/>
      <c r="BI1256" s="132"/>
      <c r="BJ1256" s="132"/>
      <c r="BK1256" s="132"/>
      <c r="BL1256" s="132"/>
      <c r="BM1256" s="132"/>
      <c r="BN1256" s="132"/>
      <c r="BO1256" s="132"/>
      <c r="BP1256" s="132"/>
      <c r="BQ1256" s="132"/>
      <c r="BR1256" s="132"/>
      <c r="BS1256" s="132"/>
      <c r="BT1256" s="132"/>
      <c r="BU1256" s="132"/>
      <c r="BV1256" s="132"/>
      <c r="BW1256" s="132"/>
      <c r="BX1256" s="132"/>
      <c r="BY1256" s="132"/>
      <c r="BZ1256" s="132"/>
      <c r="CA1256" s="132"/>
      <c r="CB1256" s="132"/>
      <c r="CC1256" s="132"/>
      <c r="CD1256" s="132"/>
      <c r="CE1256" s="132"/>
      <c r="CF1256" s="132"/>
      <c r="CG1256" s="132"/>
      <c r="CH1256" s="132"/>
      <c r="CI1256" s="132"/>
      <c r="CJ1256" s="132"/>
      <c r="CK1256" s="132"/>
      <c r="CL1256" s="132"/>
      <c r="CM1256" s="132"/>
    </row>
    <row r="1257" spans="1:91" s="67" customFormat="1" ht="50.1" customHeight="1">
      <c r="A1257" s="4" t="s">
        <v>4868</v>
      </c>
      <c r="B1257" s="4" t="s">
        <v>2720</v>
      </c>
      <c r="C1257" s="8" t="s">
        <v>254</v>
      </c>
      <c r="D1257" s="56" t="s">
        <v>2076</v>
      </c>
      <c r="E1257" s="56" t="s">
        <v>255</v>
      </c>
      <c r="F1257" s="56" t="s">
        <v>256</v>
      </c>
      <c r="G1257" s="4" t="s">
        <v>2712</v>
      </c>
      <c r="H1257" s="4">
        <v>0</v>
      </c>
      <c r="I1257" s="74">
        <v>590000000</v>
      </c>
      <c r="J1257" s="8" t="s">
        <v>2714</v>
      </c>
      <c r="K1257" s="4" t="s">
        <v>100</v>
      </c>
      <c r="L1257" s="4" t="s">
        <v>773</v>
      </c>
      <c r="M1257" s="4" t="s">
        <v>3398</v>
      </c>
      <c r="N1257" s="4" t="s">
        <v>2427</v>
      </c>
      <c r="O1257" s="24" t="s">
        <v>3473</v>
      </c>
      <c r="P1257" s="4">
        <v>796</v>
      </c>
      <c r="Q1257" s="4" t="s">
        <v>2728</v>
      </c>
      <c r="R1257" s="155">
        <v>8</v>
      </c>
      <c r="S1257" s="155">
        <v>99900</v>
      </c>
      <c r="T1257" s="95">
        <f t="shared" si="43"/>
        <v>799200</v>
      </c>
      <c r="U1257" s="95">
        <f t="shared" si="44"/>
        <v>895104.00000000012</v>
      </c>
      <c r="V1257" s="4"/>
      <c r="W1257" s="4">
        <v>2017</v>
      </c>
      <c r="X1257" s="72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</row>
    <row r="1258" spans="1:91" s="67" customFormat="1" ht="50.1" customHeight="1">
      <c r="A1258" s="4" t="s">
        <v>4869</v>
      </c>
      <c r="B1258" s="33" t="s">
        <v>2720</v>
      </c>
      <c r="C1258" s="8" t="s">
        <v>2157</v>
      </c>
      <c r="D1258" s="8" t="s">
        <v>2076</v>
      </c>
      <c r="E1258" s="8" t="s">
        <v>2158</v>
      </c>
      <c r="F1258" s="56" t="s">
        <v>2143</v>
      </c>
      <c r="G1258" s="4" t="s">
        <v>2712</v>
      </c>
      <c r="H1258" s="4">
        <v>0</v>
      </c>
      <c r="I1258" s="74">
        <v>590000000</v>
      </c>
      <c r="J1258" s="8" t="s">
        <v>2571</v>
      </c>
      <c r="K1258" s="8" t="s">
        <v>2156</v>
      </c>
      <c r="L1258" s="8" t="s">
        <v>2725</v>
      </c>
      <c r="M1258" s="4" t="s">
        <v>2716</v>
      </c>
      <c r="N1258" s="8" t="s">
        <v>2128</v>
      </c>
      <c r="O1258" s="22" t="s">
        <v>2718</v>
      </c>
      <c r="P1258" s="4">
        <v>796</v>
      </c>
      <c r="Q1258" s="4" t="s">
        <v>2728</v>
      </c>
      <c r="R1258" s="155">
        <v>15</v>
      </c>
      <c r="S1258" s="35">
        <v>10000</v>
      </c>
      <c r="T1258" s="35">
        <f t="shared" si="43"/>
        <v>150000</v>
      </c>
      <c r="U1258" s="35">
        <f t="shared" si="44"/>
        <v>168000.00000000003</v>
      </c>
      <c r="V1258" s="4"/>
      <c r="W1258" s="4">
        <v>2017</v>
      </c>
      <c r="X1258" s="8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</row>
    <row r="1259" spans="1:91" s="67" customFormat="1" ht="50.1" customHeight="1">
      <c r="A1259" s="4" t="s">
        <v>4870</v>
      </c>
      <c r="B1259" s="33" t="s">
        <v>2720</v>
      </c>
      <c r="C1259" s="97" t="s">
        <v>2159</v>
      </c>
      <c r="D1259" s="98" t="s">
        <v>2076</v>
      </c>
      <c r="E1259" s="5" t="s">
        <v>2160</v>
      </c>
      <c r="F1259" s="23" t="s">
        <v>2147</v>
      </c>
      <c r="G1259" s="24" t="s">
        <v>2712</v>
      </c>
      <c r="H1259" s="10">
        <v>0</v>
      </c>
      <c r="I1259" s="74">
        <v>590000000</v>
      </c>
      <c r="J1259" s="8" t="s">
        <v>2571</v>
      </c>
      <c r="K1259" s="33" t="s">
        <v>2161</v>
      </c>
      <c r="L1259" s="8" t="s">
        <v>2725</v>
      </c>
      <c r="M1259" s="33" t="s">
        <v>2716</v>
      </c>
      <c r="N1259" s="5" t="s">
        <v>2128</v>
      </c>
      <c r="O1259" s="22" t="s">
        <v>2718</v>
      </c>
      <c r="P1259" s="4">
        <v>796</v>
      </c>
      <c r="Q1259" s="50" t="s">
        <v>2728</v>
      </c>
      <c r="R1259" s="150">
        <v>10</v>
      </c>
      <c r="S1259" s="37">
        <v>4000</v>
      </c>
      <c r="T1259" s="35">
        <f t="shared" si="43"/>
        <v>40000</v>
      </c>
      <c r="U1259" s="35">
        <f t="shared" si="44"/>
        <v>44800.000000000007</v>
      </c>
      <c r="V1259" s="33"/>
      <c r="W1259" s="75">
        <v>2017</v>
      </c>
      <c r="X1259" s="8"/>
      <c r="Y1259" s="132"/>
      <c r="Z1259" s="132"/>
      <c r="AA1259" s="132"/>
      <c r="AB1259" s="132"/>
      <c r="AC1259" s="132"/>
      <c r="AD1259" s="132"/>
      <c r="AE1259" s="132"/>
      <c r="AF1259" s="132"/>
      <c r="AG1259" s="132"/>
      <c r="AH1259" s="132"/>
      <c r="AI1259" s="132"/>
      <c r="AJ1259" s="132"/>
      <c r="AK1259" s="132"/>
      <c r="AL1259" s="132"/>
      <c r="AM1259" s="132"/>
      <c r="AN1259" s="132"/>
      <c r="AO1259" s="132"/>
      <c r="AP1259" s="132"/>
      <c r="AQ1259" s="132"/>
      <c r="AR1259" s="132"/>
      <c r="AS1259" s="132"/>
      <c r="AT1259" s="132"/>
      <c r="AU1259" s="132"/>
      <c r="AV1259" s="132"/>
      <c r="AW1259" s="132"/>
      <c r="AX1259" s="132"/>
      <c r="AY1259" s="132"/>
      <c r="AZ1259" s="132"/>
      <c r="BA1259" s="132"/>
      <c r="BB1259" s="132"/>
      <c r="BC1259" s="132"/>
      <c r="BD1259" s="132"/>
      <c r="BE1259" s="132"/>
      <c r="BF1259" s="132"/>
      <c r="BG1259" s="132"/>
      <c r="BH1259" s="132"/>
      <c r="BI1259" s="132"/>
      <c r="BJ1259" s="132"/>
      <c r="BK1259" s="132"/>
      <c r="BL1259" s="132"/>
      <c r="BM1259" s="132"/>
      <c r="BN1259" s="132"/>
      <c r="BO1259" s="132"/>
      <c r="BP1259" s="132"/>
      <c r="BQ1259" s="132"/>
      <c r="BR1259" s="132"/>
      <c r="BS1259" s="132"/>
      <c r="BT1259" s="132"/>
      <c r="BU1259" s="132"/>
      <c r="BV1259" s="132"/>
      <c r="BW1259" s="132"/>
      <c r="BX1259" s="132"/>
      <c r="BY1259" s="132"/>
      <c r="BZ1259" s="132"/>
      <c r="CA1259" s="132"/>
      <c r="CB1259" s="132"/>
      <c r="CC1259" s="132"/>
      <c r="CD1259" s="132"/>
      <c r="CE1259" s="132"/>
      <c r="CF1259" s="132"/>
      <c r="CG1259" s="132"/>
      <c r="CH1259" s="132"/>
      <c r="CI1259" s="132"/>
      <c r="CJ1259" s="132"/>
      <c r="CK1259" s="132"/>
      <c r="CL1259" s="132"/>
      <c r="CM1259" s="132"/>
    </row>
    <row r="1260" spans="1:91" s="67" customFormat="1" ht="50.1" customHeight="1">
      <c r="A1260" s="4" t="s">
        <v>4871</v>
      </c>
      <c r="B1260" s="4" t="s">
        <v>2720</v>
      </c>
      <c r="C1260" s="8" t="s">
        <v>2159</v>
      </c>
      <c r="D1260" s="56" t="s">
        <v>2076</v>
      </c>
      <c r="E1260" s="56" t="s">
        <v>2160</v>
      </c>
      <c r="F1260" s="56" t="s">
        <v>253</v>
      </c>
      <c r="G1260" s="4" t="s">
        <v>2712</v>
      </c>
      <c r="H1260" s="4">
        <v>0</v>
      </c>
      <c r="I1260" s="74">
        <v>590000000</v>
      </c>
      <c r="J1260" s="8" t="s">
        <v>2714</v>
      </c>
      <c r="K1260" s="8" t="s">
        <v>1161</v>
      </c>
      <c r="L1260" s="4" t="s">
        <v>773</v>
      </c>
      <c r="M1260" s="4" t="s">
        <v>3398</v>
      </c>
      <c r="N1260" s="4" t="s">
        <v>2427</v>
      </c>
      <c r="O1260" s="24" t="s">
        <v>3473</v>
      </c>
      <c r="P1260" s="4">
        <v>796</v>
      </c>
      <c r="Q1260" s="4" t="s">
        <v>2728</v>
      </c>
      <c r="R1260" s="155">
        <v>10</v>
      </c>
      <c r="S1260" s="155">
        <v>6650</v>
      </c>
      <c r="T1260" s="95">
        <f t="shared" si="43"/>
        <v>66500</v>
      </c>
      <c r="U1260" s="95">
        <f t="shared" si="44"/>
        <v>74480</v>
      </c>
      <c r="V1260" s="4"/>
      <c r="W1260" s="4">
        <v>2017</v>
      </c>
      <c r="X1260" s="72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</row>
    <row r="1261" spans="1:91" s="67" customFormat="1" ht="50.1" customHeight="1">
      <c r="A1261" s="4" t="s">
        <v>4872</v>
      </c>
      <c r="B1261" s="4" t="s">
        <v>2720</v>
      </c>
      <c r="C1261" s="8" t="s">
        <v>2159</v>
      </c>
      <c r="D1261" s="56" t="s">
        <v>2076</v>
      </c>
      <c r="E1261" s="56" t="s">
        <v>2160</v>
      </c>
      <c r="F1261" s="56" t="s">
        <v>257</v>
      </c>
      <c r="G1261" s="4" t="s">
        <v>2712</v>
      </c>
      <c r="H1261" s="4">
        <v>0</v>
      </c>
      <c r="I1261" s="74">
        <v>590000000</v>
      </c>
      <c r="J1261" s="8" t="s">
        <v>2714</v>
      </c>
      <c r="K1261" s="4" t="s">
        <v>927</v>
      </c>
      <c r="L1261" s="4" t="s">
        <v>773</v>
      </c>
      <c r="M1261" s="4" t="s">
        <v>3398</v>
      </c>
      <c r="N1261" s="4" t="s">
        <v>2427</v>
      </c>
      <c r="O1261" s="24" t="s">
        <v>3473</v>
      </c>
      <c r="P1261" s="4">
        <v>796</v>
      </c>
      <c r="Q1261" s="4" t="s">
        <v>2728</v>
      </c>
      <c r="R1261" s="155">
        <v>3</v>
      </c>
      <c r="S1261" s="155">
        <v>6650</v>
      </c>
      <c r="T1261" s="95">
        <f t="shared" si="43"/>
        <v>19950</v>
      </c>
      <c r="U1261" s="95">
        <f t="shared" si="44"/>
        <v>22344.000000000004</v>
      </c>
      <c r="V1261" s="4"/>
      <c r="W1261" s="4">
        <v>2017</v>
      </c>
      <c r="X1261" s="72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</row>
    <row r="1262" spans="1:91" s="67" customFormat="1" ht="50.1" customHeight="1">
      <c r="A1262" s="4" t="s">
        <v>4873</v>
      </c>
      <c r="B1262" s="33" t="s">
        <v>2720</v>
      </c>
      <c r="C1262" s="8" t="s">
        <v>2162</v>
      </c>
      <c r="D1262" s="8" t="s">
        <v>2076</v>
      </c>
      <c r="E1262" s="8" t="s">
        <v>2163</v>
      </c>
      <c r="F1262" s="56" t="s">
        <v>2147</v>
      </c>
      <c r="G1262" s="4" t="s">
        <v>2712</v>
      </c>
      <c r="H1262" s="4">
        <v>0</v>
      </c>
      <c r="I1262" s="74">
        <v>590000000</v>
      </c>
      <c r="J1262" s="8" t="s">
        <v>2571</v>
      </c>
      <c r="K1262" s="8" t="s">
        <v>2161</v>
      </c>
      <c r="L1262" s="8" t="s">
        <v>2725</v>
      </c>
      <c r="M1262" s="4" t="s">
        <v>2716</v>
      </c>
      <c r="N1262" s="8" t="s">
        <v>2128</v>
      </c>
      <c r="O1262" s="22" t="s">
        <v>2718</v>
      </c>
      <c r="P1262" s="4">
        <v>796</v>
      </c>
      <c r="Q1262" s="4" t="s">
        <v>2728</v>
      </c>
      <c r="R1262" s="155">
        <v>10</v>
      </c>
      <c r="S1262" s="35">
        <v>4000</v>
      </c>
      <c r="T1262" s="35">
        <f t="shared" si="43"/>
        <v>40000</v>
      </c>
      <c r="U1262" s="35">
        <f t="shared" si="44"/>
        <v>44800.000000000007</v>
      </c>
      <c r="V1262" s="4"/>
      <c r="W1262" s="4">
        <v>2017</v>
      </c>
      <c r="X1262" s="8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</row>
    <row r="1263" spans="1:91" s="67" customFormat="1" ht="50.1" customHeight="1">
      <c r="A1263" s="4" t="s">
        <v>4874</v>
      </c>
      <c r="B1263" s="33" t="s">
        <v>2720</v>
      </c>
      <c r="C1263" s="97" t="s">
        <v>2164</v>
      </c>
      <c r="D1263" s="98" t="s">
        <v>2076</v>
      </c>
      <c r="E1263" s="5" t="s">
        <v>2165</v>
      </c>
      <c r="F1263" s="23" t="s">
        <v>2143</v>
      </c>
      <c r="G1263" s="24" t="s">
        <v>2712</v>
      </c>
      <c r="H1263" s="10">
        <v>0</v>
      </c>
      <c r="I1263" s="74">
        <v>590000000</v>
      </c>
      <c r="J1263" s="8" t="s">
        <v>2571</v>
      </c>
      <c r="K1263" s="33" t="s">
        <v>2166</v>
      </c>
      <c r="L1263" s="8" t="s">
        <v>2725</v>
      </c>
      <c r="M1263" s="33" t="s">
        <v>2716</v>
      </c>
      <c r="N1263" s="5" t="s">
        <v>2128</v>
      </c>
      <c r="O1263" s="22" t="s">
        <v>2718</v>
      </c>
      <c r="P1263" s="4">
        <v>796</v>
      </c>
      <c r="Q1263" s="50" t="s">
        <v>2728</v>
      </c>
      <c r="R1263" s="150">
        <v>15</v>
      </c>
      <c r="S1263" s="37">
        <v>7000</v>
      </c>
      <c r="T1263" s="35">
        <f t="shared" si="43"/>
        <v>105000</v>
      </c>
      <c r="U1263" s="35">
        <f t="shared" si="44"/>
        <v>117600.00000000001</v>
      </c>
      <c r="V1263" s="33"/>
      <c r="W1263" s="75">
        <v>2017</v>
      </c>
      <c r="X1263" s="8"/>
      <c r="Y1263" s="132"/>
      <c r="Z1263" s="132"/>
      <c r="AA1263" s="132"/>
      <c r="AB1263" s="132"/>
      <c r="AC1263" s="132"/>
      <c r="AD1263" s="132"/>
      <c r="AE1263" s="132"/>
      <c r="AF1263" s="132"/>
      <c r="AG1263" s="132"/>
      <c r="AH1263" s="132"/>
      <c r="AI1263" s="132"/>
      <c r="AJ1263" s="132"/>
      <c r="AK1263" s="132"/>
      <c r="AL1263" s="132"/>
      <c r="AM1263" s="132"/>
      <c r="AN1263" s="132"/>
      <c r="AO1263" s="132"/>
      <c r="AP1263" s="132"/>
      <c r="AQ1263" s="132"/>
      <c r="AR1263" s="132"/>
      <c r="AS1263" s="132"/>
      <c r="AT1263" s="132"/>
      <c r="AU1263" s="132"/>
      <c r="AV1263" s="132"/>
      <c r="AW1263" s="132"/>
      <c r="AX1263" s="132"/>
      <c r="AY1263" s="132"/>
      <c r="AZ1263" s="132"/>
      <c r="BA1263" s="132"/>
      <c r="BB1263" s="132"/>
      <c r="BC1263" s="132"/>
      <c r="BD1263" s="132"/>
      <c r="BE1263" s="132"/>
      <c r="BF1263" s="132"/>
      <c r="BG1263" s="132"/>
      <c r="BH1263" s="132"/>
      <c r="BI1263" s="132"/>
      <c r="BJ1263" s="132"/>
      <c r="BK1263" s="132"/>
      <c r="BL1263" s="132"/>
      <c r="BM1263" s="132"/>
      <c r="BN1263" s="132"/>
      <c r="BO1263" s="132"/>
      <c r="BP1263" s="132"/>
      <c r="BQ1263" s="132"/>
      <c r="BR1263" s="132"/>
      <c r="BS1263" s="132"/>
      <c r="BT1263" s="132"/>
      <c r="BU1263" s="132"/>
      <c r="BV1263" s="132"/>
      <c r="BW1263" s="132"/>
      <c r="BX1263" s="132"/>
      <c r="BY1263" s="132"/>
      <c r="BZ1263" s="132"/>
      <c r="CA1263" s="132"/>
      <c r="CB1263" s="132"/>
      <c r="CC1263" s="132"/>
      <c r="CD1263" s="132"/>
      <c r="CE1263" s="132"/>
      <c r="CF1263" s="132"/>
      <c r="CG1263" s="132"/>
      <c r="CH1263" s="132"/>
      <c r="CI1263" s="132"/>
      <c r="CJ1263" s="132"/>
      <c r="CK1263" s="132"/>
      <c r="CL1263" s="132"/>
      <c r="CM1263" s="132"/>
    </row>
    <row r="1264" spans="1:91" s="67" customFormat="1" ht="50.1" customHeight="1">
      <c r="A1264" s="4" t="s">
        <v>4875</v>
      </c>
      <c r="B1264" s="33" t="s">
        <v>2720</v>
      </c>
      <c r="C1264" s="8" t="s">
        <v>2167</v>
      </c>
      <c r="D1264" s="8" t="s">
        <v>2076</v>
      </c>
      <c r="E1264" s="8" t="s">
        <v>2168</v>
      </c>
      <c r="F1264" s="56" t="s">
        <v>2147</v>
      </c>
      <c r="G1264" s="4" t="s">
        <v>2712</v>
      </c>
      <c r="H1264" s="4">
        <v>0</v>
      </c>
      <c r="I1264" s="74">
        <v>590000000</v>
      </c>
      <c r="J1264" s="8" t="s">
        <v>2571</v>
      </c>
      <c r="K1264" s="8" t="s">
        <v>2161</v>
      </c>
      <c r="L1264" s="8" t="s">
        <v>2725</v>
      </c>
      <c r="M1264" s="4" t="s">
        <v>2716</v>
      </c>
      <c r="N1264" s="8" t="s">
        <v>2128</v>
      </c>
      <c r="O1264" s="22" t="s">
        <v>2718</v>
      </c>
      <c r="P1264" s="4">
        <v>796</v>
      </c>
      <c r="Q1264" s="4" t="s">
        <v>2728</v>
      </c>
      <c r="R1264" s="155">
        <v>10</v>
      </c>
      <c r="S1264" s="35">
        <v>10000</v>
      </c>
      <c r="T1264" s="35">
        <f t="shared" si="43"/>
        <v>100000</v>
      </c>
      <c r="U1264" s="35">
        <f t="shared" si="44"/>
        <v>112000.00000000001</v>
      </c>
      <c r="V1264" s="4"/>
      <c r="W1264" s="4">
        <v>2017</v>
      </c>
      <c r="X1264" s="8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</row>
    <row r="1265" spans="1:91" s="67" customFormat="1" ht="50.1" customHeight="1">
      <c r="A1265" s="4" t="s">
        <v>4876</v>
      </c>
      <c r="B1265" s="4" t="s">
        <v>2720</v>
      </c>
      <c r="C1265" s="8" t="s">
        <v>379</v>
      </c>
      <c r="D1265" s="56" t="s">
        <v>2076</v>
      </c>
      <c r="E1265" s="56" t="s">
        <v>380</v>
      </c>
      <c r="F1265" s="56" t="s">
        <v>381</v>
      </c>
      <c r="G1265" s="4" t="s">
        <v>2712</v>
      </c>
      <c r="H1265" s="4">
        <v>0</v>
      </c>
      <c r="I1265" s="74">
        <v>590000000</v>
      </c>
      <c r="J1265" s="8" t="s">
        <v>2714</v>
      </c>
      <c r="K1265" s="4" t="s">
        <v>571</v>
      </c>
      <c r="L1265" s="4" t="s">
        <v>773</v>
      </c>
      <c r="M1265" s="4" t="s">
        <v>3398</v>
      </c>
      <c r="N1265" s="4" t="s">
        <v>377</v>
      </c>
      <c r="O1265" s="4" t="s">
        <v>378</v>
      </c>
      <c r="P1265" s="4">
        <v>796</v>
      </c>
      <c r="Q1265" s="4" t="s">
        <v>2728</v>
      </c>
      <c r="R1265" s="155">
        <v>1</v>
      </c>
      <c r="S1265" s="155">
        <v>47000</v>
      </c>
      <c r="T1265" s="95">
        <f t="shared" si="43"/>
        <v>47000</v>
      </c>
      <c r="U1265" s="95">
        <f t="shared" si="44"/>
        <v>52640.000000000007</v>
      </c>
      <c r="V1265" s="4"/>
      <c r="W1265" s="4">
        <v>2017</v>
      </c>
      <c r="X1265" s="72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</row>
    <row r="1266" spans="1:91" s="67" customFormat="1" ht="50.1" customHeight="1">
      <c r="A1266" s="4" t="s">
        <v>4877</v>
      </c>
      <c r="B1266" s="4" t="s">
        <v>2720</v>
      </c>
      <c r="C1266" s="8" t="s">
        <v>2075</v>
      </c>
      <c r="D1266" s="8" t="s">
        <v>2076</v>
      </c>
      <c r="E1266" s="8" t="s">
        <v>2077</v>
      </c>
      <c r="F1266" s="56" t="s">
        <v>2078</v>
      </c>
      <c r="G1266" s="4" t="s">
        <v>2712</v>
      </c>
      <c r="H1266" s="4">
        <v>0</v>
      </c>
      <c r="I1266" s="74">
        <v>590000000</v>
      </c>
      <c r="J1266" s="8" t="s">
        <v>2571</v>
      </c>
      <c r="K1266" s="8" t="s">
        <v>3472</v>
      </c>
      <c r="L1266" s="8" t="s">
        <v>2725</v>
      </c>
      <c r="M1266" s="4" t="s">
        <v>2716</v>
      </c>
      <c r="N1266" s="8" t="s">
        <v>1832</v>
      </c>
      <c r="O1266" s="4" t="s">
        <v>3473</v>
      </c>
      <c r="P1266" s="4">
        <v>796</v>
      </c>
      <c r="Q1266" s="4" t="s">
        <v>2728</v>
      </c>
      <c r="R1266" s="155">
        <v>100</v>
      </c>
      <c r="S1266" s="35">
        <v>370</v>
      </c>
      <c r="T1266" s="35">
        <f t="shared" si="43"/>
        <v>37000</v>
      </c>
      <c r="U1266" s="35">
        <f t="shared" si="44"/>
        <v>41440.000000000007</v>
      </c>
      <c r="V1266" s="4"/>
      <c r="W1266" s="4">
        <v>2017</v>
      </c>
      <c r="X1266" s="258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</row>
    <row r="1267" spans="1:91" s="67" customFormat="1" ht="50.1" customHeight="1">
      <c r="A1267" s="4" t="s">
        <v>4878</v>
      </c>
      <c r="B1267" s="33" t="s">
        <v>2720</v>
      </c>
      <c r="C1267" s="97" t="s">
        <v>2075</v>
      </c>
      <c r="D1267" s="98" t="s">
        <v>2076</v>
      </c>
      <c r="E1267" s="5" t="s">
        <v>2077</v>
      </c>
      <c r="F1267" s="23" t="s">
        <v>2079</v>
      </c>
      <c r="G1267" s="24" t="s">
        <v>2712</v>
      </c>
      <c r="H1267" s="10">
        <v>0</v>
      </c>
      <c r="I1267" s="74">
        <v>590000000</v>
      </c>
      <c r="J1267" s="8" t="s">
        <v>2571</v>
      </c>
      <c r="K1267" s="33" t="s">
        <v>3472</v>
      </c>
      <c r="L1267" s="8" t="s">
        <v>2725</v>
      </c>
      <c r="M1267" s="33" t="s">
        <v>2716</v>
      </c>
      <c r="N1267" s="5" t="s">
        <v>1831</v>
      </c>
      <c r="O1267" s="22" t="s">
        <v>3473</v>
      </c>
      <c r="P1267" s="4">
        <v>796</v>
      </c>
      <c r="Q1267" s="50" t="s">
        <v>2728</v>
      </c>
      <c r="R1267" s="150">
        <v>240</v>
      </c>
      <c r="S1267" s="37">
        <v>2100</v>
      </c>
      <c r="T1267" s="35">
        <f t="shared" si="43"/>
        <v>504000</v>
      </c>
      <c r="U1267" s="35">
        <f t="shared" si="44"/>
        <v>564480</v>
      </c>
      <c r="V1267" s="94"/>
      <c r="W1267" s="75">
        <v>2017</v>
      </c>
      <c r="X1267" s="258"/>
      <c r="Y1267" s="132"/>
      <c r="Z1267" s="132"/>
      <c r="AA1267" s="132"/>
      <c r="AB1267" s="132"/>
      <c r="AC1267" s="132"/>
      <c r="AD1267" s="132"/>
      <c r="AE1267" s="132"/>
      <c r="AF1267" s="132"/>
      <c r="AG1267" s="132"/>
      <c r="AH1267" s="132"/>
      <c r="AI1267" s="132"/>
      <c r="AJ1267" s="132"/>
      <c r="AK1267" s="132"/>
      <c r="AL1267" s="132"/>
      <c r="AM1267" s="132"/>
      <c r="AN1267" s="132"/>
      <c r="AO1267" s="132"/>
      <c r="AP1267" s="132"/>
      <c r="AQ1267" s="132"/>
      <c r="AR1267" s="132"/>
      <c r="AS1267" s="132"/>
      <c r="AT1267" s="132"/>
      <c r="AU1267" s="132"/>
      <c r="AV1267" s="132"/>
      <c r="AW1267" s="132"/>
      <c r="AX1267" s="132"/>
      <c r="AY1267" s="132"/>
      <c r="AZ1267" s="132"/>
      <c r="BA1267" s="132"/>
      <c r="BB1267" s="132"/>
      <c r="BC1267" s="132"/>
      <c r="BD1267" s="132"/>
      <c r="BE1267" s="132"/>
      <c r="BF1267" s="132"/>
      <c r="BG1267" s="132"/>
      <c r="BH1267" s="132"/>
      <c r="BI1267" s="132"/>
      <c r="BJ1267" s="132"/>
      <c r="BK1267" s="132"/>
      <c r="BL1267" s="132"/>
      <c r="BM1267" s="132"/>
      <c r="BN1267" s="132"/>
      <c r="BO1267" s="132"/>
      <c r="BP1267" s="132"/>
      <c r="BQ1267" s="132"/>
      <c r="BR1267" s="132"/>
      <c r="BS1267" s="132"/>
      <c r="BT1267" s="132"/>
      <c r="BU1267" s="132"/>
      <c r="BV1267" s="132"/>
      <c r="BW1267" s="132"/>
      <c r="BX1267" s="132"/>
      <c r="BY1267" s="132"/>
      <c r="BZ1267" s="132"/>
      <c r="CA1267" s="132"/>
      <c r="CB1267" s="132"/>
      <c r="CC1267" s="132"/>
      <c r="CD1267" s="132"/>
      <c r="CE1267" s="132"/>
      <c r="CF1267" s="132"/>
      <c r="CG1267" s="132"/>
      <c r="CH1267" s="132"/>
      <c r="CI1267" s="132"/>
      <c r="CJ1267" s="132"/>
      <c r="CK1267" s="132"/>
      <c r="CL1267" s="132"/>
      <c r="CM1267" s="132"/>
    </row>
    <row r="1268" spans="1:91" s="67" customFormat="1" ht="50.1" customHeight="1">
      <c r="A1268" s="4" t="s">
        <v>4879</v>
      </c>
      <c r="B1268" s="33" t="s">
        <v>2720</v>
      </c>
      <c r="C1268" s="97" t="s">
        <v>3400</v>
      </c>
      <c r="D1268" s="99" t="s">
        <v>3401</v>
      </c>
      <c r="E1268" s="5" t="s">
        <v>3402</v>
      </c>
      <c r="F1268" s="23" t="s">
        <v>3403</v>
      </c>
      <c r="G1268" s="24" t="s">
        <v>2712</v>
      </c>
      <c r="H1268" s="10">
        <v>0</v>
      </c>
      <c r="I1268" s="74">
        <v>590000000</v>
      </c>
      <c r="J1268" s="8" t="s">
        <v>2571</v>
      </c>
      <c r="K1268" s="33" t="s">
        <v>2744</v>
      </c>
      <c r="L1268" s="8" t="s">
        <v>2725</v>
      </c>
      <c r="M1268" s="33" t="s">
        <v>2726</v>
      </c>
      <c r="N1268" s="5" t="s">
        <v>3149</v>
      </c>
      <c r="O1268" s="4" t="s">
        <v>1463</v>
      </c>
      <c r="P1268" s="4">
        <v>796</v>
      </c>
      <c r="Q1268" s="50" t="s">
        <v>2728</v>
      </c>
      <c r="R1268" s="150">
        <v>1</v>
      </c>
      <c r="S1268" s="37">
        <v>33600</v>
      </c>
      <c r="T1268" s="35">
        <f t="shared" si="43"/>
        <v>33600</v>
      </c>
      <c r="U1268" s="35">
        <f t="shared" si="44"/>
        <v>37632</v>
      </c>
      <c r="V1268" s="94"/>
      <c r="W1268" s="75">
        <v>2017</v>
      </c>
      <c r="X1268" s="8"/>
      <c r="Y1268" s="132"/>
      <c r="Z1268" s="132"/>
      <c r="AA1268" s="132"/>
      <c r="AB1268" s="132"/>
      <c r="AC1268" s="132"/>
      <c r="AD1268" s="132"/>
      <c r="AE1268" s="132"/>
      <c r="AF1268" s="132"/>
      <c r="AG1268" s="132"/>
      <c r="AH1268" s="132"/>
      <c r="AI1268" s="132"/>
      <c r="AJ1268" s="132"/>
      <c r="AK1268" s="132"/>
      <c r="AL1268" s="132"/>
      <c r="AM1268" s="132"/>
      <c r="AN1268" s="132"/>
      <c r="AO1268" s="132"/>
      <c r="AP1268" s="132"/>
      <c r="AQ1268" s="132"/>
      <c r="AR1268" s="132"/>
      <c r="AS1268" s="132"/>
      <c r="AT1268" s="132"/>
      <c r="AU1268" s="132"/>
      <c r="AV1268" s="132"/>
      <c r="AW1268" s="132"/>
      <c r="AX1268" s="132"/>
      <c r="AY1268" s="132"/>
      <c r="AZ1268" s="132"/>
      <c r="BA1268" s="132"/>
      <c r="BB1268" s="132"/>
      <c r="BC1268" s="132"/>
      <c r="BD1268" s="132"/>
      <c r="BE1268" s="132"/>
      <c r="BF1268" s="132"/>
      <c r="BG1268" s="132"/>
      <c r="BH1268" s="132"/>
      <c r="BI1268" s="132"/>
      <c r="BJ1268" s="132"/>
      <c r="BK1268" s="132"/>
      <c r="BL1268" s="132"/>
      <c r="BM1268" s="132"/>
      <c r="BN1268" s="132"/>
      <c r="BO1268" s="132"/>
      <c r="BP1268" s="132"/>
      <c r="BQ1268" s="132"/>
      <c r="BR1268" s="132"/>
      <c r="BS1268" s="132"/>
      <c r="BT1268" s="132"/>
      <c r="BU1268" s="132"/>
      <c r="BV1268" s="132"/>
      <c r="BW1268" s="132"/>
      <c r="BX1268" s="132"/>
      <c r="BY1268" s="132"/>
      <c r="BZ1268" s="132"/>
      <c r="CA1268" s="132"/>
      <c r="CB1268" s="132"/>
      <c r="CC1268" s="132"/>
      <c r="CD1268" s="132"/>
      <c r="CE1268" s="132"/>
      <c r="CF1268" s="132"/>
      <c r="CG1268" s="132"/>
      <c r="CH1268" s="132"/>
      <c r="CI1268" s="132"/>
      <c r="CJ1268" s="132"/>
      <c r="CK1268" s="132"/>
      <c r="CL1268" s="132"/>
      <c r="CM1268" s="132"/>
    </row>
    <row r="1269" spans="1:91" s="67" customFormat="1" ht="50.1" customHeight="1">
      <c r="A1269" s="4" t="s">
        <v>4880</v>
      </c>
      <c r="B1269" s="5" t="s">
        <v>2720</v>
      </c>
      <c r="C1269" s="5" t="s">
        <v>475</v>
      </c>
      <c r="D1269" s="5" t="s">
        <v>3405</v>
      </c>
      <c r="E1269" s="5" t="s">
        <v>476</v>
      </c>
      <c r="F1269" s="5" t="s">
        <v>477</v>
      </c>
      <c r="G1269" s="5" t="s">
        <v>2712</v>
      </c>
      <c r="H1269" s="5">
        <v>0</v>
      </c>
      <c r="I1269" s="74">
        <v>590000000</v>
      </c>
      <c r="J1269" s="8" t="s">
        <v>2571</v>
      </c>
      <c r="K1269" s="5" t="s">
        <v>571</v>
      </c>
      <c r="L1269" s="5" t="s">
        <v>773</v>
      </c>
      <c r="M1269" s="5" t="s">
        <v>3398</v>
      </c>
      <c r="N1269" s="5" t="s">
        <v>456</v>
      </c>
      <c r="O1269" s="5" t="s">
        <v>471</v>
      </c>
      <c r="P1269" s="5">
        <v>796</v>
      </c>
      <c r="Q1269" s="5" t="s">
        <v>2728</v>
      </c>
      <c r="R1269" s="166">
        <v>1</v>
      </c>
      <c r="S1269" s="166">
        <v>17000</v>
      </c>
      <c r="T1269" s="35">
        <f t="shared" si="43"/>
        <v>17000</v>
      </c>
      <c r="U1269" s="35">
        <f t="shared" si="44"/>
        <v>19040</v>
      </c>
      <c r="V1269" s="80"/>
      <c r="W1269" s="5">
        <v>2017</v>
      </c>
      <c r="X1269" s="5"/>
    </row>
    <row r="1270" spans="1:91" s="67" customFormat="1" ht="50.1" customHeight="1">
      <c r="A1270" s="4" t="s">
        <v>4881</v>
      </c>
      <c r="B1270" s="21" t="s">
        <v>2720</v>
      </c>
      <c r="C1270" s="22" t="s">
        <v>3404</v>
      </c>
      <c r="D1270" s="23" t="s">
        <v>3405</v>
      </c>
      <c r="E1270" s="22" t="s">
        <v>3406</v>
      </c>
      <c r="F1270" s="23" t="s">
        <v>3407</v>
      </c>
      <c r="G1270" s="24" t="s">
        <v>2712</v>
      </c>
      <c r="H1270" s="9">
        <v>0</v>
      </c>
      <c r="I1270" s="74">
        <v>590000000</v>
      </c>
      <c r="J1270" s="8" t="s">
        <v>2571</v>
      </c>
      <c r="K1270" s="24" t="s">
        <v>2751</v>
      </c>
      <c r="L1270" s="8" t="s">
        <v>2725</v>
      </c>
      <c r="M1270" s="24" t="s">
        <v>2726</v>
      </c>
      <c r="N1270" s="24" t="s">
        <v>3149</v>
      </c>
      <c r="O1270" s="4" t="s">
        <v>1463</v>
      </c>
      <c r="P1270" s="4">
        <v>796</v>
      </c>
      <c r="Q1270" s="24" t="s">
        <v>2728</v>
      </c>
      <c r="R1270" s="173">
        <v>15</v>
      </c>
      <c r="S1270" s="25">
        <v>17260</v>
      </c>
      <c r="T1270" s="35">
        <f t="shared" si="43"/>
        <v>258900</v>
      </c>
      <c r="U1270" s="35">
        <f t="shared" si="44"/>
        <v>289968</v>
      </c>
      <c r="V1270" s="24"/>
      <c r="W1270" s="24">
        <v>2017</v>
      </c>
      <c r="X1270" s="8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135"/>
      <c r="AM1270" s="135"/>
      <c r="AN1270" s="135"/>
      <c r="AO1270" s="135"/>
      <c r="AP1270" s="135"/>
      <c r="AQ1270" s="135"/>
      <c r="AR1270" s="135"/>
      <c r="AS1270" s="135"/>
      <c r="AT1270" s="135"/>
      <c r="AU1270" s="135"/>
      <c r="AV1270" s="135"/>
      <c r="AW1270" s="135"/>
      <c r="AX1270" s="135"/>
      <c r="AY1270" s="135"/>
      <c r="AZ1270" s="135"/>
      <c r="BA1270" s="135"/>
      <c r="BB1270" s="135"/>
      <c r="BC1270" s="135"/>
      <c r="BD1270" s="135"/>
      <c r="BE1270" s="135"/>
      <c r="BF1270" s="135"/>
      <c r="BG1270" s="135"/>
      <c r="BH1270" s="135"/>
      <c r="BI1270" s="135"/>
      <c r="BJ1270" s="135"/>
      <c r="BK1270" s="135"/>
      <c r="BL1270" s="135"/>
      <c r="BM1270" s="135"/>
      <c r="BN1270" s="135"/>
      <c r="BO1270" s="135"/>
      <c r="BP1270" s="135"/>
      <c r="BQ1270" s="135"/>
      <c r="BR1270" s="135"/>
      <c r="BS1270" s="135"/>
      <c r="BT1270" s="135"/>
      <c r="BU1270" s="135"/>
      <c r="BV1270" s="135"/>
      <c r="BW1270" s="135"/>
      <c r="BX1270" s="135"/>
      <c r="BY1270" s="135"/>
      <c r="BZ1270" s="135"/>
      <c r="CA1270" s="135"/>
      <c r="CB1270" s="135"/>
      <c r="CC1270" s="135"/>
      <c r="CD1270" s="135"/>
      <c r="CE1270" s="135"/>
      <c r="CF1270" s="135"/>
      <c r="CG1270" s="135"/>
      <c r="CH1270" s="135"/>
      <c r="CI1270" s="135"/>
      <c r="CJ1270" s="135"/>
      <c r="CK1270" s="135"/>
      <c r="CL1270" s="135"/>
      <c r="CM1270" s="135"/>
    </row>
    <row r="1271" spans="1:91" s="67" customFormat="1" ht="50.1" customHeight="1">
      <c r="A1271" s="4" t="s">
        <v>4882</v>
      </c>
      <c r="B1271" s="4" t="s">
        <v>2720</v>
      </c>
      <c r="C1271" s="8" t="s">
        <v>258</v>
      </c>
      <c r="D1271" s="56" t="s">
        <v>3405</v>
      </c>
      <c r="E1271" s="56" t="s">
        <v>259</v>
      </c>
      <c r="F1271" s="56" t="s">
        <v>260</v>
      </c>
      <c r="G1271" s="4" t="s">
        <v>2712</v>
      </c>
      <c r="H1271" s="4">
        <v>0</v>
      </c>
      <c r="I1271" s="74">
        <v>590000000</v>
      </c>
      <c r="J1271" s="8" t="s">
        <v>2714</v>
      </c>
      <c r="K1271" s="4" t="s">
        <v>2274</v>
      </c>
      <c r="L1271" s="4" t="s">
        <v>773</v>
      </c>
      <c r="M1271" s="4" t="s">
        <v>3398</v>
      </c>
      <c r="N1271" s="4" t="s">
        <v>2427</v>
      </c>
      <c r="O1271" s="24" t="s">
        <v>3473</v>
      </c>
      <c r="P1271" s="4">
        <v>796</v>
      </c>
      <c r="Q1271" s="4" t="s">
        <v>2728</v>
      </c>
      <c r="R1271" s="155">
        <v>11</v>
      </c>
      <c r="S1271" s="155">
        <v>450</v>
      </c>
      <c r="T1271" s="95">
        <f t="shared" si="43"/>
        <v>4950</v>
      </c>
      <c r="U1271" s="95">
        <f t="shared" si="44"/>
        <v>5544.0000000000009</v>
      </c>
      <c r="V1271" s="4"/>
      <c r="W1271" s="4">
        <v>2017</v>
      </c>
      <c r="X1271" s="72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</row>
    <row r="1272" spans="1:91" s="67" customFormat="1" ht="50.1" customHeight="1">
      <c r="A1272" s="4" t="s">
        <v>4883</v>
      </c>
      <c r="B1272" s="2" t="s">
        <v>2720</v>
      </c>
      <c r="C1272" s="8" t="s">
        <v>258</v>
      </c>
      <c r="D1272" s="56" t="s">
        <v>3405</v>
      </c>
      <c r="E1272" s="56" t="s">
        <v>259</v>
      </c>
      <c r="F1272" s="56" t="s">
        <v>261</v>
      </c>
      <c r="G1272" s="4" t="s">
        <v>2712</v>
      </c>
      <c r="H1272" s="4">
        <v>0</v>
      </c>
      <c r="I1272" s="74">
        <v>590000000</v>
      </c>
      <c r="J1272" s="8" t="s">
        <v>2714</v>
      </c>
      <c r="K1272" s="4" t="s">
        <v>1188</v>
      </c>
      <c r="L1272" s="4" t="s">
        <v>773</v>
      </c>
      <c r="M1272" s="4" t="s">
        <v>3398</v>
      </c>
      <c r="N1272" s="4" t="s">
        <v>2427</v>
      </c>
      <c r="O1272" s="24" t="s">
        <v>3473</v>
      </c>
      <c r="P1272" s="4">
        <v>796</v>
      </c>
      <c r="Q1272" s="4" t="s">
        <v>2728</v>
      </c>
      <c r="R1272" s="155">
        <v>8</v>
      </c>
      <c r="S1272" s="155">
        <v>400</v>
      </c>
      <c r="T1272" s="95">
        <f t="shared" si="43"/>
        <v>3200</v>
      </c>
      <c r="U1272" s="95">
        <f t="shared" si="44"/>
        <v>3584.0000000000005</v>
      </c>
      <c r="V1272" s="4"/>
      <c r="W1272" s="4">
        <v>2017</v>
      </c>
      <c r="X1272" s="72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</row>
    <row r="1273" spans="1:91" s="67" customFormat="1" ht="50.1" customHeight="1">
      <c r="A1273" s="4" t="s">
        <v>4884</v>
      </c>
      <c r="B1273" s="4" t="s">
        <v>2720</v>
      </c>
      <c r="C1273" s="8" t="s">
        <v>258</v>
      </c>
      <c r="D1273" s="56" t="s">
        <v>3405</v>
      </c>
      <c r="E1273" s="56" t="s">
        <v>259</v>
      </c>
      <c r="F1273" s="56" t="s">
        <v>262</v>
      </c>
      <c r="G1273" s="4" t="s">
        <v>2712</v>
      </c>
      <c r="H1273" s="4">
        <v>0</v>
      </c>
      <c r="I1273" s="74">
        <v>590000000</v>
      </c>
      <c r="J1273" s="8" t="s">
        <v>2714</v>
      </c>
      <c r="K1273" s="4" t="s">
        <v>876</v>
      </c>
      <c r="L1273" s="4" t="s">
        <v>773</v>
      </c>
      <c r="M1273" s="4" t="s">
        <v>3398</v>
      </c>
      <c r="N1273" s="4" t="s">
        <v>2427</v>
      </c>
      <c r="O1273" s="24" t="s">
        <v>3473</v>
      </c>
      <c r="P1273" s="4">
        <v>796</v>
      </c>
      <c r="Q1273" s="4" t="s">
        <v>2728</v>
      </c>
      <c r="R1273" s="155">
        <v>3</v>
      </c>
      <c r="S1273" s="167">
        <f>1800/3/1.12</f>
        <v>535.71428571428567</v>
      </c>
      <c r="T1273" s="95">
        <f t="shared" si="43"/>
        <v>1607.1428571428569</v>
      </c>
      <c r="U1273" s="95">
        <f t="shared" si="44"/>
        <v>1799.9999999999998</v>
      </c>
      <c r="V1273" s="4"/>
      <c r="W1273" s="4">
        <v>2017</v>
      </c>
      <c r="X1273" s="72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</row>
    <row r="1274" spans="1:91" s="67" customFormat="1" ht="50.1" customHeight="1">
      <c r="A1274" s="4" t="s">
        <v>4885</v>
      </c>
      <c r="B1274" s="4" t="s">
        <v>2720</v>
      </c>
      <c r="C1274" s="8" t="s">
        <v>258</v>
      </c>
      <c r="D1274" s="56" t="s">
        <v>3405</v>
      </c>
      <c r="E1274" s="56" t="s">
        <v>259</v>
      </c>
      <c r="F1274" s="56" t="s">
        <v>263</v>
      </c>
      <c r="G1274" s="4" t="s">
        <v>2712</v>
      </c>
      <c r="H1274" s="4">
        <v>0</v>
      </c>
      <c r="I1274" s="74">
        <v>590000000</v>
      </c>
      <c r="J1274" s="8" t="s">
        <v>2714</v>
      </c>
      <c r="K1274" s="4" t="s">
        <v>2274</v>
      </c>
      <c r="L1274" s="4" t="s">
        <v>773</v>
      </c>
      <c r="M1274" s="4" t="s">
        <v>3398</v>
      </c>
      <c r="N1274" s="4" t="s">
        <v>2427</v>
      </c>
      <c r="O1274" s="24" t="s">
        <v>3473</v>
      </c>
      <c r="P1274" s="4">
        <v>796</v>
      </c>
      <c r="Q1274" s="4" t="s">
        <v>2728</v>
      </c>
      <c r="R1274" s="155">
        <v>32</v>
      </c>
      <c r="S1274" s="155">
        <v>480</v>
      </c>
      <c r="T1274" s="95">
        <f t="shared" si="43"/>
        <v>15360</v>
      </c>
      <c r="U1274" s="95">
        <f t="shared" si="44"/>
        <v>17203.2</v>
      </c>
      <c r="V1274" s="4"/>
      <c r="W1274" s="4">
        <v>2017</v>
      </c>
      <c r="X1274" s="72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</row>
    <row r="1275" spans="1:91" s="67" customFormat="1" ht="50.1" customHeight="1">
      <c r="A1275" s="4" t="s">
        <v>4886</v>
      </c>
      <c r="B1275" s="4" t="s">
        <v>2720</v>
      </c>
      <c r="C1275" s="8" t="s">
        <v>258</v>
      </c>
      <c r="D1275" s="56" t="s">
        <v>3405</v>
      </c>
      <c r="E1275" s="56" t="s">
        <v>259</v>
      </c>
      <c r="F1275" s="56" t="s">
        <v>304</v>
      </c>
      <c r="G1275" s="4" t="s">
        <v>2712</v>
      </c>
      <c r="H1275" s="4">
        <v>0</v>
      </c>
      <c r="I1275" s="74">
        <v>590000000</v>
      </c>
      <c r="J1275" s="8" t="s">
        <v>2714</v>
      </c>
      <c r="K1275" s="4" t="s">
        <v>1188</v>
      </c>
      <c r="L1275" s="4" t="s">
        <v>773</v>
      </c>
      <c r="M1275" s="4" t="s">
        <v>3398</v>
      </c>
      <c r="N1275" s="4" t="s">
        <v>2427</v>
      </c>
      <c r="O1275" s="24" t="s">
        <v>3473</v>
      </c>
      <c r="P1275" s="4">
        <v>796</v>
      </c>
      <c r="Q1275" s="4" t="s">
        <v>2728</v>
      </c>
      <c r="R1275" s="155">
        <v>10</v>
      </c>
      <c r="S1275" s="155">
        <v>1200</v>
      </c>
      <c r="T1275" s="95">
        <f t="shared" si="43"/>
        <v>12000</v>
      </c>
      <c r="U1275" s="95">
        <f t="shared" si="44"/>
        <v>13440.000000000002</v>
      </c>
      <c r="V1275" s="4"/>
      <c r="W1275" s="4">
        <v>2017</v>
      </c>
      <c r="X1275" s="72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</row>
    <row r="1276" spans="1:91" s="67" customFormat="1" ht="50.1" customHeight="1">
      <c r="A1276" s="4" t="s">
        <v>4887</v>
      </c>
      <c r="B1276" s="4" t="s">
        <v>2720</v>
      </c>
      <c r="C1276" s="8" t="s">
        <v>202</v>
      </c>
      <c r="D1276" s="56" t="s">
        <v>3405</v>
      </c>
      <c r="E1276" s="56" t="s">
        <v>203</v>
      </c>
      <c r="F1276" s="56" t="s">
        <v>204</v>
      </c>
      <c r="G1276" s="4" t="s">
        <v>2712</v>
      </c>
      <c r="H1276" s="4">
        <v>0</v>
      </c>
      <c r="I1276" s="74">
        <v>590000000</v>
      </c>
      <c r="J1276" s="8" t="s">
        <v>2714</v>
      </c>
      <c r="K1276" s="4" t="s">
        <v>112</v>
      </c>
      <c r="L1276" s="4" t="s">
        <v>773</v>
      </c>
      <c r="M1276" s="4" t="s">
        <v>3398</v>
      </c>
      <c r="N1276" s="4" t="s">
        <v>2427</v>
      </c>
      <c r="O1276" s="24" t="s">
        <v>3473</v>
      </c>
      <c r="P1276" s="4">
        <v>796</v>
      </c>
      <c r="Q1276" s="4" t="s">
        <v>2728</v>
      </c>
      <c r="R1276" s="155">
        <v>8</v>
      </c>
      <c r="S1276" s="155">
        <v>650</v>
      </c>
      <c r="T1276" s="95">
        <f t="shared" ref="T1276:T1302" si="45">R1276*S1276</f>
        <v>5200</v>
      </c>
      <c r="U1276" s="95">
        <f t="shared" ref="U1276:U1339" si="46">T1276*1.12</f>
        <v>5824.0000000000009</v>
      </c>
      <c r="V1276" s="4"/>
      <c r="W1276" s="4">
        <v>2017</v>
      </c>
      <c r="X1276" s="72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</row>
    <row r="1277" spans="1:91" s="67" customFormat="1" ht="50.1" customHeight="1">
      <c r="A1277" s="4" t="s">
        <v>4888</v>
      </c>
      <c r="B1277" s="4" t="s">
        <v>2720</v>
      </c>
      <c r="C1277" s="8" t="s">
        <v>202</v>
      </c>
      <c r="D1277" s="56" t="s">
        <v>3405</v>
      </c>
      <c r="E1277" s="56" t="s">
        <v>203</v>
      </c>
      <c r="F1277" s="56" t="s">
        <v>205</v>
      </c>
      <c r="G1277" s="4" t="s">
        <v>2712</v>
      </c>
      <c r="H1277" s="4">
        <v>0</v>
      </c>
      <c r="I1277" s="74">
        <v>590000000</v>
      </c>
      <c r="J1277" s="8" t="s">
        <v>2714</v>
      </c>
      <c r="K1277" s="4" t="s">
        <v>2274</v>
      </c>
      <c r="L1277" s="4" t="s">
        <v>773</v>
      </c>
      <c r="M1277" s="4" t="s">
        <v>3398</v>
      </c>
      <c r="N1277" s="4" t="s">
        <v>2427</v>
      </c>
      <c r="O1277" s="24" t="s">
        <v>3473</v>
      </c>
      <c r="P1277" s="4">
        <v>796</v>
      </c>
      <c r="Q1277" s="4" t="s">
        <v>2728</v>
      </c>
      <c r="R1277" s="155">
        <v>44</v>
      </c>
      <c r="S1277" s="155">
        <v>650</v>
      </c>
      <c r="T1277" s="95">
        <f t="shared" si="45"/>
        <v>28600</v>
      </c>
      <c r="U1277" s="95">
        <f t="shared" si="46"/>
        <v>32032.000000000004</v>
      </c>
      <c r="V1277" s="4"/>
      <c r="W1277" s="4">
        <v>2017</v>
      </c>
      <c r="X1277" s="72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</row>
    <row r="1278" spans="1:91" s="67" customFormat="1" ht="50.1" customHeight="1">
      <c r="A1278" s="4" t="s">
        <v>4889</v>
      </c>
      <c r="B1278" s="4" t="s">
        <v>2720</v>
      </c>
      <c r="C1278" s="8" t="s">
        <v>202</v>
      </c>
      <c r="D1278" s="56" t="s">
        <v>3405</v>
      </c>
      <c r="E1278" s="56" t="s">
        <v>203</v>
      </c>
      <c r="F1278" s="56" t="s">
        <v>206</v>
      </c>
      <c r="G1278" s="4" t="s">
        <v>2712</v>
      </c>
      <c r="H1278" s="4">
        <v>0</v>
      </c>
      <c r="I1278" s="74">
        <v>590000000</v>
      </c>
      <c r="J1278" s="8" t="s">
        <v>2714</v>
      </c>
      <c r="K1278" s="4" t="s">
        <v>2274</v>
      </c>
      <c r="L1278" s="4" t="s">
        <v>773</v>
      </c>
      <c r="M1278" s="4" t="s">
        <v>3398</v>
      </c>
      <c r="N1278" s="4" t="s">
        <v>2427</v>
      </c>
      <c r="O1278" s="24" t="s">
        <v>3473</v>
      </c>
      <c r="P1278" s="4">
        <v>796</v>
      </c>
      <c r="Q1278" s="4" t="s">
        <v>2728</v>
      </c>
      <c r="R1278" s="155">
        <v>40</v>
      </c>
      <c r="S1278" s="155">
        <v>650</v>
      </c>
      <c r="T1278" s="95">
        <f t="shared" si="45"/>
        <v>26000</v>
      </c>
      <c r="U1278" s="95">
        <f t="shared" si="46"/>
        <v>29120.000000000004</v>
      </c>
      <c r="V1278" s="4"/>
      <c r="W1278" s="4">
        <v>2017</v>
      </c>
      <c r="X1278" s="72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</row>
    <row r="1279" spans="1:91" s="67" customFormat="1" ht="50.1" customHeight="1">
      <c r="A1279" s="4" t="s">
        <v>4890</v>
      </c>
      <c r="B1279" s="4" t="s">
        <v>2720</v>
      </c>
      <c r="C1279" s="8" t="s">
        <v>202</v>
      </c>
      <c r="D1279" s="56" t="s">
        <v>3405</v>
      </c>
      <c r="E1279" s="56" t="s">
        <v>203</v>
      </c>
      <c r="F1279" s="56" t="s">
        <v>207</v>
      </c>
      <c r="G1279" s="4" t="s">
        <v>2712</v>
      </c>
      <c r="H1279" s="4">
        <v>0</v>
      </c>
      <c r="I1279" s="74">
        <v>590000000</v>
      </c>
      <c r="J1279" s="8" t="s">
        <v>2714</v>
      </c>
      <c r="K1279" s="4" t="s">
        <v>2274</v>
      </c>
      <c r="L1279" s="4" t="s">
        <v>773</v>
      </c>
      <c r="M1279" s="4" t="s">
        <v>3398</v>
      </c>
      <c r="N1279" s="4" t="s">
        <v>2427</v>
      </c>
      <c r="O1279" s="24" t="s">
        <v>3473</v>
      </c>
      <c r="P1279" s="4">
        <v>796</v>
      </c>
      <c r="Q1279" s="4" t="s">
        <v>2728</v>
      </c>
      <c r="R1279" s="155">
        <v>64</v>
      </c>
      <c r="S1279" s="155">
        <v>650</v>
      </c>
      <c r="T1279" s="95">
        <f t="shared" si="45"/>
        <v>41600</v>
      </c>
      <c r="U1279" s="95">
        <f t="shared" si="46"/>
        <v>46592.000000000007</v>
      </c>
      <c r="V1279" s="4"/>
      <c r="W1279" s="4">
        <v>2017</v>
      </c>
      <c r="X1279" s="72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</row>
    <row r="1280" spans="1:91" s="67" customFormat="1" ht="50.1" customHeight="1">
      <c r="A1280" s="4" t="s">
        <v>4891</v>
      </c>
      <c r="B1280" s="4" t="s">
        <v>2720</v>
      </c>
      <c r="C1280" s="8" t="s">
        <v>202</v>
      </c>
      <c r="D1280" s="56" t="s">
        <v>3405</v>
      </c>
      <c r="E1280" s="56" t="s">
        <v>203</v>
      </c>
      <c r="F1280" s="56" t="s">
        <v>252</v>
      </c>
      <c r="G1280" s="4" t="s">
        <v>2712</v>
      </c>
      <c r="H1280" s="4">
        <v>0</v>
      </c>
      <c r="I1280" s="74">
        <v>590000000</v>
      </c>
      <c r="J1280" s="8" t="s">
        <v>2714</v>
      </c>
      <c r="K1280" s="4" t="s">
        <v>2274</v>
      </c>
      <c r="L1280" s="4" t="s">
        <v>773</v>
      </c>
      <c r="M1280" s="4" t="s">
        <v>3398</v>
      </c>
      <c r="N1280" s="4" t="s">
        <v>2427</v>
      </c>
      <c r="O1280" s="24" t="s">
        <v>3473</v>
      </c>
      <c r="P1280" s="4">
        <v>796</v>
      </c>
      <c r="Q1280" s="4" t="s">
        <v>2728</v>
      </c>
      <c r="R1280" s="155">
        <v>12</v>
      </c>
      <c r="S1280" s="155">
        <v>5850</v>
      </c>
      <c r="T1280" s="95">
        <f t="shared" si="45"/>
        <v>70200</v>
      </c>
      <c r="U1280" s="95">
        <f t="shared" si="46"/>
        <v>78624.000000000015</v>
      </c>
      <c r="V1280" s="4"/>
      <c r="W1280" s="4">
        <v>2017</v>
      </c>
      <c r="X1280" s="72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</row>
    <row r="1281" spans="1:91" s="67" customFormat="1" ht="50.1" customHeight="1">
      <c r="A1281" s="4" t="s">
        <v>4892</v>
      </c>
      <c r="B1281" s="4" t="s">
        <v>2720</v>
      </c>
      <c r="C1281" s="8" t="s">
        <v>1421</v>
      </c>
      <c r="D1281" s="7" t="s">
        <v>1422</v>
      </c>
      <c r="E1281" s="8" t="s">
        <v>1423</v>
      </c>
      <c r="F1281" s="56" t="s">
        <v>1424</v>
      </c>
      <c r="G1281" s="4" t="s">
        <v>2712</v>
      </c>
      <c r="H1281" s="4">
        <v>0</v>
      </c>
      <c r="I1281" s="74">
        <v>590000000</v>
      </c>
      <c r="J1281" s="8" t="s">
        <v>2571</v>
      </c>
      <c r="K1281" s="8" t="s">
        <v>3479</v>
      </c>
      <c r="L1281" s="36" t="s">
        <v>2714</v>
      </c>
      <c r="M1281" s="4" t="s">
        <v>2716</v>
      </c>
      <c r="N1281" s="8" t="s">
        <v>1272</v>
      </c>
      <c r="O1281" s="4" t="s">
        <v>1415</v>
      </c>
      <c r="P1281" s="4">
        <v>796</v>
      </c>
      <c r="Q1281" s="4" t="s">
        <v>2728</v>
      </c>
      <c r="R1281" s="155">
        <v>50</v>
      </c>
      <c r="S1281" s="35">
        <v>590</v>
      </c>
      <c r="T1281" s="35">
        <f t="shared" si="45"/>
        <v>29500</v>
      </c>
      <c r="U1281" s="35">
        <f t="shared" si="46"/>
        <v>33040</v>
      </c>
      <c r="V1281" s="4"/>
      <c r="W1281" s="4">
        <v>2017</v>
      </c>
      <c r="X1281" s="8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</row>
    <row r="1282" spans="1:91" s="67" customFormat="1" ht="50.1" customHeight="1">
      <c r="A1282" s="4" t="s">
        <v>4893</v>
      </c>
      <c r="B1282" s="4" t="s">
        <v>2720</v>
      </c>
      <c r="C1282" s="8" t="s">
        <v>1425</v>
      </c>
      <c r="D1282" s="7" t="s">
        <v>1422</v>
      </c>
      <c r="E1282" s="8" t="s">
        <v>1426</v>
      </c>
      <c r="F1282" s="56" t="s">
        <v>1427</v>
      </c>
      <c r="G1282" s="4" t="s">
        <v>2712</v>
      </c>
      <c r="H1282" s="4">
        <v>0</v>
      </c>
      <c r="I1282" s="74">
        <v>590000000</v>
      </c>
      <c r="J1282" s="8" t="s">
        <v>2571</v>
      </c>
      <c r="K1282" s="8" t="s">
        <v>3479</v>
      </c>
      <c r="L1282" s="36" t="s">
        <v>2714</v>
      </c>
      <c r="M1282" s="4" t="s">
        <v>2716</v>
      </c>
      <c r="N1282" s="8" t="s">
        <v>1272</v>
      </c>
      <c r="O1282" s="4" t="s">
        <v>1415</v>
      </c>
      <c r="P1282" s="4">
        <v>796</v>
      </c>
      <c r="Q1282" s="4" t="s">
        <v>2728</v>
      </c>
      <c r="R1282" s="155">
        <v>50</v>
      </c>
      <c r="S1282" s="35">
        <v>780</v>
      </c>
      <c r="T1282" s="35">
        <f t="shared" si="45"/>
        <v>39000</v>
      </c>
      <c r="U1282" s="35">
        <f t="shared" si="46"/>
        <v>43680.000000000007</v>
      </c>
      <c r="V1282" s="4"/>
      <c r="W1282" s="4">
        <v>2017</v>
      </c>
      <c r="X1282" s="8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</row>
    <row r="1283" spans="1:91" s="67" customFormat="1" ht="50.1" customHeight="1">
      <c r="A1283" s="4" t="s">
        <v>4894</v>
      </c>
      <c r="B1283" s="4" t="s">
        <v>2720</v>
      </c>
      <c r="C1283" s="8" t="s">
        <v>1428</v>
      </c>
      <c r="D1283" s="7" t="s">
        <v>1422</v>
      </c>
      <c r="E1283" s="8" t="s">
        <v>1429</v>
      </c>
      <c r="F1283" s="56" t="s">
        <v>1430</v>
      </c>
      <c r="G1283" s="4" t="s">
        <v>2712</v>
      </c>
      <c r="H1283" s="4">
        <v>0</v>
      </c>
      <c r="I1283" s="74">
        <v>590000000</v>
      </c>
      <c r="J1283" s="8" t="s">
        <v>2571</v>
      </c>
      <c r="K1283" s="8" t="s">
        <v>3479</v>
      </c>
      <c r="L1283" s="36" t="s">
        <v>2714</v>
      </c>
      <c r="M1283" s="4" t="s">
        <v>2716</v>
      </c>
      <c r="N1283" s="8" t="s">
        <v>1272</v>
      </c>
      <c r="O1283" s="4" t="s">
        <v>1415</v>
      </c>
      <c r="P1283" s="4">
        <v>796</v>
      </c>
      <c r="Q1283" s="4" t="s">
        <v>2728</v>
      </c>
      <c r="R1283" s="155">
        <v>50</v>
      </c>
      <c r="S1283" s="35">
        <v>910</v>
      </c>
      <c r="T1283" s="35">
        <f t="shared" si="45"/>
        <v>45500</v>
      </c>
      <c r="U1283" s="35">
        <f t="shared" si="46"/>
        <v>50960.000000000007</v>
      </c>
      <c r="V1283" s="4"/>
      <c r="W1283" s="4">
        <v>2017</v>
      </c>
      <c r="X1283" s="8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</row>
    <row r="1284" spans="1:91" s="67" customFormat="1" ht="50.1" customHeight="1">
      <c r="A1284" s="4" t="s">
        <v>4895</v>
      </c>
      <c r="B1284" s="4" t="s">
        <v>2720</v>
      </c>
      <c r="C1284" s="8" t="s">
        <v>1431</v>
      </c>
      <c r="D1284" s="7" t="s">
        <v>1422</v>
      </c>
      <c r="E1284" s="8" t="s">
        <v>1432</v>
      </c>
      <c r="F1284" s="56" t="s">
        <v>1433</v>
      </c>
      <c r="G1284" s="4" t="s">
        <v>2712</v>
      </c>
      <c r="H1284" s="4">
        <v>0</v>
      </c>
      <c r="I1284" s="74">
        <v>590000000</v>
      </c>
      <c r="J1284" s="8" t="s">
        <v>2571</v>
      </c>
      <c r="K1284" s="8" t="s">
        <v>3479</v>
      </c>
      <c r="L1284" s="36" t="s">
        <v>2714</v>
      </c>
      <c r="M1284" s="4" t="s">
        <v>2716</v>
      </c>
      <c r="N1284" s="8" t="s">
        <v>1272</v>
      </c>
      <c r="O1284" s="4" t="s">
        <v>1415</v>
      </c>
      <c r="P1284" s="4">
        <v>796</v>
      </c>
      <c r="Q1284" s="4" t="s">
        <v>2728</v>
      </c>
      <c r="R1284" s="155">
        <v>30</v>
      </c>
      <c r="S1284" s="35">
        <v>1300</v>
      </c>
      <c r="T1284" s="35">
        <f t="shared" si="45"/>
        <v>39000</v>
      </c>
      <c r="U1284" s="35">
        <f t="shared" si="46"/>
        <v>43680.000000000007</v>
      </c>
      <c r="V1284" s="4"/>
      <c r="W1284" s="4">
        <v>2017</v>
      </c>
      <c r="X1284" s="8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</row>
    <row r="1285" spans="1:91" s="67" customFormat="1" ht="50.1" customHeight="1">
      <c r="A1285" s="4" t="s">
        <v>4896</v>
      </c>
      <c r="B1285" s="33" t="s">
        <v>2720</v>
      </c>
      <c r="C1285" s="97" t="s">
        <v>2091</v>
      </c>
      <c r="D1285" s="98" t="s">
        <v>2085</v>
      </c>
      <c r="E1285" s="5" t="s">
        <v>2092</v>
      </c>
      <c r="F1285" s="23" t="s">
        <v>2093</v>
      </c>
      <c r="G1285" s="24" t="s">
        <v>3174</v>
      </c>
      <c r="H1285" s="10">
        <v>90.5</v>
      </c>
      <c r="I1285" s="74">
        <v>590000000</v>
      </c>
      <c r="J1285" s="8" t="s">
        <v>2571</v>
      </c>
      <c r="K1285" s="33" t="s">
        <v>3472</v>
      </c>
      <c r="L1285" s="8" t="s">
        <v>2725</v>
      </c>
      <c r="M1285" s="33" t="s">
        <v>2716</v>
      </c>
      <c r="N1285" s="5" t="s">
        <v>1833</v>
      </c>
      <c r="O1285" s="4" t="s">
        <v>1415</v>
      </c>
      <c r="P1285" s="4">
        <v>796</v>
      </c>
      <c r="Q1285" s="50" t="s">
        <v>2728</v>
      </c>
      <c r="R1285" s="150">
        <v>4</v>
      </c>
      <c r="S1285" s="37">
        <v>5500</v>
      </c>
      <c r="T1285" s="35">
        <f t="shared" si="45"/>
        <v>22000</v>
      </c>
      <c r="U1285" s="35">
        <f t="shared" si="46"/>
        <v>24640.000000000004</v>
      </c>
      <c r="V1285" s="33"/>
      <c r="W1285" s="75">
        <v>2017</v>
      </c>
      <c r="X1285" s="258"/>
      <c r="Y1285" s="132"/>
      <c r="Z1285" s="132"/>
      <c r="AA1285" s="132"/>
      <c r="AB1285" s="132"/>
      <c r="AC1285" s="132"/>
      <c r="AD1285" s="132"/>
      <c r="AE1285" s="132"/>
      <c r="AF1285" s="132"/>
      <c r="AG1285" s="132"/>
      <c r="AH1285" s="132"/>
      <c r="AI1285" s="132"/>
      <c r="AJ1285" s="132"/>
      <c r="AK1285" s="132"/>
      <c r="AL1285" s="132"/>
      <c r="AM1285" s="132"/>
      <c r="AN1285" s="132"/>
      <c r="AO1285" s="132"/>
      <c r="AP1285" s="132"/>
      <c r="AQ1285" s="132"/>
      <c r="AR1285" s="132"/>
      <c r="AS1285" s="132"/>
      <c r="AT1285" s="132"/>
      <c r="AU1285" s="132"/>
      <c r="AV1285" s="132"/>
      <c r="AW1285" s="132"/>
      <c r="AX1285" s="132"/>
      <c r="AY1285" s="132"/>
      <c r="AZ1285" s="132"/>
      <c r="BA1285" s="132"/>
      <c r="BB1285" s="132"/>
      <c r="BC1285" s="132"/>
      <c r="BD1285" s="132"/>
      <c r="BE1285" s="132"/>
      <c r="BF1285" s="132"/>
      <c r="BG1285" s="132"/>
      <c r="BH1285" s="132"/>
      <c r="BI1285" s="132"/>
      <c r="BJ1285" s="132"/>
      <c r="BK1285" s="132"/>
      <c r="BL1285" s="132"/>
      <c r="BM1285" s="132"/>
      <c r="BN1285" s="132"/>
      <c r="BO1285" s="132"/>
      <c r="BP1285" s="132"/>
      <c r="BQ1285" s="132"/>
      <c r="BR1285" s="132"/>
      <c r="BS1285" s="132"/>
      <c r="BT1285" s="132"/>
      <c r="BU1285" s="132"/>
      <c r="BV1285" s="132"/>
      <c r="BW1285" s="132"/>
      <c r="BX1285" s="132"/>
      <c r="BY1285" s="132"/>
      <c r="BZ1285" s="132"/>
      <c r="CA1285" s="132"/>
      <c r="CB1285" s="132"/>
      <c r="CC1285" s="132"/>
      <c r="CD1285" s="132"/>
      <c r="CE1285" s="132"/>
      <c r="CF1285" s="132"/>
      <c r="CG1285" s="132"/>
      <c r="CH1285" s="132"/>
      <c r="CI1285" s="132"/>
      <c r="CJ1285" s="132"/>
      <c r="CK1285" s="132"/>
      <c r="CL1285" s="132"/>
      <c r="CM1285" s="132"/>
    </row>
    <row r="1286" spans="1:91" s="67" customFormat="1" ht="50.1" customHeight="1">
      <c r="A1286" s="4" t="s">
        <v>4897</v>
      </c>
      <c r="B1286" s="4" t="s">
        <v>2720</v>
      </c>
      <c r="C1286" s="8" t="s">
        <v>2088</v>
      </c>
      <c r="D1286" s="8" t="s">
        <v>2085</v>
      </c>
      <c r="E1286" s="8" t="s">
        <v>2089</v>
      </c>
      <c r="F1286" s="56" t="s">
        <v>2090</v>
      </c>
      <c r="G1286" s="4" t="s">
        <v>3174</v>
      </c>
      <c r="H1286" s="4">
        <v>90.5</v>
      </c>
      <c r="I1286" s="74">
        <v>590000000</v>
      </c>
      <c r="J1286" s="8" t="s">
        <v>2571</v>
      </c>
      <c r="K1286" s="8" t="s">
        <v>3472</v>
      </c>
      <c r="L1286" s="8" t="s">
        <v>2725</v>
      </c>
      <c r="M1286" s="4" t="s">
        <v>2716</v>
      </c>
      <c r="N1286" s="8" t="s">
        <v>1833</v>
      </c>
      <c r="O1286" s="4" t="s">
        <v>1415</v>
      </c>
      <c r="P1286" s="4">
        <v>796</v>
      </c>
      <c r="Q1286" s="4" t="s">
        <v>2728</v>
      </c>
      <c r="R1286" s="155">
        <v>41</v>
      </c>
      <c r="S1286" s="35">
        <v>2450</v>
      </c>
      <c r="T1286" s="35">
        <f t="shared" si="45"/>
        <v>100450</v>
      </c>
      <c r="U1286" s="35">
        <f t="shared" si="46"/>
        <v>112504.00000000001</v>
      </c>
      <c r="V1286" s="4"/>
      <c r="W1286" s="4">
        <v>2017</v>
      </c>
      <c r="X1286" s="258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</row>
    <row r="1287" spans="1:91" s="67" customFormat="1" ht="50.1" customHeight="1">
      <c r="A1287" s="4" t="s">
        <v>4898</v>
      </c>
      <c r="B1287" s="33" t="s">
        <v>2720</v>
      </c>
      <c r="C1287" s="97" t="s">
        <v>2084</v>
      </c>
      <c r="D1287" s="98" t="s">
        <v>2085</v>
      </c>
      <c r="E1287" s="5" t="s">
        <v>2086</v>
      </c>
      <c r="F1287" s="23" t="s">
        <v>2087</v>
      </c>
      <c r="G1287" s="24" t="s">
        <v>3174</v>
      </c>
      <c r="H1287" s="10">
        <v>87.5</v>
      </c>
      <c r="I1287" s="74">
        <v>590000000</v>
      </c>
      <c r="J1287" s="8" t="s">
        <v>2571</v>
      </c>
      <c r="K1287" s="33" t="s">
        <v>3472</v>
      </c>
      <c r="L1287" s="8" t="s">
        <v>2725</v>
      </c>
      <c r="M1287" s="33" t="s">
        <v>2716</v>
      </c>
      <c r="N1287" s="5" t="s">
        <v>1833</v>
      </c>
      <c r="O1287" s="4" t="s">
        <v>1415</v>
      </c>
      <c r="P1287" s="4">
        <v>796</v>
      </c>
      <c r="Q1287" s="50" t="s">
        <v>2728</v>
      </c>
      <c r="R1287" s="150">
        <v>185</v>
      </c>
      <c r="S1287" s="37">
        <v>2410</v>
      </c>
      <c r="T1287" s="35">
        <f t="shared" si="45"/>
        <v>445850</v>
      </c>
      <c r="U1287" s="35">
        <f t="shared" si="46"/>
        <v>499352.00000000006</v>
      </c>
      <c r="V1287" s="33"/>
      <c r="W1287" s="75">
        <v>2017</v>
      </c>
      <c r="X1287" s="258"/>
      <c r="Y1287" s="132"/>
      <c r="Z1287" s="132"/>
      <c r="AA1287" s="132"/>
      <c r="AB1287" s="132"/>
      <c r="AC1287" s="132"/>
      <c r="AD1287" s="132"/>
      <c r="AE1287" s="132"/>
      <c r="AF1287" s="132"/>
      <c r="AG1287" s="132"/>
      <c r="AH1287" s="132"/>
      <c r="AI1287" s="132"/>
      <c r="AJ1287" s="132"/>
      <c r="AK1287" s="132"/>
      <c r="AL1287" s="132"/>
      <c r="AM1287" s="132"/>
      <c r="AN1287" s="132"/>
      <c r="AO1287" s="132"/>
      <c r="AP1287" s="132"/>
      <c r="AQ1287" s="132"/>
      <c r="AR1287" s="132"/>
      <c r="AS1287" s="132"/>
      <c r="AT1287" s="132"/>
      <c r="AU1287" s="132"/>
      <c r="AV1287" s="132"/>
      <c r="AW1287" s="132"/>
      <c r="AX1287" s="132"/>
      <c r="AY1287" s="132"/>
      <c r="AZ1287" s="132"/>
      <c r="BA1287" s="132"/>
      <c r="BB1287" s="132"/>
      <c r="BC1287" s="132"/>
      <c r="BD1287" s="132"/>
      <c r="BE1287" s="132"/>
      <c r="BF1287" s="132"/>
      <c r="BG1287" s="132"/>
      <c r="BH1287" s="132"/>
      <c r="BI1287" s="132"/>
      <c r="BJ1287" s="132"/>
      <c r="BK1287" s="132"/>
      <c r="BL1287" s="132"/>
      <c r="BM1287" s="132"/>
      <c r="BN1287" s="132"/>
      <c r="BO1287" s="132"/>
      <c r="BP1287" s="132"/>
      <c r="BQ1287" s="132"/>
      <c r="BR1287" s="132"/>
      <c r="BS1287" s="132"/>
      <c r="BT1287" s="132"/>
      <c r="BU1287" s="132"/>
      <c r="BV1287" s="132"/>
      <c r="BW1287" s="132"/>
      <c r="BX1287" s="132"/>
      <c r="BY1287" s="132"/>
      <c r="BZ1287" s="132"/>
      <c r="CA1287" s="132"/>
      <c r="CB1287" s="132"/>
      <c r="CC1287" s="132"/>
      <c r="CD1287" s="132"/>
      <c r="CE1287" s="132"/>
      <c r="CF1287" s="132"/>
      <c r="CG1287" s="132"/>
      <c r="CH1287" s="132"/>
      <c r="CI1287" s="132"/>
      <c r="CJ1287" s="132"/>
      <c r="CK1287" s="132"/>
      <c r="CL1287" s="132"/>
      <c r="CM1287" s="132"/>
    </row>
    <row r="1288" spans="1:91" s="67" customFormat="1" ht="50.1" customHeight="1">
      <c r="A1288" s="4" t="s">
        <v>4899</v>
      </c>
      <c r="B1288" s="33" t="s">
        <v>2720</v>
      </c>
      <c r="C1288" s="97" t="s">
        <v>2111</v>
      </c>
      <c r="D1288" s="98" t="s">
        <v>2112</v>
      </c>
      <c r="E1288" s="5" t="s">
        <v>2113</v>
      </c>
      <c r="F1288" s="23" t="s">
        <v>2114</v>
      </c>
      <c r="G1288" s="24" t="s">
        <v>2712</v>
      </c>
      <c r="H1288" s="10">
        <v>0</v>
      </c>
      <c r="I1288" s="74">
        <v>590000000</v>
      </c>
      <c r="J1288" s="8" t="s">
        <v>2571</v>
      </c>
      <c r="K1288" s="33" t="s">
        <v>3472</v>
      </c>
      <c r="L1288" s="8" t="s">
        <v>2725</v>
      </c>
      <c r="M1288" s="33" t="s">
        <v>2716</v>
      </c>
      <c r="N1288" s="5" t="s">
        <v>1830</v>
      </c>
      <c r="O1288" s="22" t="s">
        <v>2718</v>
      </c>
      <c r="P1288" s="50">
        <v>166</v>
      </c>
      <c r="Q1288" s="50" t="s">
        <v>2762</v>
      </c>
      <c r="R1288" s="150">
        <v>200</v>
      </c>
      <c r="S1288" s="37">
        <v>680</v>
      </c>
      <c r="T1288" s="35">
        <f t="shared" si="45"/>
        <v>136000</v>
      </c>
      <c r="U1288" s="35">
        <f t="shared" si="46"/>
        <v>152320</v>
      </c>
      <c r="V1288" s="33"/>
      <c r="W1288" s="75">
        <v>2017</v>
      </c>
      <c r="X1288" s="258"/>
      <c r="Y1288" s="132"/>
      <c r="Z1288" s="132"/>
      <c r="AA1288" s="132"/>
      <c r="AB1288" s="132"/>
      <c r="AC1288" s="132"/>
      <c r="AD1288" s="132"/>
      <c r="AE1288" s="132"/>
      <c r="AF1288" s="132"/>
      <c r="AG1288" s="132"/>
      <c r="AH1288" s="132"/>
      <c r="AI1288" s="132"/>
      <c r="AJ1288" s="132"/>
      <c r="AK1288" s="132"/>
      <c r="AL1288" s="132"/>
      <c r="AM1288" s="132"/>
      <c r="AN1288" s="132"/>
      <c r="AO1288" s="132"/>
      <c r="AP1288" s="132"/>
      <c r="AQ1288" s="132"/>
      <c r="AR1288" s="132"/>
      <c r="AS1288" s="132"/>
      <c r="AT1288" s="132"/>
      <c r="AU1288" s="132"/>
      <c r="AV1288" s="132"/>
      <c r="AW1288" s="132"/>
      <c r="AX1288" s="132"/>
      <c r="AY1288" s="132"/>
      <c r="AZ1288" s="132"/>
      <c r="BA1288" s="132"/>
      <c r="BB1288" s="132"/>
      <c r="BC1288" s="132"/>
      <c r="BD1288" s="132"/>
      <c r="BE1288" s="132"/>
      <c r="BF1288" s="132"/>
      <c r="BG1288" s="132"/>
      <c r="BH1288" s="132"/>
      <c r="BI1288" s="132"/>
      <c r="BJ1288" s="132"/>
      <c r="BK1288" s="132"/>
      <c r="BL1288" s="132"/>
      <c r="BM1288" s="132"/>
      <c r="BN1288" s="132"/>
      <c r="BO1288" s="132"/>
      <c r="BP1288" s="132"/>
      <c r="BQ1288" s="132"/>
      <c r="BR1288" s="132"/>
      <c r="BS1288" s="132"/>
      <c r="BT1288" s="132"/>
      <c r="BU1288" s="132"/>
      <c r="BV1288" s="132"/>
      <c r="BW1288" s="132"/>
      <c r="BX1288" s="132"/>
      <c r="BY1288" s="132"/>
      <c r="BZ1288" s="132"/>
      <c r="CA1288" s="132"/>
      <c r="CB1288" s="132"/>
      <c r="CC1288" s="132"/>
      <c r="CD1288" s="132"/>
      <c r="CE1288" s="132"/>
      <c r="CF1288" s="132"/>
      <c r="CG1288" s="132"/>
      <c r="CH1288" s="132"/>
      <c r="CI1288" s="132"/>
      <c r="CJ1288" s="132"/>
      <c r="CK1288" s="132"/>
      <c r="CL1288" s="132"/>
      <c r="CM1288" s="132"/>
    </row>
    <row r="1289" spans="1:91" s="67" customFormat="1" ht="50.1" customHeight="1">
      <c r="A1289" s="4" t="s">
        <v>4900</v>
      </c>
      <c r="B1289" s="33" t="s">
        <v>2720</v>
      </c>
      <c r="C1289" s="97" t="s">
        <v>3408</v>
      </c>
      <c r="D1289" s="99" t="s">
        <v>3409</v>
      </c>
      <c r="E1289" s="5" t="s">
        <v>3410</v>
      </c>
      <c r="F1289" s="23" t="s">
        <v>3411</v>
      </c>
      <c r="G1289" s="24" t="s">
        <v>2712</v>
      </c>
      <c r="H1289" s="10">
        <v>0</v>
      </c>
      <c r="I1289" s="74">
        <v>590000000</v>
      </c>
      <c r="J1289" s="8" t="s">
        <v>2571</v>
      </c>
      <c r="K1289" s="33" t="s">
        <v>2751</v>
      </c>
      <c r="L1289" s="8" t="s">
        <v>2725</v>
      </c>
      <c r="M1289" s="33" t="s">
        <v>2726</v>
      </c>
      <c r="N1289" s="5" t="s">
        <v>2727</v>
      </c>
      <c r="O1289" s="4" t="s">
        <v>1463</v>
      </c>
      <c r="P1289" s="50">
        <v>778</v>
      </c>
      <c r="Q1289" s="50" t="s">
        <v>2856</v>
      </c>
      <c r="R1289" s="150">
        <v>20</v>
      </c>
      <c r="S1289" s="37">
        <v>350</v>
      </c>
      <c r="T1289" s="35">
        <f t="shared" si="45"/>
        <v>7000</v>
      </c>
      <c r="U1289" s="35">
        <f t="shared" si="46"/>
        <v>7840.0000000000009</v>
      </c>
      <c r="V1289" s="33"/>
      <c r="W1289" s="75">
        <v>2017</v>
      </c>
      <c r="X1289" s="8"/>
      <c r="Y1289" s="132"/>
      <c r="Z1289" s="132"/>
      <c r="AA1289" s="132"/>
      <c r="AB1289" s="132"/>
      <c r="AC1289" s="132"/>
      <c r="AD1289" s="132"/>
      <c r="AE1289" s="132"/>
      <c r="AF1289" s="132"/>
      <c r="AG1289" s="132"/>
      <c r="AH1289" s="132"/>
      <c r="AI1289" s="132"/>
      <c r="AJ1289" s="132"/>
      <c r="AK1289" s="132"/>
      <c r="AL1289" s="133"/>
      <c r="AM1289" s="133"/>
      <c r="AN1289" s="133"/>
      <c r="AO1289" s="133"/>
      <c r="AP1289" s="133"/>
      <c r="AQ1289" s="133"/>
      <c r="AR1289" s="133"/>
      <c r="AS1289" s="133"/>
      <c r="AT1289" s="133"/>
      <c r="AU1289" s="133"/>
      <c r="AV1289" s="133"/>
      <c r="AW1289" s="133"/>
      <c r="AX1289" s="133"/>
      <c r="AY1289" s="133"/>
      <c r="AZ1289" s="133"/>
      <c r="BA1289" s="133"/>
      <c r="BB1289" s="133"/>
      <c r="BC1289" s="133"/>
      <c r="BD1289" s="133"/>
      <c r="BE1289" s="133"/>
      <c r="BF1289" s="133"/>
      <c r="BG1289" s="133"/>
      <c r="BH1289" s="133"/>
      <c r="BI1289" s="133"/>
      <c r="BJ1289" s="133"/>
      <c r="BK1289" s="133"/>
      <c r="BL1289" s="133"/>
      <c r="BM1289" s="133"/>
      <c r="BN1289" s="133"/>
      <c r="BO1289" s="133"/>
      <c r="BP1289" s="133"/>
      <c r="BQ1289" s="133"/>
      <c r="BR1289" s="133"/>
      <c r="BS1289" s="133"/>
      <c r="BT1289" s="133"/>
      <c r="BU1289" s="133"/>
      <c r="BV1289" s="133"/>
      <c r="BW1289" s="133"/>
      <c r="BX1289" s="133"/>
      <c r="BY1289" s="133"/>
      <c r="BZ1289" s="133"/>
      <c r="CA1289" s="133"/>
      <c r="CB1289" s="133"/>
      <c r="CC1289" s="133"/>
      <c r="CD1289" s="133"/>
      <c r="CE1289" s="133"/>
      <c r="CF1289" s="133"/>
      <c r="CG1289" s="133"/>
      <c r="CH1289" s="133"/>
      <c r="CI1289" s="133"/>
      <c r="CJ1289" s="133"/>
      <c r="CK1289" s="133"/>
      <c r="CL1289" s="133"/>
      <c r="CM1289" s="133"/>
    </row>
    <row r="1290" spans="1:91" s="67" customFormat="1" ht="50.1" customHeight="1">
      <c r="A1290" s="4" t="s">
        <v>4901</v>
      </c>
      <c r="B1290" s="4" t="s">
        <v>2720</v>
      </c>
      <c r="C1290" s="8" t="s">
        <v>3408</v>
      </c>
      <c r="D1290" s="7" t="s">
        <v>3409</v>
      </c>
      <c r="E1290" s="8" t="s">
        <v>3410</v>
      </c>
      <c r="F1290" s="56" t="s">
        <v>3412</v>
      </c>
      <c r="G1290" s="4" t="s">
        <v>2712</v>
      </c>
      <c r="H1290" s="4">
        <v>0</v>
      </c>
      <c r="I1290" s="74">
        <v>590000000</v>
      </c>
      <c r="J1290" s="8" t="s">
        <v>2571</v>
      </c>
      <c r="K1290" s="8" t="s">
        <v>3413</v>
      </c>
      <c r="L1290" s="8" t="s">
        <v>2725</v>
      </c>
      <c r="M1290" s="4" t="s">
        <v>2726</v>
      </c>
      <c r="N1290" s="8" t="s">
        <v>2727</v>
      </c>
      <c r="O1290" s="4" t="s">
        <v>1463</v>
      </c>
      <c r="P1290" s="4">
        <v>778</v>
      </c>
      <c r="Q1290" s="4" t="s">
        <v>2856</v>
      </c>
      <c r="R1290" s="155">
        <v>10</v>
      </c>
      <c r="S1290" s="35">
        <v>350</v>
      </c>
      <c r="T1290" s="35">
        <f t="shared" si="45"/>
        <v>3500</v>
      </c>
      <c r="U1290" s="35">
        <f t="shared" si="46"/>
        <v>3920.0000000000005</v>
      </c>
      <c r="V1290" s="4"/>
      <c r="W1290" s="4">
        <v>2017</v>
      </c>
      <c r="X1290" s="8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65"/>
      <c r="AM1290" s="65"/>
      <c r="AN1290" s="65"/>
      <c r="AO1290" s="65"/>
      <c r="AP1290" s="65"/>
      <c r="AQ1290" s="65"/>
      <c r="AR1290" s="65"/>
      <c r="AS1290" s="65"/>
      <c r="AT1290" s="65"/>
      <c r="AU1290" s="65"/>
      <c r="AV1290" s="65"/>
      <c r="AW1290" s="65"/>
      <c r="AX1290" s="65"/>
      <c r="AY1290" s="65"/>
      <c r="AZ1290" s="65"/>
      <c r="BA1290" s="65"/>
      <c r="BB1290" s="65"/>
      <c r="BC1290" s="65"/>
      <c r="BD1290" s="65"/>
      <c r="BE1290" s="65"/>
      <c r="BF1290" s="65"/>
      <c r="BG1290" s="65"/>
      <c r="BH1290" s="65"/>
      <c r="BI1290" s="65"/>
      <c r="BJ1290" s="65"/>
      <c r="BK1290" s="65"/>
      <c r="BL1290" s="65"/>
      <c r="BM1290" s="65"/>
      <c r="BN1290" s="65"/>
      <c r="BO1290" s="65"/>
      <c r="BP1290" s="65"/>
      <c r="BQ1290" s="65"/>
      <c r="BR1290" s="65"/>
      <c r="BS1290" s="65"/>
      <c r="BT1290" s="65"/>
      <c r="BU1290" s="65"/>
      <c r="BV1290" s="65"/>
      <c r="BW1290" s="65"/>
      <c r="BX1290" s="65"/>
      <c r="BY1290" s="65"/>
      <c r="BZ1290" s="65"/>
      <c r="CA1290" s="65"/>
      <c r="CB1290" s="65"/>
      <c r="CC1290" s="65"/>
      <c r="CD1290" s="65"/>
      <c r="CE1290" s="65"/>
      <c r="CF1290" s="65"/>
      <c r="CG1290" s="65"/>
      <c r="CH1290" s="65"/>
      <c r="CI1290" s="65"/>
      <c r="CJ1290" s="65"/>
      <c r="CK1290" s="65"/>
      <c r="CL1290" s="65"/>
      <c r="CM1290" s="65"/>
    </row>
    <row r="1291" spans="1:91" s="67" customFormat="1" ht="50.1" customHeight="1">
      <c r="A1291" s="4" t="s">
        <v>4902</v>
      </c>
      <c r="B1291" s="33" t="s">
        <v>2720</v>
      </c>
      <c r="C1291" s="97" t="s">
        <v>3408</v>
      </c>
      <c r="D1291" s="99" t="s">
        <v>3409</v>
      </c>
      <c r="E1291" s="5" t="s">
        <v>3410</v>
      </c>
      <c r="F1291" s="23" t="s">
        <v>3414</v>
      </c>
      <c r="G1291" s="24" t="s">
        <v>2712</v>
      </c>
      <c r="H1291" s="10">
        <v>0</v>
      </c>
      <c r="I1291" s="74">
        <v>590000000</v>
      </c>
      <c r="J1291" s="8" t="s">
        <v>2571</v>
      </c>
      <c r="K1291" s="33" t="s">
        <v>3413</v>
      </c>
      <c r="L1291" s="8" t="s">
        <v>2725</v>
      </c>
      <c r="M1291" s="33" t="s">
        <v>2726</v>
      </c>
      <c r="N1291" s="5" t="s">
        <v>2727</v>
      </c>
      <c r="O1291" s="4" t="s">
        <v>1463</v>
      </c>
      <c r="P1291" s="50">
        <v>778</v>
      </c>
      <c r="Q1291" s="50" t="s">
        <v>2856</v>
      </c>
      <c r="R1291" s="150">
        <v>10</v>
      </c>
      <c r="S1291" s="37">
        <v>890</v>
      </c>
      <c r="T1291" s="35">
        <f t="shared" si="45"/>
        <v>8900</v>
      </c>
      <c r="U1291" s="35">
        <f t="shared" si="46"/>
        <v>9968.0000000000018</v>
      </c>
      <c r="V1291" s="33"/>
      <c r="W1291" s="75">
        <v>2017</v>
      </c>
      <c r="X1291" s="8"/>
      <c r="Y1291" s="132"/>
      <c r="Z1291" s="132"/>
      <c r="AA1291" s="132"/>
      <c r="AB1291" s="132"/>
      <c r="AC1291" s="132"/>
      <c r="AD1291" s="132"/>
      <c r="AE1291" s="132"/>
      <c r="AF1291" s="132"/>
      <c r="AG1291" s="132"/>
      <c r="AH1291" s="132"/>
      <c r="AI1291" s="132"/>
      <c r="AJ1291" s="132"/>
      <c r="AK1291" s="132"/>
      <c r="AL1291" s="132"/>
      <c r="AM1291" s="132"/>
      <c r="AN1291" s="132"/>
      <c r="AO1291" s="132"/>
      <c r="AP1291" s="132"/>
      <c r="AQ1291" s="132"/>
      <c r="AR1291" s="132"/>
      <c r="AS1291" s="132"/>
      <c r="AT1291" s="132"/>
      <c r="AU1291" s="132"/>
      <c r="AV1291" s="132"/>
      <c r="AW1291" s="132"/>
      <c r="AX1291" s="132"/>
      <c r="AY1291" s="132"/>
      <c r="AZ1291" s="132"/>
      <c r="BA1291" s="132"/>
      <c r="BB1291" s="132"/>
      <c r="BC1291" s="132"/>
      <c r="BD1291" s="132"/>
      <c r="BE1291" s="132"/>
      <c r="BF1291" s="132"/>
      <c r="BG1291" s="132"/>
      <c r="BH1291" s="132"/>
      <c r="BI1291" s="132"/>
      <c r="BJ1291" s="132"/>
      <c r="BK1291" s="132"/>
      <c r="BL1291" s="132"/>
      <c r="BM1291" s="132"/>
      <c r="BN1291" s="132"/>
      <c r="BO1291" s="132"/>
      <c r="BP1291" s="132"/>
      <c r="BQ1291" s="132"/>
      <c r="BR1291" s="132"/>
      <c r="BS1291" s="132"/>
      <c r="BT1291" s="132"/>
      <c r="BU1291" s="132"/>
      <c r="BV1291" s="132"/>
      <c r="BW1291" s="132"/>
      <c r="BX1291" s="132"/>
      <c r="BY1291" s="132"/>
      <c r="BZ1291" s="132"/>
      <c r="CA1291" s="132"/>
      <c r="CB1291" s="132"/>
      <c r="CC1291" s="132"/>
      <c r="CD1291" s="132"/>
      <c r="CE1291" s="132"/>
      <c r="CF1291" s="132"/>
      <c r="CG1291" s="132"/>
      <c r="CH1291" s="132"/>
      <c r="CI1291" s="132"/>
      <c r="CJ1291" s="132"/>
      <c r="CK1291" s="132"/>
      <c r="CL1291" s="132"/>
      <c r="CM1291" s="132"/>
    </row>
    <row r="1292" spans="1:91" s="67" customFormat="1" ht="50.1" customHeight="1">
      <c r="A1292" s="4" t="s">
        <v>4903</v>
      </c>
      <c r="B1292" s="4" t="s">
        <v>2720</v>
      </c>
      <c r="C1292" s="8" t="s">
        <v>3408</v>
      </c>
      <c r="D1292" s="7" t="s">
        <v>3409</v>
      </c>
      <c r="E1292" s="8" t="s">
        <v>3410</v>
      </c>
      <c r="F1292" s="56" t="s">
        <v>3415</v>
      </c>
      <c r="G1292" s="4" t="s">
        <v>2712</v>
      </c>
      <c r="H1292" s="4">
        <v>0</v>
      </c>
      <c r="I1292" s="74">
        <v>590000000</v>
      </c>
      <c r="J1292" s="8" t="s">
        <v>2571</v>
      </c>
      <c r="K1292" s="8" t="s">
        <v>3413</v>
      </c>
      <c r="L1292" s="8" t="s">
        <v>2725</v>
      </c>
      <c r="M1292" s="4" t="s">
        <v>2726</v>
      </c>
      <c r="N1292" s="8" t="s">
        <v>2727</v>
      </c>
      <c r="O1292" s="4" t="s">
        <v>1463</v>
      </c>
      <c r="P1292" s="4">
        <v>778</v>
      </c>
      <c r="Q1292" s="4" t="s">
        <v>2856</v>
      </c>
      <c r="R1292" s="155">
        <v>10</v>
      </c>
      <c r="S1292" s="35">
        <v>3500</v>
      </c>
      <c r="T1292" s="35">
        <f t="shared" si="45"/>
        <v>35000</v>
      </c>
      <c r="U1292" s="35">
        <f t="shared" si="46"/>
        <v>39200.000000000007</v>
      </c>
      <c r="V1292" s="4"/>
      <c r="W1292" s="4">
        <v>2017</v>
      </c>
      <c r="X1292" s="8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65"/>
      <c r="AM1292" s="65"/>
      <c r="AN1292" s="65"/>
      <c r="AO1292" s="65"/>
      <c r="AP1292" s="65"/>
      <c r="AQ1292" s="65"/>
      <c r="AR1292" s="65"/>
      <c r="AS1292" s="65"/>
      <c r="AT1292" s="65"/>
      <c r="AU1292" s="65"/>
      <c r="AV1292" s="65"/>
      <c r="AW1292" s="65"/>
      <c r="AX1292" s="65"/>
      <c r="AY1292" s="65"/>
      <c r="AZ1292" s="65"/>
      <c r="BA1292" s="65"/>
      <c r="BB1292" s="65"/>
      <c r="BC1292" s="65"/>
      <c r="BD1292" s="65"/>
      <c r="BE1292" s="65"/>
      <c r="BF1292" s="65"/>
      <c r="BG1292" s="65"/>
      <c r="BH1292" s="65"/>
      <c r="BI1292" s="65"/>
      <c r="BJ1292" s="65"/>
      <c r="BK1292" s="65"/>
      <c r="BL1292" s="65"/>
      <c r="BM1292" s="65"/>
      <c r="BN1292" s="65"/>
      <c r="BO1292" s="65"/>
      <c r="BP1292" s="65"/>
      <c r="BQ1292" s="65"/>
      <c r="BR1292" s="65"/>
      <c r="BS1292" s="65"/>
      <c r="BT1292" s="65"/>
      <c r="BU1292" s="65"/>
      <c r="BV1292" s="65"/>
      <c r="BW1292" s="65"/>
      <c r="BX1292" s="65"/>
      <c r="BY1292" s="65"/>
      <c r="BZ1292" s="65"/>
      <c r="CA1292" s="65"/>
      <c r="CB1292" s="65"/>
      <c r="CC1292" s="65"/>
      <c r="CD1292" s="65"/>
      <c r="CE1292" s="65"/>
      <c r="CF1292" s="65"/>
      <c r="CG1292" s="65"/>
      <c r="CH1292" s="65"/>
      <c r="CI1292" s="65"/>
      <c r="CJ1292" s="65"/>
      <c r="CK1292" s="65"/>
      <c r="CL1292" s="65"/>
      <c r="CM1292" s="65"/>
    </row>
    <row r="1293" spans="1:91" s="67" customFormat="1" ht="50.1" customHeight="1">
      <c r="A1293" s="4" t="s">
        <v>4904</v>
      </c>
      <c r="B1293" s="33" t="s">
        <v>2720</v>
      </c>
      <c r="C1293" s="97" t="s">
        <v>3408</v>
      </c>
      <c r="D1293" s="99" t="s">
        <v>3409</v>
      </c>
      <c r="E1293" s="5" t="s">
        <v>3410</v>
      </c>
      <c r="F1293" s="23" t="s">
        <v>3416</v>
      </c>
      <c r="G1293" s="24" t="s">
        <v>2712</v>
      </c>
      <c r="H1293" s="10">
        <v>0</v>
      </c>
      <c r="I1293" s="74">
        <v>590000000</v>
      </c>
      <c r="J1293" s="8" t="s">
        <v>2571</v>
      </c>
      <c r="K1293" s="33" t="s">
        <v>3413</v>
      </c>
      <c r="L1293" s="8" t="s">
        <v>2725</v>
      </c>
      <c r="M1293" s="33" t="s">
        <v>2726</v>
      </c>
      <c r="N1293" s="5" t="s">
        <v>2727</v>
      </c>
      <c r="O1293" s="4" t="s">
        <v>1463</v>
      </c>
      <c r="P1293" s="50">
        <v>778</v>
      </c>
      <c r="Q1293" s="50" t="s">
        <v>2856</v>
      </c>
      <c r="R1293" s="150">
        <v>5</v>
      </c>
      <c r="S1293" s="37">
        <v>4200</v>
      </c>
      <c r="T1293" s="35">
        <f t="shared" si="45"/>
        <v>21000</v>
      </c>
      <c r="U1293" s="35">
        <f t="shared" si="46"/>
        <v>23520.000000000004</v>
      </c>
      <c r="V1293" s="33"/>
      <c r="W1293" s="75">
        <v>2017</v>
      </c>
      <c r="X1293" s="8"/>
      <c r="Y1293" s="132"/>
      <c r="Z1293" s="132"/>
      <c r="AA1293" s="132"/>
      <c r="AB1293" s="132"/>
      <c r="AC1293" s="132"/>
      <c r="AD1293" s="132"/>
      <c r="AE1293" s="132"/>
      <c r="AF1293" s="132"/>
      <c r="AG1293" s="132"/>
      <c r="AH1293" s="132"/>
      <c r="AI1293" s="132"/>
      <c r="AJ1293" s="132"/>
      <c r="AK1293" s="132"/>
      <c r="AL1293" s="132"/>
      <c r="AM1293" s="132"/>
      <c r="AN1293" s="132"/>
      <c r="AO1293" s="132"/>
      <c r="AP1293" s="132"/>
      <c r="AQ1293" s="132"/>
      <c r="AR1293" s="132"/>
      <c r="AS1293" s="132"/>
      <c r="AT1293" s="132"/>
      <c r="AU1293" s="132"/>
      <c r="AV1293" s="132"/>
      <c r="AW1293" s="132"/>
      <c r="AX1293" s="132"/>
      <c r="AY1293" s="132"/>
      <c r="AZ1293" s="132"/>
      <c r="BA1293" s="132"/>
      <c r="BB1293" s="132"/>
      <c r="BC1293" s="132"/>
      <c r="BD1293" s="132"/>
      <c r="BE1293" s="132"/>
      <c r="BF1293" s="132"/>
      <c r="BG1293" s="132"/>
      <c r="BH1293" s="132"/>
      <c r="BI1293" s="132"/>
      <c r="BJ1293" s="132"/>
      <c r="BK1293" s="132"/>
      <c r="BL1293" s="132"/>
      <c r="BM1293" s="132"/>
      <c r="BN1293" s="132"/>
      <c r="BO1293" s="132"/>
      <c r="BP1293" s="132"/>
      <c r="BQ1293" s="132"/>
      <c r="BR1293" s="132"/>
      <c r="BS1293" s="132"/>
      <c r="BT1293" s="132"/>
      <c r="BU1293" s="132"/>
      <c r="BV1293" s="132"/>
      <c r="BW1293" s="132"/>
      <c r="BX1293" s="132"/>
      <c r="BY1293" s="132"/>
      <c r="BZ1293" s="132"/>
      <c r="CA1293" s="132"/>
      <c r="CB1293" s="132"/>
      <c r="CC1293" s="132"/>
      <c r="CD1293" s="132"/>
      <c r="CE1293" s="132"/>
      <c r="CF1293" s="132"/>
      <c r="CG1293" s="132"/>
      <c r="CH1293" s="132"/>
      <c r="CI1293" s="132"/>
      <c r="CJ1293" s="132"/>
      <c r="CK1293" s="132"/>
      <c r="CL1293" s="132"/>
      <c r="CM1293" s="132"/>
    </row>
    <row r="1294" spans="1:91" s="67" customFormat="1" ht="50.1" customHeight="1">
      <c r="A1294" s="4" t="s">
        <v>4905</v>
      </c>
      <c r="B1294" s="4" t="s">
        <v>2720</v>
      </c>
      <c r="C1294" s="8" t="s">
        <v>3408</v>
      </c>
      <c r="D1294" s="56" t="s">
        <v>3409</v>
      </c>
      <c r="E1294" s="56" t="s">
        <v>3410</v>
      </c>
      <c r="F1294" s="56" t="s">
        <v>264</v>
      </c>
      <c r="G1294" s="4" t="s">
        <v>2712</v>
      </c>
      <c r="H1294" s="4">
        <v>0</v>
      </c>
      <c r="I1294" s="74">
        <v>590000000</v>
      </c>
      <c r="J1294" s="8" t="s">
        <v>2714</v>
      </c>
      <c r="K1294" s="4" t="s">
        <v>244</v>
      </c>
      <c r="L1294" s="4" t="s">
        <v>773</v>
      </c>
      <c r="M1294" s="4" t="s">
        <v>3398</v>
      </c>
      <c r="N1294" s="4" t="s">
        <v>2427</v>
      </c>
      <c r="O1294" s="24" t="s">
        <v>3473</v>
      </c>
      <c r="P1294" s="4">
        <v>778</v>
      </c>
      <c r="Q1294" s="4" t="s">
        <v>2856</v>
      </c>
      <c r="R1294" s="155">
        <v>5</v>
      </c>
      <c r="S1294" s="155">
        <v>1500</v>
      </c>
      <c r="T1294" s="95">
        <f t="shared" si="45"/>
        <v>7500</v>
      </c>
      <c r="U1294" s="95">
        <f t="shared" si="46"/>
        <v>8400</v>
      </c>
      <c r="V1294" s="4"/>
      <c r="W1294" s="4">
        <v>2017</v>
      </c>
      <c r="X1294" s="72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</row>
    <row r="1295" spans="1:91" s="67" customFormat="1" ht="50.1" customHeight="1">
      <c r="A1295" s="4" t="s">
        <v>4906</v>
      </c>
      <c r="B1295" s="4" t="s">
        <v>2720</v>
      </c>
      <c r="C1295" s="8" t="s">
        <v>3408</v>
      </c>
      <c r="D1295" s="56" t="s">
        <v>3409</v>
      </c>
      <c r="E1295" s="56" t="s">
        <v>3410</v>
      </c>
      <c r="F1295" s="56" t="s">
        <v>282</v>
      </c>
      <c r="G1295" s="4" t="s">
        <v>2712</v>
      </c>
      <c r="H1295" s="4">
        <v>0</v>
      </c>
      <c r="I1295" s="74">
        <v>590000000</v>
      </c>
      <c r="J1295" s="8" t="s">
        <v>2714</v>
      </c>
      <c r="K1295" s="4" t="s">
        <v>244</v>
      </c>
      <c r="L1295" s="4" t="s">
        <v>773</v>
      </c>
      <c r="M1295" s="4" t="s">
        <v>3398</v>
      </c>
      <c r="N1295" s="4" t="s">
        <v>2427</v>
      </c>
      <c r="O1295" s="24" t="s">
        <v>3473</v>
      </c>
      <c r="P1295" s="4">
        <v>778</v>
      </c>
      <c r="Q1295" s="4" t="s">
        <v>2856</v>
      </c>
      <c r="R1295" s="155">
        <v>6</v>
      </c>
      <c r="S1295" s="155">
        <v>1500</v>
      </c>
      <c r="T1295" s="95">
        <f t="shared" si="45"/>
        <v>9000</v>
      </c>
      <c r="U1295" s="95">
        <f t="shared" si="46"/>
        <v>10080.000000000002</v>
      </c>
      <c r="V1295" s="4"/>
      <c r="W1295" s="4">
        <v>2017</v>
      </c>
      <c r="X1295" s="72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</row>
    <row r="1296" spans="1:91" s="67" customFormat="1" ht="50.1" customHeight="1">
      <c r="A1296" s="4" t="s">
        <v>4907</v>
      </c>
      <c r="B1296" s="4" t="s">
        <v>2720</v>
      </c>
      <c r="C1296" s="8" t="s">
        <v>265</v>
      </c>
      <c r="D1296" s="56" t="s">
        <v>3409</v>
      </c>
      <c r="E1296" s="56" t="s">
        <v>266</v>
      </c>
      <c r="F1296" s="56" t="s">
        <v>267</v>
      </c>
      <c r="G1296" s="4" t="s">
        <v>2712</v>
      </c>
      <c r="H1296" s="4">
        <v>0</v>
      </c>
      <c r="I1296" s="74">
        <v>590000000</v>
      </c>
      <c r="J1296" s="8" t="s">
        <v>2714</v>
      </c>
      <c r="K1296" s="4" t="s">
        <v>2274</v>
      </c>
      <c r="L1296" s="4" t="s">
        <v>773</v>
      </c>
      <c r="M1296" s="4" t="s">
        <v>3398</v>
      </c>
      <c r="N1296" s="4" t="s">
        <v>2427</v>
      </c>
      <c r="O1296" s="24" t="s">
        <v>3473</v>
      </c>
      <c r="P1296" s="4">
        <v>796</v>
      </c>
      <c r="Q1296" s="4" t="s">
        <v>2728</v>
      </c>
      <c r="R1296" s="155">
        <v>21</v>
      </c>
      <c r="S1296" s="167">
        <f>2000/21/1.12</f>
        <v>85.034013605442169</v>
      </c>
      <c r="T1296" s="95">
        <f t="shared" si="45"/>
        <v>1785.7142857142856</v>
      </c>
      <c r="U1296" s="95">
        <f t="shared" si="46"/>
        <v>2000</v>
      </c>
      <c r="V1296" s="4"/>
      <c r="W1296" s="4">
        <v>2017</v>
      </c>
      <c r="X1296" s="72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</row>
    <row r="1297" spans="1:91" s="67" customFormat="1" ht="50.1" customHeight="1">
      <c r="A1297" s="4" t="s">
        <v>4908</v>
      </c>
      <c r="B1297" s="4" t="s">
        <v>2720</v>
      </c>
      <c r="C1297" s="8" t="s">
        <v>265</v>
      </c>
      <c r="D1297" s="56" t="s">
        <v>3409</v>
      </c>
      <c r="E1297" s="56" t="s">
        <v>266</v>
      </c>
      <c r="F1297" s="56" t="s">
        <v>268</v>
      </c>
      <c r="G1297" s="4" t="s">
        <v>2712</v>
      </c>
      <c r="H1297" s="4">
        <v>0</v>
      </c>
      <c r="I1297" s="74">
        <v>590000000</v>
      </c>
      <c r="J1297" s="8" t="s">
        <v>2714</v>
      </c>
      <c r="K1297" s="4" t="s">
        <v>2274</v>
      </c>
      <c r="L1297" s="4" t="s">
        <v>773</v>
      </c>
      <c r="M1297" s="4" t="s">
        <v>3398</v>
      </c>
      <c r="N1297" s="4" t="s">
        <v>2427</v>
      </c>
      <c r="O1297" s="24" t="s">
        <v>3473</v>
      </c>
      <c r="P1297" s="4">
        <v>796</v>
      </c>
      <c r="Q1297" s="4" t="s">
        <v>2728</v>
      </c>
      <c r="R1297" s="155">
        <v>100</v>
      </c>
      <c r="S1297" s="155">
        <v>90</v>
      </c>
      <c r="T1297" s="95">
        <f t="shared" si="45"/>
        <v>9000</v>
      </c>
      <c r="U1297" s="95">
        <f t="shared" si="46"/>
        <v>10080.000000000002</v>
      </c>
      <c r="V1297" s="4"/>
      <c r="W1297" s="4">
        <v>2017</v>
      </c>
      <c r="X1297" s="72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</row>
    <row r="1298" spans="1:91" s="67" customFormat="1" ht="50.1" customHeight="1">
      <c r="A1298" s="4" t="s">
        <v>4909</v>
      </c>
      <c r="B1298" s="4" t="s">
        <v>2720</v>
      </c>
      <c r="C1298" s="8" t="s">
        <v>269</v>
      </c>
      <c r="D1298" s="56" t="s">
        <v>3409</v>
      </c>
      <c r="E1298" s="56" t="s">
        <v>270</v>
      </c>
      <c r="F1298" s="56" t="s">
        <v>271</v>
      </c>
      <c r="G1298" s="4" t="s">
        <v>2712</v>
      </c>
      <c r="H1298" s="4">
        <v>0</v>
      </c>
      <c r="I1298" s="74">
        <v>590000000</v>
      </c>
      <c r="J1298" s="8" t="s">
        <v>2714</v>
      </c>
      <c r="K1298" s="4" t="s">
        <v>272</v>
      </c>
      <c r="L1298" s="4" t="s">
        <v>773</v>
      </c>
      <c r="M1298" s="4" t="s">
        <v>3398</v>
      </c>
      <c r="N1298" s="4" t="s">
        <v>2427</v>
      </c>
      <c r="O1298" s="24" t="s">
        <v>3473</v>
      </c>
      <c r="P1298" s="4">
        <v>796</v>
      </c>
      <c r="Q1298" s="4" t="s">
        <v>2728</v>
      </c>
      <c r="R1298" s="155">
        <v>10</v>
      </c>
      <c r="S1298" s="155">
        <v>90</v>
      </c>
      <c r="T1298" s="95">
        <f t="shared" si="45"/>
        <v>900</v>
      </c>
      <c r="U1298" s="95">
        <f t="shared" si="46"/>
        <v>1008.0000000000001</v>
      </c>
      <c r="V1298" s="4"/>
      <c r="W1298" s="4">
        <v>2017</v>
      </c>
      <c r="X1298" s="72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</row>
    <row r="1299" spans="1:91" s="67" customFormat="1" ht="50.1" customHeight="1">
      <c r="A1299" s="4" t="s">
        <v>4910</v>
      </c>
      <c r="B1299" s="4" t="s">
        <v>2720</v>
      </c>
      <c r="C1299" s="8" t="s">
        <v>273</v>
      </c>
      <c r="D1299" s="56" t="s">
        <v>3409</v>
      </c>
      <c r="E1299" s="56" t="s">
        <v>274</v>
      </c>
      <c r="F1299" s="56" t="s">
        <v>275</v>
      </c>
      <c r="G1299" s="4" t="s">
        <v>2712</v>
      </c>
      <c r="H1299" s="4">
        <v>0</v>
      </c>
      <c r="I1299" s="74">
        <v>590000000</v>
      </c>
      <c r="J1299" s="8" t="s">
        <v>2714</v>
      </c>
      <c r="K1299" s="4" t="s">
        <v>932</v>
      </c>
      <c r="L1299" s="4" t="s">
        <v>773</v>
      </c>
      <c r="M1299" s="4" t="s">
        <v>3398</v>
      </c>
      <c r="N1299" s="4" t="s">
        <v>2427</v>
      </c>
      <c r="O1299" s="24" t="s">
        <v>3473</v>
      </c>
      <c r="P1299" s="4">
        <v>796</v>
      </c>
      <c r="Q1299" s="4" t="s">
        <v>2728</v>
      </c>
      <c r="R1299" s="155">
        <v>8</v>
      </c>
      <c r="S1299" s="155">
        <v>110</v>
      </c>
      <c r="T1299" s="95">
        <f t="shared" si="45"/>
        <v>880</v>
      </c>
      <c r="U1299" s="95">
        <f t="shared" si="46"/>
        <v>985.60000000000014</v>
      </c>
      <c r="V1299" s="4"/>
      <c r="W1299" s="4">
        <v>2017</v>
      </c>
      <c r="X1299" s="72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</row>
    <row r="1300" spans="1:91" s="67" customFormat="1" ht="50.1" customHeight="1">
      <c r="A1300" s="4" t="s">
        <v>4911</v>
      </c>
      <c r="B1300" s="4" t="s">
        <v>2720</v>
      </c>
      <c r="C1300" s="8" t="s">
        <v>276</v>
      </c>
      <c r="D1300" s="56" t="s">
        <v>3409</v>
      </c>
      <c r="E1300" s="56" t="s">
        <v>277</v>
      </c>
      <c r="F1300" s="56" t="s">
        <v>278</v>
      </c>
      <c r="G1300" s="4" t="s">
        <v>2712</v>
      </c>
      <c r="H1300" s="4">
        <v>0</v>
      </c>
      <c r="I1300" s="74">
        <v>590000000</v>
      </c>
      <c r="J1300" s="8" t="s">
        <v>2714</v>
      </c>
      <c r="K1300" s="4" t="s">
        <v>932</v>
      </c>
      <c r="L1300" s="4" t="s">
        <v>773</v>
      </c>
      <c r="M1300" s="4" t="s">
        <v>3398</v>
      </c>
      <c r="N1300" s="4" t="s">
        <v>2427</v>
      </c>
      <c r="O1300" s="24" t="s">
        <v>3473</v>
      </c>
      <c r="P1300" s="4">
        <v>796</v>
      </c>
      <c r="Q1300" s="4" t="s">
        <v>2728</v>
      </c>
      <c r="R1300" s="155">
        <v>8</v>
      </c>
      <c r="S1300" s="155">
        <v>145</v>
      </c>
      <c r="T1300" s="95">
        <f t="shared" si="45"/>
        <v>1160</v>
      </c>
      <c r="U1300" s="95">
        <f t="shared" si="46"/>
        <v>1299.2</v>
      </c>
      <c r="V1300" s="4"/>
      <c r="W1300" s="4">
        <v>2017</v>
      </c>
      <c r="X1300" s="72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</row>
    <row r="1301" spans="1:91" s="67" customFormat="1" ht="50.1" customHeight="1">
      <c r="A1301" s="4" t="s">
        <v>4912</v>
      </c>
      <c r="B1301" s="4" t="s">
        <v>2720</v>
      </c>
      <c r="C1301" s="8" t="s">
        <v>279</v>
      </c>
      <c r="D1301" s="56" t="s">
        <v>3409</v>
      </c>
      <c r="E1301" s="56" t="s">
        <v>280</v>
      </c>
      <c r="F1301" s="56" t="s">
        <v>281</v>
      </c>
      <c r="G1301" s="4" t="s">
        <v>2712</v>
      </c>
      <c r="H1301" s="4">
        <v>0</v>
      </c>
      <c r="I1301" s="74">
        <v>590000000</v>
      </c>
      <c r="J1301" s="8" t="s">
        <v>2714</v>
      </c>
      <c r="K1301" s="4" t="s">
        <v>799</v>
      </c>
      <c r="L1301" s="4" t="s">
        <v>773</v>
      </c>
      <c r="M1301" s="4" t="s">
        <v>3398</v>
      </c>
      <c r="N1301" s="4" t="s">
        <v>2427</v>
      </c>
      <c r="O1301" s="24" t="s">
        <v>3473</v>
      </c>
      <c r="P1301" s="4">
        <v>796</v>
      </c>
      <c r="Q1301" s="4" t="s">
        <v>2728</v>
      </c>
      <c r="R1301" s="155">
        <v>6</v>
      </c>
      <c r="S1301" s="155">
        <v>150</v>
      </c>
      <c r="T1301" s="95">
        <f t="shared" si="45"/>
        <v>900</v>
      </c>
      <c r="U1301" s="95">
        <f t="shared" si="46"/>
        <v>1008.0000000000001</v>
      </c>
      <c r="V1301" s="4"/>
      <c r="W1301" s="4">
        <v>2017</v>
      </c>
      <c r="X1301" s="72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</row>
    <row r="1302" spans="1:91" s="67" customFormat="1" ht="50.1" customHeight="1">
      <c r="A1302" s="4" t="s">
        <v>4913</v>
      </c>
      <c r="B1302" s="4" t="s">
        <v>2720</v>
      </c>
      <c r="C1302" s="8" t="s">
        <v>3417</v>
      </c>
      <c r="D1302" s="7" t="s">
        <v>3418</v>
      </c>
      <c r="E1302" s="8" t="s">
        <v>3419</v>
      </c>
      <c r="F1302" s="56" t="s">
        <v>3420</v>
      </c>
      <c r="G1302" s="4" t="s">
        <v>2712</v>
      </c>
      <c r="H1302" s="4">
        <v>0</v>
      </c>
      <c r="I1302" s="74">
        <v>590000000</v>
      </c>
      <c r="J1302" s="8" t="s">
        <v>2571</v>
      </c>
      <c r="K1302" s="8" t="s">
        <v>2751</v>
      </c>
      <c r="L1302" s="36" t="s">
        <v>2714</v>
      </c>
      <c r="M1302" s="4" t="s">
        <v>2716</v>
      </c>
      <c r="N1302" s="8" t="s">
        <v>2852</v>
      </c>
      <c r="O1302" s="4" t="s">
        <v>1463</v>
      </c>
      <c r="P1302" s="4">
        <v>796</v>
      </c>
      <c r="Q1302" s="4" t="s">
        <v>2728</v>
      </c>
      <c r="R1302" s="155">
        <v>10</v>
      </c>
      <c r="S1302" s="35">
        <v>318</v>
      </c>
      <c r="T1302" s="35">
        <f t="shared" si="45"/>
        <v>3180</v>
      </c>
      <c r="U1302" s="35">
        <f t="shared" si="46"/>
        <v>3561.6000000000004</v>
      </c>
      <c r="V1302" s="4"/>
      <c r="W1302" s="4">
        <v>2017</v>
      </c>
      <c r="X1302" s="8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</row>
    <row r="1303" spans="1:91" s="67" customFormat="1" ht="50.1" customHeight="1">
      <c r="A1303" s="4" t="s">
        <v>4914</v>
      </c>
      <c r="B1303" s="5" t="s">
        <v>2720</v>
      </c>
      <c r="C1303" s="5" t="s">
        <v>3564</v>
      </c>
      <c r="D1303" s="50" t="s">
        <v>3565</v>
      </c>
      <c r="E1303" s="5" t="s">
        <v>3566</v>
      </c>
      <c r="F1303" s="5" t="s">
        <v>3567</v>
      </c>
      <c r="G1303" s="8" t="s">
        <v>2712</v>
      </c>
      <c r="H1303" s="5">
        <v>0</v>
      </c>
      <c r="I1303" s="74">
        <v>590000000</v>
      </c>
      <c r="J1303" s="8" t="s">
        <v>2714</v>
      </c>
      <c r="K1303" s="8" t="s">
        <v>2001</v>
      </c>
      <c r="L1303" s="8" t="s">
        <v>2725</v>
      </c>
      <c r="M1303" s="8" t="s">
        <v>2716</v>
      </c>
      <c r="N1303" s="5" t="s">
        <v>3546</v>
      </c>
      <c r="O1303" s="8" t="s">
        <v>457</v>
      </c>
      <c r="P1303" s="75" t="s">
        <v>2821</v>
      </c>
      <c r="Q1303" s="50" t="s">
        <v>2822</v>
      </c>
      <c r="R1303" s="168">
        <v>275</v>
      </c>
      <c r="S1303" s="168">
        <v>7000</v>
      </c>
      <c r="T1303" s="35">
        <f>S1303*R1303</f>
        <v>1925000</v>
      </c>
      <c r="U1303" s="35">
        <f t="shared" si="46"/>
        <v>2156000</v>
      </c>
      <c r="V1303" s="50"/>
      <c r="W1303" s="8">
        <v>2017</v>
      </c>
      <c r="X1303" s="74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134"/>
      <c r="AM1303" s="134"/>
      <c r="AN1303" s="134"/>
      <c r="AO1303" s="134"/>
      <c r="AP1303" s="134"/>
      <c r="AQ1303" s="134"/>
      <c r="AR1303" s="134"/>
      <c r="AS1303" s="134"/>
      <c r="AT1303" s="134"/>
      <c r="AU1303" s="134"/>
      <c r="AV1303" s="134"/>
      <c r="AW1303" s="134"/>
      <c r="AX1303" s="134"/>
      <c r="AY1303" s="134"/>
      <c r="AZ1303" s="134"/>
      <c r="BA1303" s="134"/>
      <c r="BB1303" s="134"/>
      <c r="BC1303" s="134"/>
      <c r="BD1303" s="134"/>
      <c r="BE1303" s="134"/>
      <c r="BF1303" s="134"/>
      <c r="BG1303" s="134"/>
      <c r="BH1303" s="134"/>
      <c r="BI1303" s="134"/>
      <c r="BJ1303" s="134"/>
      <c r="BK1303" s="134"/>
      <c r="BL1303" s="134"/>
      <c r="BM1303" s="134"/>
      <c r="BN1303" s="134"/>
      <c r="BO1303" s="134"/>
      <c r="BP1303" s="134"/>
      <c r="BQ1303" s="134"/>
      <c r="BR1303" s="134"/>
      <c r="BS1303" s="134"/>
      <c r="BT1303" s="134"/>
      <c r="BU1303" s="134"/>
      <c r="BV1303" s="134"/>
      <c r="BW1303" s="134"/>
      <c r="BX1303" s="134"/>
      <c r="BY1303" s="134"/>
      <c r="BZ1303" s="134"/>
      <c r="CA1303" s="134"/>
      <c r="CB1303" s="134"/>
      <c r="CC1303" s="134"/>
      <c r="CD1303" s="134"/>
      <c r="CE1303" s="134"/>
      <c r="CF1303" s="134"/>
      <c r="CG1303" s="134"/>
      <c r="CH1303" s="134"/>
      <c r="CI1303" s="134"/>
      <c r="CJ1303" s="134"/>
      <c r="CK1303" s="134"/>
      <c r="CL1303" s="134"/>
      <c r="CM1303" s="134"/>
    </row>
    <row r="1304" spans="1:91" s="67" customFormat="1" ht="50.1" customHeight="1">
      <c r="A1304" s="4" t="s">
        <v>4915</v>
      </c>
      <c r="B1304" s="5" t="s">
        <v>2720</v>
      </c>
      <c r="C1304" s="6" t="s">
        <v>1768</v>
      </c>
      <c r="D1304" s="6" t="s">
        <v>1769</v>
      </c>
      <c r="E1304" s="6" t="s">
        <v>1770</v>
      </c>
      <c r="F1304" s="7"/>
      <c r="G1304" s="8" t="s">
        <v>2712</v>
      </c>
      <c r="H1304" s="9">
        <v>0</v>
      </c>
      <c r="I1304" s="74">
        <v>590000000</v>
      </c>
      <c r="J1304" s="8" t="s">
        <v>2571</v>
      </c>
      <c r="K1304" s="8" t="s">
        <v>2241</v>
      </c>
      <c r="L1304" s="8" t="s">
        <v>2725</v>
      </c>
      <c r="M1304" s="8" t="s">
        <v>2716</v>
      </c>
      <c r="N1304" s="8" t="s">
        <v>1467</v>
      </c>
      <c r="O1304" s="22" t="s">
        <v>2718</v>
      </c>
      <c r="P1304" s="8">
        <v>166</v>
      </c>
      <c r="Q1304" s="8" t="s">
        <v>2762</v>
      </c>
      <c r="R1304" s="155">
        <v>5</v>
      </c>
      <c r="S1304" s="11">
        <v>2500</v>
      </c>
      <c r="T1304" s="35">
        <f>R1304*S1304</f>
        <v>12500</v>
      </c>
      <c r="U1304" s="35">
        <f t="shared" si="46"/>
        <v>14000.000000000002</v>
      </c>
      <c r="V1304" s="12"/>
      <c r="W1304" s="8">
        <v>2017</v>
      </c>
      <c r="X1304" s="36"/>
      <c r="Y1304" s="132"/>
      <c r="Z1304" s="132"/>
      <c r="AA1304" s="132"/>
      <c r="AB1304" s="132"/>
      <c r="AC1304" s="132"/>
      <c r="AD1304" s="132"/>
      <c r="AE1304" s="132"/>
      <c r="AF1304" s="132"/>
      <c r="AG1304" s="132"/>
      <c r="AH1304" s="132"/>
      <c r="AI1304" s="132"/>
      <c r="AJ1304" s="132"/>
      <c r="AK1304" s="132"/>
      <c r="AL1304" s="132"/>
      <c r="AM1304" s="132"/>
      <c r="AN1304" s="132"/>
      <c r="AO1304" s="132"/>
      <c r="AP1304" s="132"/>
      <c r="AQ1304" s="132"/>
      <c r="AR1304" s="132"/>
      <c r="AS1304" s="132"/>
      <c r="AT1304" s="132"/>
      <c r="AU1304" s="132"/>
      <c r="AV1304" s="132"/>
      <c r="AW1304" s="132"/>
      <c r="AX1304" s="132"/>
      <c r="AY1304" s="132"/>
      <c r="AZ1304" s="132"/>
      <c r="BA1304" s="132"/>
      <c r="BB1304" s="132"/>
      <c r="BC1304" s="132"/>
      <c r="BD1304" s="132"/>
      <c r="BE1304" s="132"/>
      <c r="BF1304" s="132"/>
      <c r="BG1304" s="132"/>
      <c r="BH1304" s="132"/>
      <c r="BI1304" s="132"/>
      <c r="BJ1304" s="132"/>
      <c r="BK1304" s="132"/>
      <c r="BL1304" s="132"/>
      <c r="BM1304" s="132"/>
      <c r="BN1304" s="132"/>
      <c r="BO1304" s="132"/>
      <c r="BP1304" s="132"/>
      <c r="BQ1304" s="132"/>
      <c r="BR1304" s="132"/>
      <c r="BS1304" s="132"/>
      <c r="BT1304" s="132"/>
      <c r="BU1304" s="132"/>
      <c r="BV1304" s="132"/>
      <c r="BW1304" s="132"/>
      <c r="BX1304" s="132"/>
      <c r="BY1304" s="132"/>
      <c r="BZ1304" s="132"/>
      <c r="CA1304" s="132"/>
      <c r="CB1304" s="132"/>
      <c r="CC1304" s="132"/>
      <c r="CD1304" s="132"/>
      <c r="CE1304" s="132"/>
      <c r="CF1304" s="132"/>
      <c r="CG1304" s="132"/>
      <c r="CH1304" s="132"/>
      <c r="CI1304" s="132"/>
      <c r="CJ1304" s="132"/>
      <c r="CK1304" s="132"/>
      <c r="CL1304" s="132"/>
      <c r="CM1304" s="132"/>
    </row>
    <row r="1305" spans="1:91" s="67" customFormat="1" ht="50.1" customHeight="1">
      <c r="A1305" s="4" t="s">
        <v>4916</v>
      </c>
      <c r="B1305" s="8" t="s">
        <v>2720</v>
      </c>
      <c r="C1305" s="5" t="s">
        <v>1768</v>
      </c>
      <c r="D1305" s="5" t="s">
        <v>1769</v>
      </c>
      <c r="E1305" s="5" t="s">
        <v>1770</v>
      </c>
      <c r="F1305" s="5"/>
      <c r="G1305" s="5" t="s">
        <v>2712</v>
      </c>
      <c r="H1305" s="5">
        <v>0</v>
      </c>
      <c r="I1305" s="74">
        <v>590000000</v>
      </c>
      <c r="J1305" s="8" t="s">
        <v>2714</v>
      </c>
      <c r="K1305" s="8" t="s">
        <v>2001</v>
      </c>
      <c r="L1305" s="8" t="s">
        <v>3576</v>
      </c>
      <c r="M1305" s="5" t="s">
        <v>2716</v>
      </c>
      <c r="N1305" s="21" t="s">
        <v>3579</v>
      </c>
      <c r="O1305" s="8" t="s">
        <v>3580</v>
      </c>
      <c r="P1305" s="5">
        <v>166</v>
      </c>
      <c r="Q1305" s="5" t="s">
        <v>2762</v>
      </c>
      <c r="R1305" s="168">
        <v>22</v>
      </c>
      <c r="S1305" s="168">
        <v>450</v>
      </c>
      <c r="T1305" s="35">
        <f>S1305*R1305</f>
        <v>9900</v>
      </c>
      <c r="U1305" s="35">
        <f t="shared" si="46"/>
        <v>11088.000000000002</v>
      </c>
      <c r="V1305" s="50"/>
      <c r="W1305" s="8">
        <v>2017</v>
      </c>
      <c r="X1305" s="74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134"/>
      <c r="AM1305" s="134"/>
      <c r="AN1305" s="134"/>
      <c r="AO1305" s="134"/>
      <c r="AP1305" s="134"/>
      <c r="AQ1305" s="134"/>
      <c r="AR1305" s="134"/>
      <c r="AS1305" s="134"/>
      <c r="AT1305" s="134"/>
      <c r="AU1305" s="134"/>
      <c r="AV1305" s="134"/>
      <c r="AW1305" s="134"/>
      <c r="AX1305" s="134"/>
      <c r="AY1305" s="134"/>
      <c r="AZ1305" s="134"/>
      <c r="BA1305" s="134"/>
      <c r="BB1305" s="134"/>
      <c r="BC1305" s="134"/>
      <c r="BD1305" s="134"/>
      <c r="BE1305" s="134"/>
      <c r="BF1305" s="134"/>
      <c r="BG1305" s="134"/>
      <c r="BH1305" s="134"/>
      <c r="BI1305" s="134"/>
      <c r="BJ1305" s="134"/>
      <c r="BK1305" s="134"/>
      <c r="BL1305" s="134"/>
      <c r="BM1305" s="134"/>
      <c r="BN1305" s="134"/>
      <c r="BO1305" s="134"/>
      <c r="BP1305" s="134"/>
      <c r="BQ1305" s="134"/>
      <c r="BR1305" s="134"/>
      <c r="BS1305" s="134"/>
      <c r="BT1305" s="134"/>
      <c r="BU1305" s="134"/>
      <c r="BV1305" s="134"/>
      <c r="BW1305" s="134"/>
      <c r="BX1305" s="134"/>
      <c r="BY1305" s="134"/>
      <c r="BZ1305" s="134"/>
      <c r="CA1305" s="134"/>
      <c r="CB1305" s="134"/>
      <c r="CC1305" s="134"/>
      <c r="CD1305" s="134"/>
      <c r="CE1305" s="134"/>
      <c r="CF1305" s="134"/>
      <c r="CG1305" s="134"/>
      <c r="CH1305" s="134"/>
      <c r="CI1305" s="134"/>
      <c r="CJ1305" s="134"/>
      <c r="CK1305" s="134"/>
      <c r="CL1305" s="134"/>
      <c r="CM1305" s="134"/>
    </row>
    <row r="1306" spans="1:91" s="67" customFormat="1" ht="50.1" customHeight="1">
      <c r="A1306" s="4" t="s">
        <v>4917</v>
      </c>
      <c r="B1306" s="4" t="s">
        <v>2720</v>
      </c>
      <c r="C1306" s="8" t="s">
        <v>287</v>
      </c>
      <c r="D1306" s="56" t="s">
        <v>288</v>
      </c>
      <c r="E1306" s="56" t="s">
        <v>289</v>
      </c>
      <c r="F1306" s="56" t="s">
        <v>290</v>
      </c>
      <c r="G1306" s="4" t="s">
        <v>2712</v>
      </c>
      <c r="H1306" s="4">
        <v>0</v>
      </c>
      <c r="I1306" s="74">
        <v>590000000</v>
      </c>
      <c r="J1306" s="8" t="s">
        <v>2714</v>
      </c>
      <c r="K1306" s="4" t="s">
        <v>291</v>
      </c>
      <c r="L1306" s="4" t="s">
        <v>773</v>
      </c>
      <c r="M1306" s="4" t="s">
        <v>3398</v>
      </c>
      <c r="N1306" s="4" t="s">
        <v>2427</v>
      </c>
      <c r="O1306" s="24" t="s">
        <v>3473</v>
      </c>
      <c r="P1306" s="4">
        <v>796</v>
      </c>
      <c r="Q1306" s="4" t="s">
        <v>2728</v>
      </c>
      <c r="R1306" s="155">
        <v>10</v>
      </c>
      <c r="S1306" s="155">
        <v>16000000</v>
      </c>
      <c r="T1306" s="95">
        <f t="shared" ref="T1306:T1369" si="47">R1306*S1306</f>
        <v>160000000</v>
      </c>
      <c r="U1306" s="95">
        <f t="shared" si="46"/>
        <v>179200000.00000003</v>
      </c>
      <c r="V1306" s="4"/>
      <c r="W1306" s="4">
        <v>2017</v>
      </c>
      <c r="X1306" s="72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</row>
    <row r="1307" spans="1:91" s="67" customFormat="1" ht="50.1" customHeight="1">
      <c r="A1307" s="4" t="s">
        <v>4918</v>
      </c>
      <c r="B1307" s="4" t="s">
        <v>2720</v>
      </c>
      <c r="C1307" s="8" t="s">
        <v>287</v>
      </c>
      <c r="D1307" s="56" t="s">
        <v>288</v>
      </c>
      <c r="E1307" s="56" t="s">
        <v>289</v>
      </c>
      <c r="F1307" s="56" t="s">
        <v>292</v>
      </c>
      <c r="G1307" s="4" t="s">
        <v>2712</v>
      </c>
      <c r="H1307" s="4">
        <v>0</v>
      </c>
      <c r="I1307" s="74">
        <v>590000000</v>
      </c>
      <c r="J1307" s="8" t="s">
        <v>2714</v>
      </c>
      <c r="K1307" s="4" t="s">
        <v>927</v>
      </c>
      <c r="L1307" s="4" t="s">
        <v>773</v>
      </c>
      <c r="M1307" s="4" t="s">
        <v>3398</v>
      </c>
      <c r="N1307" s="4" t="s">
        <v>2427</v>
      </c>
      <c r="O1307" s="24" t="s">
        <v>3473</v>
      </c>
      <c r="P1307" s="4">
        <v>796</v>
      </c>
      <c r="Q1307" s="4" t="s">
        <v>2728</v>
      </c>
      <c r="R1307" s="155">
        <v>3</v>
      </c>
      <c r="S1307" s="155">
        <v>17200000</v>
      </c>
      <c r="T1307" s="95">
        <f t="shared" si="47"/>
        <v>51600000</v>
      </c>
      <c r="U1307" s="95">
        <f t="shared" si="46"/>
        <v>57792000.000000007</v>
      </c>
      <c r="V1307" s="4"/>
      <c r="W1307" s="4">
        <v>2017</v>
      </c>
      <c r="X1307" s="72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</row>
    <row r="1308" spans="1:91" s="67" customFormat="1" ht="50.1" customHeight="1">
      <c r="A1308" s="4" t="s">
        <v>4919</v>
      </c>
      <c r="B1308" s="4" t="s">
        <v>2720</v>
      </c>
      <c r="C1308" s="8" t="s">
        <v>287</v>
      </c>
      <c r="D1308" s="56" t="s">
        <v>288</v>
      </c>
      <c r="E1308" s="56" t="s">
        <v>289</v>
      </c>
      <c r="F1308" s="56" t="s">
        <v>405</v>
      </c>
      <c r="G1308" s="4" t="s">
        <v>2820</v>
      </c>
      <c r="H1308" s="4">
        <v>0</v>
      </c>
      <c r="I1308" s="74">
        <v>590000000</v>
      </c>
      <c r="J1308" s="8" t="s">
        <v>2714</v>
      </c>
      <c r="K1308" s="4" t="s">
        <v>293</v>
      </c>
      <c r="L1308" s="4" t="s">
        <v>773</v>
      </c>
      <c r="M1308" s="4" t="s">
        <v>3398</v>
      </c>
      <c r="N1308" s="4" t="s">
        <v>2427</v>
      </c>
      <c r="O1308" s="24" t="s">
        <v>3473</v>
      </c>
      <c r="P1308" s="4">
        <v>796</v>
      </c>
      <c r="Q1308" s="4" t="s">
        <v>2728</v>
      </c>
      <c r="R1308" s="155">
        <v>16</v>
      </c>
      <c r="S1308" s="155">
        <v>13500000</v>
      </c>
      <c r="T1308" s="95">
        <f t="shared" si="47"/>
        <v>216000000</v>
      </c>
      <c r="U1308" s="95">
        <f t="shared" si="46"/>
        <v>241920000.00000003</v>
      </c>
      <c r="V1308" s="4"/>
      <c r="W1308" s="4">
        <v>2017</v>
      </c>
      <c r="X1308" s="72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</row>
    <row r="1309" spans="1:91" s="67" customFormat="1" ht="50.1" customHeight="1">
      <c r="A1309" s="4" t="s">
        <v>4920</v>
      </c>
      <c r="B1309" s="50" t="s">
        <v>2720</v>
      </c>
      <c r="C1309" s="5" t="s">
        <v>768</v>
      </c>
      <c r="D1309" s="23" t="s">
        <v>769</v>
      </c>
      <c r="E1309" s="23" t="s">
        <v>770</v>
      </c>
      <c r="F1309" s="23" t="s">
        <v>771</v>
      </c>
      <c r="G1309" s="53" t="s">
        <v>2712</v>
      </c>
      <c r="H1309" s="53">
        <v>0</v>
      </c>
      <c r="I1309" s="74">
        <v>590000000</v>
      </c>
      <c r="J1309" s="8" t="s">
        <v>2714</v>
      </c>
      <c r="K1309" s="5" t="s">
        <v>772</v>
      </c>
      <c r="L1309" s="92" t="s">
        <v>773</v>
      </c>
      <c r="M1309" s="4" t="s">
        <v>3398</v>
      </c>
      <c r="N1309" s="76" t="s">
        <v>774</v>
      </c>
      <c r="O1309" s="24" t="s">
        <v>3473</v>
      </c>
      <c r="P1309" s="4">
        <v>796</v>
      </c>
      <c r="Q1309" s="4" t="s">
        <v>2728</v>
      </c>
      <c r="R1309" s="155">
        <v>30</v>
      </c>
      <c r="S1309" s="155">
        <v>35000</v>
      </c>
      <c r="T1309" s="95">
        <f t="shared" si="47"/>
        <v>1050000</v>
      </c>
      <c r="U1309" s="95">
        <f t="shared" si="46"/>
        <v>1176000</v>
      </c>
      <c r="V1309" s="4"/>
      <c r="W1309" s="4">
        <v>2017</v>
      </c>
      <c r="X1309" s="72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</row>
    <row r="1310" spans="1:91" s="67" customFormat="1" ht="50.1" customHeight="1">
      <c r="A1310" s="4" t="s">
        <v>4921</v>
      </c>
      <c r="B1310" s="21" t="s">
        <v>2720</v>
      </c>
      <c r="C1310" s="22" t="s">
        <v>1771</v>
      </c>
      <c r="D1310" s="22" t="s">
        <v>1772</v>
      </c>
      <c r="E1310" s="22" t="s">
        <v>1773</v>
      </c>
      <c r="F1310" s="23" t="s">
        <v>2706</v>
      </c>
      <c r="G1310" s="24" t="s">
        <v>2712</v>
      </c>
      <c r="H1310" s="9">
        <v>0</v>
      </c>
      <c r="I1310" s="74">
        <v>590000000</v>
      </c>
      <c r="J1310" s="8" t="s">
        <v>2571</v>
      </c>
      <c r="K1310" s="24" t="s">
        <v>3479</v>
      </c>
      <c r="L1310" s="8" t="s">
        <v>2725</v>
      </c>
      <c r="M1310" s="24" t="s">
        <v>2716</v>
      </c>
      <c r="N1310" s="24" t="s">
        <v>1467</v>
      </c>
      <c r="O1310" s="8" t="s">
        <v>404</v>
      </c>
      <c r="P1310" s="34">
        <v>168</v>
      </c>
      <c r="Q1310" s="24" t="s">
        <v>3154</v>
      </c>
      <c r="R1310" s="173">
        <v>2</v>
      </c>
      <c r="S1310" s="35">
        <v>200000</v>
      </c>
      <c r="T1310" s="35">
        <f t="shared" si="47"/>
        <v>400000</v>
      </c>
      <c r="U1310" s="35">
        <f t="shared" si="46"/>
        <v>448000.00000000006</v>
      </c>
      <c r="V1310" s="24" t="s">
        <v>2706</v>
      </c>
      <c r="W1310" s="24">
        <v>2017</v>
      </c>
      <c r="X1310" s="36"/>
      <c r="Y1310" s="132"/>
      <c r="Z1310" s="132"/>
      <c r="AA1310" s="132"/>
      <c r="AB1310" s="132"/>
      <c r="AC1310" s="132"/>
      <c r="AD1310" s="132"/>
      <c r="AE1310" s="132"/>
      <c r="AF1310" s="132"/>
      <c r="AG1310" s="132"/>
      <c r="AH1310" s="132"/>
      <c r="AI1310" s="132"/>
      <c r="AJ1310" s="132"/>
      <c r="AK1310" s="132"/>
      <c r="AL1310" s="132"/>
      <c r="AM1310" s="132"/>
      <c r="AN1310" s="132"/>
      <c r="AO1310" s="132"/>
      <c r="AP1310" s="132"/>
      <c r="AQ1310" s="132"/>
      <c r="AR1310" s="132"/>
      <c r="AS1310" s="132"/>
      <c r="AT1310" s="132"/>
      <c r="AU1310" s="132"/>
      <c r="AV1310" s="132"/>
      <c r="AW1310" s="132"/>
      <c r="AX1310" s="132"/>
      <c r="AY1310" s="132"/>
      <c r="AZ1310" s="132"/>
      <c r="BA1310" s="132"/>
      <c r="BB1310" s="132"/>
      <c r="BC1310" s="132"/>
      <c r="BD1310" s="132"/>
      <c r="BE1310" s="132"/>
      <c r="BF1310" s="132"/>
      <c r="BG1310" s="132"/>
      <c r="BH1310" s="132"/>
      <c r="BI1310" s="132"/>
      <c r="BJ1310" s="132"/>
      <c r="BK1310" s="132"/>
      <c r="BL1310" s="132"/>
      <c r="BM1310" s="132"/>
      <c r="BN1310" s="132"/>
      <c r="BO1310" s="132"/>
      <c r="BP1310" s="132"/>
      <c r="BQ1310" s="132"/>
      <c r="BR1310" s="132"/>
      <c r="BS1310" s="132"/>
      <c r="BT1310" s="132"/>
      <c r="BU1310" s="132"/>
      <c r="BV1310" s="132"/>
      <c r="BW1310" s="132"/>
      <c r="BX1310" s="132"/>
      <c r="BY1310" s="132"/>
      <c r="BZ1310" s="132"/>
      <c r="CA1310" s="132"/>
      <c r="CB1310" s="132"/>
      <c r="CC1310" s="132"/>
      <c r="CD1310" s="132"/>
      <c r="CE1310" s="132"/>
      <c r="CF1310" s="132"/>
      <c r="CG1310" s="132"/>
      <c r="CH1310" s="132"/>
      <c r="CI1310" s="132"/>
      <c r="CJ1310" s="132"/>
      <c r="CK1310" s="132"/>
      <c r="CL1310" s="132"/>
      <c r="CM1310" s="132"/>
    </row>
    <row r="1311" spans="1:91" s="67" customFormat="1" ht="50.1" customHeight="1">
      <c r="A1311" s="4" t="s">
        <v>4922</v>
      </c>
      <c r="B1311" s="4" t="s">
        <v>2720</v>
      </c>
      <c r="C1311" s="8" t="s">
        <v>1774</v>
      </c>
      <c r="D1311" s="8" t="s">
        <v>1772</v>
      </c>
      <c r="E1311" s="8" t="s">
        <v>1775</v>
      </c>
      <c r="F1311" s="56" t="s">
        <v>2706</v>
      </c>
      <c r="G1311" s="4" t="s">
        <v>2712</v>
      </c>
      <c r="H1311" s="4">
        <v>0</v>
      </c>
      <c r="I1311" s="74">
        <v>590000000</v>
      </c>
      <c r="J1311" s="8" t="s">
        <v>2571</v>
      </c>
      <c r="K1311" s="24" t="s">
        <v>3479</v>
      </c>
      <c r="L1311" s="8" t="s">
        <v>2725</v>
      </c>
      <c r="M1311" s="4" t="s">
        <v>2716</v>
      </c>
      <c r="N1311" s="8" t="s">
        <v>1467</v>
      </c>
      <c r="O1311" s="8" t="s">
        <v>404</v>
      </c>
      <c r="P1311" s="34">
        <v>168</v>
      </c>
      <c r="Q1311" s="56" t="s">
        <v>3154</v>
      </c>
      <c r="R1311" s="155">
        <v>2</v>
      </c>
      <c r="S1311" s="35">
        <v>265000</v>
      </c>
      <c r="T1311" s="35">
        <f t="shared" si="47"/>
        <v>530000</v>
      </c>
      <c r="U1311" s="35">
        <f t="shared" si="46"/>
        <v>593600</v>
      </c>
      <c r="V1311" s="4" t="s">
        <v>2706</v>
      </c>
      <c r="W1311" s="24">
        <v>2017</v>
      </c>
      <c r="X1311" s="36"/>
      <c r="Y1311" s="132"/>
      <c r="Z1311" s="132"/>
      <c r="AA1311" s="132"/>
      <c r="AB1311" s="132"/>
      <c r="AC1311" s="132"/>
      <c r="AD1311" s="132"/>
      <c r="AE1311" s="132"/>
      <c r="AF1311" s="132"/>
      <c r="AG1311" s="132"/>
      <c r="AH1311" s="132"/>
      <c r="AI1311" s="132"/>
      <c r="AJ1311" s="132"/>
      <c r="AK1311" s="132"/>
      <c r="AL1311" s="132"/>
      <c r="AM1311" s="132"/>
      <c r="AN1311" s="132"/>
      <c r="AO1311" s="132"/>
      <c r="AP1311" s="132"/>
      <c r="AQ1311" s="132"/>
      <c r="AR1311" s="132"/>
      <c r="AS1311" s="132"/>
      <c r="AT1311" s="132"/>
      <c r="AU1311" s="132"/>
      <c r="AV1311" s="132"/>
      <c r="AW1311" s="132"/>
      <c r="AX1311" s="132"/>
      <c r="AY1311" s="132"/>
      <c r="AZ1311" s="132"/>
      <c r="BA1311" s="132"/>
      <c r="BB1311" s="132"/>
      <c r="BC1311" s="132"/>
      <c r="BD1311" s="132"/>
      <c r="BE1311" s="132"/>
      <c r="BF1311" s="132"/>
      <c r="BG1311" s="132"/>
      <c r="BH1311" s="132"/>
      <c r="BI1311" s="132"/>
      <c r="BJ1311" s="132"/>
      <c r="BK1311" s="132"/>
      <c r="BL1311" s="132"/>
      <c r="BM1311" s="132"/>
      <c r="BN1311" s="132"/>
      <c r="BO1311" s="132"/>
      <c r="BP1311" s="132"/>
      <c r="BQ1311" s="132"/>
      <c r="BR1311" s="132"/>
      <c r="BS1311" s="132"/>
      <c r="BT1311" s="132"/>
      <c r="BU1311" s="132"/>
      <c r="BV1311" s="132"/>
      <c r="BW1311" s="132"/>
      <c r="BX1311" s="132"/>
      <c r="BY1311" s="132"/>
      <c r="BZ1311" s="132"/>
      <c r="CA1311" s="132"/>
      <c r="CB1311" s="132"/>
      <c r="CC1311" s="132"/>
      <c r="CD1311" s="132"/>
      <c r="CE1311" s="132"/>
      <c r="CF1311" s="132"/>
      <c r="CG1311" s="132"/>
      <c r="CH1311" s="132"/>
      <c r="CI1311" s="132"/>
      <c r="CJ1311" s="132"/>
      <c r="CK1311" s="132"/>
      <c r="CL1311" s="132"/>
      <c r="CM1311" s="132"/>
    </row>
    <row r="1312" spans="1:91" s="67" customFormat="1" ht="50.1" customHeight="1">
      <c r="A1312" s="4" t="s">
        <v>4923</v>
      </c>
      <c r="B1312" s="33" t="s">
        <v>2720</v>
      </c>
      <c r="C1312" s="97" t="s">
        <v>1776</v>
      </c>
      <c r="D1312" s="98" t="s">
        <v>1772</v>
      </c>
      <c r="E1312" s="5" t="s">
        <v>1777</v>
      </c>
      <c r="F1312" s="23" t="s">
        <v>2706</v>
      </c>
      <c r="G1312" s="24" t="s">
        <v>2712</v>
      </c>
      <c r="H1312" s="10">
        <v>0</v>
      </c>
      <c r="I1312" s="74">
        <v>590000000</v>
      </c>
      <c r="J1312" s="8" t="s">
        <v>2571</v>
      </c>
      <c r="K1312" s="24" t="s">
        <v>3479</v>
      </c>
      <c r="L1312" s="8" t="s">
        <v>2725</v>
      </c>
      <c r="M1312" s="33" t="s">
        <v>2716</v>
      </c>
      <c r="N1312" s="5" t="s">
        <v>1467</v>
      </c>
      <c r="O1312" s="8" t="s">
        <v>404</v>
      </c>
      <c r="P1312" s="34">
        <v>168</v>
      </c>
      <c r="Q1312" s="213" t="s">
        <v>3154</v>
      </c>
      <c r="R1312" s="150">
        <v>2</v>
      </c>
      <c r="S1312" s="37">
        <v>200000</v>
      </c>
      <c r="T1312" s="35">
        <f t="shared" si="47"/>
        <v>400000</v>
      </c>
      <c r="U1312" s="35">
        <f t="shared" si="46"/>
        <v>448000.00000000006</v>
      </c>
      <c r="V1312" s="33" t="s">
        <v>2706</v>
      </c>
      <c r="W1312" s="24">
        <v>2017</v>
      </c>
      <c r="X1312" s="36"/>
      <c r="Y1312" s="132"/>
      <c r="Z1312" s="132"/>
      <c r="AA1312" s="132"/>
      <c r="AB1312" s="132"/>
      <c r="AC1312" s="132"/>
      <c r="AD1312" s="132"/>
      <c r="AE1312" s="132"/>
      <c r="AF1312" s="132"/>
      <c r="AG1312" s="132"/>
      <c r="AH1312" s="132"/>
      <c r="AI1312" s="132"/>
      <c r="AJ1312" s="132"/>
      <c r="AK1312" s="132"/>
      <c r="AL1312" s="132"/>
      <c r="AM1312" s="132"/>
      <c r="AN1312" s="132"/>
      <c r="AO1312" s="132"/>
      <c r="AP1312" s="132"/>
      <c r="AQ1312" s="132"/>
      <c r="AR1312" s="132"/>
      <c r="AS1312" s="132"/>
      <c r="AT1312" s="132"/>
      <c r="AU1312" s="132"/>
      <c r="AV1312" s="132"/>
      <c r="AW1312" s="132"/>
      <c r="AX1312" s="132"/>
      <c r="AY1312" s="132"/>
      <c r="AZ1312" s="132"/>
      <c r="BA1312" s="132"/>
      <c r="BB1312" s="132"/>
      <c r="BC1312" s="132"/>
      <c r="BD1312" s="132"/>
      <c r="BE1312" s="132"/>
      <c r="BF1312" s="132"/>
      <c r="BG1312" s="132"/>
      <c r="BH1312" s="132"/>
      <c r="BI1312" s="132"/>
      <c r="BJ1312" s="132"/>
      <c r="BK1312" s="132"/>
      <c r="BL1312" s="132"/>
      <c r="BM1312" s="132"/>
      <c r="BN1312" s="132"/>
      <c r="BO1312" s="132"/>
      <c r="BP1312" s="132"/>
      <c r="BQ1312" s="132"/>
      <c r="BR1312" s="132"/>
      <c r="BS1312" s="132"/>
      <c r="BT1312" s="132"/>
      <c r="BU1312" s="132"/>
      <c r="BV1312" s="132"/>
      <c r="BW1312" s="132"/>
      <c r="BX1312" s="132"/>
      <c r="BY1312" s="132"/>
      <c r="BZ1312" s="132"/>
      <c r="CA1312" s="132"/>
      <c r="CB1312" s="132"/>
      <c r="CC1312" s="132"/>
      <c r="CD1312" s="132"/>
      <c r="CE1312" s="132"/>
      <c r="CF1312" s="132"/>
      <c r="CG1312" s="132"/>
      <c r="CH1312" s="132"/>
      <c r="CI1312" s="132"/>
      <c r="CJ1312" s="132"/>
      <c r="CK1312" s="132"/>
      <c r="CL1312" s="132"/>
      <c r="CM1312" s="132"/>
    </row>
    <row r="1313" spans="1:91" s="67" customFormat="1" ht="50.1" customHeight="1">
      <c r="A1313" s="4" t="s">
        <v>4924</v>
      </c>
      <c r="B1313" s="4" t="s">
        <v>2720</v>
      </c>
      <c r="C1313" s="8" t="s">
        <v>1778</v>
      </c>
      <c r="D1313" s="8" t="s">
        <v>1772</v>
      </c>
      <c r="E1313" s="8" t="s">
        <v>1779</v>
      </c>
      <c r="F1313" s="56" t="s">
        <v>2706</v>
      </c>
      <c r="G1313" s="4" t="s">
        <v>2712</v>
      </c>
      <c r="H1313" s="4">
        <v>0</v>
      </c>
      <c r="I1313" s="74">
        <v>590000000</v>
      </c>
      <c r="J1313" s="8" t="s">
        <v>2571</v>
      </c>
      <c r="K1313" s="24" t="s">
        <v>3479</v>
      </c>
      <c r="L1313" s="8" t="s">
        <v>2725</v>
      </c>
      <c r="M1313" s="4" t="s">
        <v>2716</v>
      </c>
      <c r="N1313" s="8" t="s">
        <v>1467</v>
      </c>
      <c r="O1313" s="8" t="s">
        <v>404</v>
      </c>
      <c r="P1313" s="34">
        <v>168</v>
      </c>
      <c r="Q1313" s="56" t="s">
        <v>3154</v>
      </c>
      <c r="R1313" s="155">
        <v>2</v>
      </c>
      <c r="S1313" s="37">
        <v>200000</v>
      </c>
      <c r="T1313" s="35">
        <f t="shared" si="47"/>
        <v>400000</v>
      </c>
      <c r="U1313" s="35">
        <f t="shared" si="46"/>
        <v>448000.00000000006</v>
      </c>
      <c r="V1313" s="4" t="s">
        <v>2706</v>
      </c>
      <c r="W1313" s="24">
        <v>2017</v>
      </c>
      <c r="X1313" s="36"/>
      <c r="Y1313" s="132"/>
      <c r="Z1313" s="132"/>
      <c r="AA1313" s="132"/>
      <c r="AB1313" s="132"/>
      <c r="AC1313" s="132"/>
      <c r="AD1313" s="132"/>
      <c r="AE1313" s="132"/>
      <c r="AF1313" s="132"/>
      <c r="AG1313" s="132"/>
      <c r="AH1313" s="132"/>
      <c r="AI1313" s="132"/>
      <c r="AJ1313" s="132"/>
      <c r="AK1313" s="132"/>
      <c r="AL1313" s="132"/>
      <c r="AM1313" s="132"/>
      <c r="AN1313" s="132"/>
      <c r="AO1313" s="132"/>
      <c r="AP1313" s="132"/>
      <c r="AQ1313" s="132"/>
      <c r="AR1313" s="132"/>
      <c r="AS1313" s="132"/>
      <c r="AT1313" s="132"/>
      <c r="AU1313" s="132"/>
      <c r="AV1313" s="132"/>
      <c r="AW1313" s="132"/>
      <c r="AX1313" s="132"/>
      <c r="AY1313" s="132"/>
      <c r="AZ1313" s="132"/>
      <c r="BA1313" s="132"/>
      <c r="BB1313" s="132"/>
      <c r="BC1313" s="132"/>
      <c r="BD1313" s="132"/>
      <c r="BE1313" s="132"/>
      <c r="BF1313" s="132"/>
      <c r="BG1313" s="132"/>
      <c r="BH1313" s="132"/>
      <c r="BI1313" s="132"/>
      <c r="BJ1313" s="132"/>
      <c r="BK1313" s="132"/>
      <c r="BL1313" s="132"/>
      <c r="BM1313" s="132"/>
      <c r="BN1313" s="132"/>
      <c r="BO1313" s="132"/>
      <c r="BP1313" s="132"/>
      <c r="BQ1313" s="132"/>
      <c r="BR1313" s="132"/>
      <c r="BS1313" s="132"/>
      <c r="BT1313" s="132"/>
      <c r="BU1313" s="132"/>
      <c r="BV1313" s="132"/>
      <c r="BW1313" s="132"/>
      <c r="BX1313" s="132"/>
      <c r="BY1313" s="132"/>
      <c r="BZ1313" s="132"/>
      <c r="CA1313" s="132"/>
      <c r="CB1313" s="132"/>
      <c r="CC1313" s="132"/>
      <c r="CD1313" s="132"/>
      <c r="CE1313" s="132"/>
      <c r="CF1313" s="132"/>
      <c r="CG1313" s="132"/>
      <c r="CH1313" s="132"/>
      <c r="CI1313" s="132"/>
      <c r="CJ1313" s="132"/>
      <c r="CK1313" s="132"/>
      <c r="CL1313" s="132"/>
      <c r="CM1313" s="132"/>
    </row>
    <row r="1314" spans="1:91" s="67" customFormat="1" ht="50.1" customHeight="1">
      <c r="A1314" s="4" t="s">
        <v>4925</v>
      </c>
      <c r="B1314" s="33" t="s">
        <v>2720</v>
      </c>
      <c r="C1314" s="97" t="s">
        <v>1780</v>
      </c>
      <c r="D1314" s="98" t="s">
        <v>1772</v>
      </c>
      <c r="E1314" s="5" t="s">
        <v>1781</v>
      </c>
      <c r="F1314" s="23" t="s">
        <v>2706</v>
      </c>
      <c r="G1314" s="24" t="s">
        <v>2712</v>
      </c>
      <c r="H1314" s="10">
        <v>0</v>
      </c>
      <c r="I1314" s="74">
        <v>590000000</v>
      </c>
      <c r="J1314" s="8" t="s">
        <v>2571</v>
      </c>
      <c r="K1314" s="24" t="s">
        <v>3479</v>
      </c>
      <c r="L1314" s="8" t="s">
        <v>2725</v>
      </c>
      <c r="M1314" s="33" t="s">
        <v>2716</v>
      </c>
      <c r="N1314" s="5" t="s">
        <v>1467</v>
      </c>
      <c r="O1314" s="8" t="s">
        <v>404</v>
      </c>
      <c r="P1314" s="34">
        <v>168</v>
      </c>
      <c r="Q1314" s="213" t="s">
        <v>3154</v>
      </c>
      <c r="R1314" s="150">
        <v>2</v>
      </c>
      <c r="S1314" s="37">
        <v>200000</v>
      </c>
      <c r="T1314" s="35">
        <f t="shared" si="47"/>
        <v>400000</v>
      </c>
      <c r="U1314" s="35">
        <f t="shared" si="46"/>
        <v>448000.00000000006</v>
      </c>
      <c r="V1314" s="33" t="s">
        <v>2706</v>
      </c>
      <c r="W1314" s="24">
        <v>2017</v>
      </c>
      <c r="X1314" s="36"/>
      <c r="Y1314" s="132"/>
      <c r="Z1314" s="132"/>
      <c r="AA1314" s="132"/>
      <c r="AB1314" s="132"/>
      <c r="AC1314" s="132"/>
      <c r="AD1314" s="132"/>
      <c r="AE1314" s="132"/>
      <c r="AF1314" s="132"/>
      <c r="AG1314" s="132"/>
      <c r="AH1314" s="132"/>
      <c r="AI1314" s="132"/>
      <c r="AJ1314" s="132"/>
      <c r="AK1314" s="132"/>
      <c r="AL1314" s="132"/>
      <c r="AM1314" s="132"/>
      <c r="AN1314" s="132"/>
      <c r="AO1314" s="132"/>
      <c r="AP1314" s="132"/>
      <c r="AQ1314" s="132"/>
      <c r="AR1314" s="132"/>
      <c r="AS1314" s="132"/>
      <c r="AT1314" s="132"/>
      <c r="AU1314" s="132"/>
      <c r="AV1314" s="132"/>
      <c r="AW1314" s="132"/>
      <c r="AX1314" s="132"/>
      <c r="AY1314" s="132"/>
      <c r="AZ1314" s="132"/>
      <c r="BA1314" s="132"/>
      <c r="BB1314" s="132"/>
      <c r="BC1314" s="132"/>
      <c r="BD1314" s="132"/>
      <c r="BE1314" s="132"/>
      <c r="BF1314" s="132"/>
      <c r="BG1314" s="132"/>
      <c r="BH1314" s="132"/>
      <c r="BI1314" s="132"/>
      <c r="BJ1314" s="132"/>
      <c r="BK1314" s="132"/>
      <c r="BL1314" s="132"/>
      <c r="BM1314" s="132"/>
      <c r="BN1314" s="132"/>
      <c r="BO1314" s="132"/>
      <c r="BP1314" s="132"/>
      <c r="BQ1314" s="132"/>
      <c r="BR1314" s="132"/>
      <c r="BS1314" s="132"/>
      <c r="BT1314" s="132"/>
      <c r="BU1314" s="132"/>
      <c r="BV1314" s="132"/>
      <c r="BW1314" s="132"/>
      <c r="BX1314" s="132"/>
      <c r="BY1314" s="132"/>
      <c r="BZ1314" s="132"/>
      <c r="CA1314" s="132"/>
      <c r="CB1314" s="132"/>
      <c r="CC1314" s="132"/>
      <c r="CD1314" s="132"/>
      <c r="CE1314" s="132"/>
      <c r="CF1314" s="132"/>
      <c r="CG1314" s="132"/>
      <c r="CH1314" s="132"/>
      <c r="CI1314" s="132"/>
      <c r="CJ1314" s="132"/>
      <c r="CK1314" s="132"/>
      <c r="CL1314" s="132"/>
      <c r="CM1314" s="132"/>
    </row>
    <row r="1315" spans="1:91" s="67" customFormat="1" ht="50.1" customHeight="1">
      <c r="A1315" s="4" t="s">
        <v>4926</v>
      </c>
      <c r="B1315" s="4" t="s">
        <v>2720</v>
      </c>
      <c r="C1315" s="8" t="s">
        <v>1782</v>
      </c>
      <c r="D1315" s="8" t="s">
        <v>1772</v>
      </c>
      <c r="E1315" s="8" t="s">
        <v>1783</v>
      </c>
      <c r="F1315" s="56" t="s">
        <v>2706</v>
      </c>
      <c r="G1315" s="4" t="s">
        <v>2712</v>
      </c>
      <c r="H1315" s="4">
        <v>0</v>
      </c>
      <c r="I1315" s="74">
        <v>590000000</v>
      </c>
      <c r="J1315" s="8" t="s">
        <v>2571</v>
      </c>
      <c r="K1315" s="24" t="s">
        <v>3479</v>
      </c>
      <c r="L1315" s="8" t="s">
        <v>2725</v>
      </c>
      <c r="M1315" s="4" t="s">
        <v>2716</v>
      </c>
      <c r="N1315" s="8" t="s">
        <v>1467</v>
      </c>
      <c r="O1315" s="8" t="s">
        <v>404</v>
      </c>
      <c r="P1315" s="34">
        <v>168</v>
      </c>
      <c r="Q1315" s="56" t="s">
        <v>3154</v>
      </c>
      <c r="R1315" s="155">
        <v>2</v>
      </c>
      <c r="S1315" s="37">
        <v>240000</v>
      </c>
      <c r="T1315" s="35">
        <f t="shared" si="47"/>
        <v>480000</v>
      </c>
      <c r="U1315" s="35">
        <f t="shared" si="46"/>
        <v>537600</v>
      </c>
      <c r="V1315" s="4" t="s">
        <v>2706</v>
      </c>
      <c r="W1315" s="24">
        <v>2017</v>
      </c>
      <c r="X1315" s="36"/>
      <c r="Y1315" s="132"/>
      <c r="Z1315" s="132"/>
      <c r="AA1315" s="132"/>
      <c r="AB1315" s="132"/>
      <c r="AC1315" s="132"/>
      <c r="AD1315" s="132"/>
      <c r="AE1315" s="132"/>
      <c r="AF1315" s="132"/>
      <c r="AG1315" s="132"/>
      <c r="AH1315" s="132"/>
      <c r="AI1315" s="132"/>
      <c r="AJ1315" s="132"/>
      <c r="AK1315" s="132"/>
      <c r="AL1315" s="132"/>
      <c r="AM1315" s="132"/>
      <c r="AN1315" s="132"/>
      <c r="AO1315" s="132"/>
      <c r="AP1315" s="132"/>
      <c r="AQ1315" s="132"/>
      <c r="AR1315" s="132"/>
      <c r="AS1315" s="132"/>
      <c r="AT1315" s="132"/>
      <c r="AU1315" s="132"/>
      <c r="AV1315" s="132"/>
      <c r="AW1315" s="132"/>
      <c r="AX1315" s="132"/>
      <c r="AY1315" s="132"/>
      <c r="AZ1315" s="132"/>
      <c r="BA1315" s="132"/>
      <c r="BB1315" s="132"/>
      <c r="BC1315" s="132"/>
      <c r="BD1315" s="132"/>
      <c r="BE1315" s="132"/>
      <c r="BF1315" s="132"/>
      <c r="BG1315" s="132"/>
      <c r="BH1315" s="132"/>
      <c r="BI1315" s="132"/>
      <c r="BJ1315" s="132"/>
      <c r="BK1315" s="132"/>
      <c r="BL1315" s="132"/>
      <c r="BM1315" s="132"/>
      <c r="BN1315" s="132"/>
      <c r="BO1315" s="132"/>
      <c r="BP1315" s="132"/>
      <c r="BQ1315" s="132"/>
      <c r="BR1315" s="132"/>
      <c r="BS1315" s="132"/>
      <c r="BT1315" s="132"/>
      <c r="BU1315" s="132"/>
      <c r="BV1315" s="132"/>
      <c r="BW1315" s="132"/>
      <c r="BX1315" s="132"/>
      <c r="BY1315" s="132"/>
      <c r="BZ1315" s="132"/>
      <c r="CA1315" s="132"/>
      <c r="CB1315" s="132"/>
      <c r="CC1315" s="132"/>
      <c r="CD1315" s="132"/>
      <c r="CE1315" s="132"/>
      <c r="CF1315" s="132"/>
      <c r="CG1315" s="132"/>
      <c r="CH1315" s="132"/>
      <c r="CI1315" s="132"/>
      <c r="CJ1315" s="132"/>
      <c r="CK1315" s="132"/>
      <c r="CL1315" s="132"/>
      <c r="CM1315" s="132"/>
    </row>
    <row r="1316" spans="1:91" s="67" customFormat="1" ht="50.1" customHeight="1">
      <c r="A1316" s="4" t="s">
        <v>4927</v>
      </c>
      <c r="B1316" s="33" t="s">
        <v>2720</v>
      </c>
      <c r="C1316" s="97" t="s">
        <v>1784</v>
      </c>
      <c r="D1316" s="98" t="s">
        <v>1772</v>
      </c>
      <c r="E1316" s="5" t="s">
        <v>1785</v>
      </c>
      <c r="F1316" s="23" t="s">
        <v>2706</v>
      </c>
      <c r="G1316" s="24" t="s">
        <v>2712</v>
      </c>
      <c r="H1316" s="10">
        <v>0</v>
      </c>
      <c r="I1316" s="74">
        <v>590000000</v>
      </c>
      <c r="J1316" s="8" t="s">
        <v>2571</v>
      </c>
      <c r="K1316" s="24" t="s">
        <v>3479</v>
      </c>
      <c r="L1316" s="8" t="s">
        <v>2725</v>
      </c>
      <c r="M1316" s="33" t="s">
        <v>2716</v>
      </c>
      <c r="N1316" s="5" t="s">
        <v>1467</v>
      </c>
      <c r="O1316" s="8" t="s">
        <v>404</v>
      </c>
      <c r="P1316" s="34">
        <v>168</v>
      </c>
      <c r="Q1316" s="213" t="s">
        <v>3154</v>
      </c>
      <c r="R1316" s="150">
        <v>2</v>
      </c>
      <c r="S1316" s="37">
        <v>200000</v>
      </c>
      <c r="T1316" s="35">
        <f t="shared" si="47"/>
        <v>400000</v>
      </c>
      <c r="U1316" s="35">
        <f t="shared" si="46"/>
        <v>448000.00000000006</v>
      </c>
      <c r="V1316" s="33" t="s">
        <v>2706</v>
      </c>
      <c r="W1316" s="24">
        <v>2017</v>
      </c>
      <c r="X1316" s="36"/>
      <c r="Y1316" s="132"/>
      <c r="Z1316" s="132"/>
      <c r="AA1316" s="132"/>
      <c r="AB1316" s="132"/>
      <c r="AC1316" s="132"/>
      <c r="AD1316" s="132"/>
      <c r="AE1316" s="132"/>
      <c r="AF1316" s="132"/>
      <c r="AG1316" s="132"/>
      <c r="AH1316" s="132"/>
      <c r="AI1316" s="132"/>
      <c r="AJ1316" s="132"/>
      <c r="AK1316" s="132"/>
      <c r="AL1316" s="132"/>
      <c r="AM1316" s="132"/>
      <c r="AN1316" s="132"/>
      <c r="AO1316" s="132"/>
      <c r="AP1316" s="132"/>
      <c r="AQ1316" s="132"/>
      <c r="AR1316" s="132"/>
      <c r="AS1316" s="132"/>
      <c r="AT1316" s="132"/>
      <c r="AU1316" s="132"/>
      <c r="AV1316" s="132"/>
      <c r="AW1316" s="132"/>
      <c r="AX1316" s="132"/>
      <c r="AY1316" s="132"/>
      <c r="AZ1316" s="132"/>
      <c r="BA1316" s="132"/>
      <c r="BB1316" s="132"/>
      <c r="BC1316" s="132"/>
      <c r="BD1316" s="132"/>
      <c r="BE1316" s="132"/>
      <c r="BF1316" s="132"/>
      <c r="BG1316" s="132"/>
      <c r="BH1316" s="132"/>
      <c r="BI1316" s="132"/>
      <c r="BJ1316" s="132"/>
      <c r="BK1316" s="132"/>
      <c r="BL1316" s="132"/>
      <c r="BM1316" s="132"/>
      <c r="BN1316" s="132"/>
      <c r="BO1316" s="132"/>
      <c r="BP1316" s="132"/>
      <c r="BQ1316" s="132"/>
      <c r="BR1316" s="132"/>
      <c r="BS1316" s="132"/>
      <c r="BT1316" s="132"/>
      <c r="BU1316" s="132"/>
      <c r="BV1316" s="132"/>
      <c r="BW1316" s="132"/>
      <c r="BX1316" s="132"/>
      <c r="BY1316" s="132"/>
      <c r="BZ1316" s="132"/>
      <c r="CA1316" s="132"/>
      <c r="CB1316" s="132"/>
      <c r="CC1316" s="132"/>
      <c r="CD1316" s="132"/>
      <c r="CE1316" s="132"/>
      <c r="CF1316" s="132"/>
      <c r="CG1316" s="132"/>
      <c r="CH1316" s="132"/>
      <c r="CI1316" s="132"/>
      <c r="CJ1316" s="132"/>
      <c r="CK1316" s="132"/>
      <c r="CL1316" s="132"/>
      <c r="CM1316" s="132"/>
    </row>
    <row r="1317" spans="1:91" s="67" customFormat="1" ht="50.1" customHeight="1">
      <c r="A1317" s="4" t="s">
        <v>4928</v>
      </c>
      <c r="B1317" s="21" t="s">
        <v>2720</v>
      </c>
      <c r="C1317" s="22" t="s">
        <v>1786</v>
      </c>
      <c r="D1317" s="22" t="s">
        <v>1772</v>
      </c>
      <c r="E1317" s="22" t="s">
        <v>1787</v>
      </c>
      <c r="F1317" s="23" t="s">
        <v>2706</v>
      </c>
      <c r="G1317" s="24" t="s">
        <v>2712</v>
      </c>
      <c r="H1317" s="9">
        <v>0</v>
      </c>
      <c r="I1317" s="74">
        <v>590000000</v>
      </c>
      <c r="J1317" s="8" t="s">
        <v>2571</v>
      </c>
      <c r="K1317" s="24" t="s">
        <v>3479</v>
      </c>
      <c r="L1317" s="8" t="s">
        <v>2725</v>
      </c>
      <c r="M1317" s="24" t="s">
        <v>2716</v>
      </c>
      <c r="N1317" s="24" t="s">
        <v>1467</v>
      </c>
      <c r="O1317" s="8" t="s">
        <v>404</v>
      </c>
      <c r="P1317" s="34">
        <v>168</v>
      </c>
      <c r="Q1317" s="24" t="s">
        <v>3154</v>
      </c>
      <c r="R1317" s="173">
        <v>2</v>
      </c>
      <c r="S1317" s="37">
        <v>200000</v>
      </c>
      <c r="T1317" s="35">
        <f t="shared" si="47"/>
        <v>400000</v>
      </c>
      <c r="U1317" s="35">
        <f t="shared" si="46"/>
        <v>448000.00000000006</v>
      </c>
      <c r="V1317" s="24" t="s">
        <v>2706</v>
      </c>
      <c r="W1317" s="24">
        <v>2017</v>
      </c>
      <c r="X1317" s="36"/>
      <c r="Y1317" s="132"/>
      <c r="Z1317" s="132"/>
      <c r="AA1317" s="132"/>
      <c r="AB1317" s="132"/>
      <c r="AC1317" s="132"/>
      <c r="AD1317" s="132"/>
      <c r="AE1317" s="132"/>
      <c r="AF1317" s="132"/>
      <c r="AG1317" s="132"/>
      <c r="AH1317" s="132"/>
      <c r="AI1317" s="132"/>
      <c r="AJ1317" s="132"/>
      <c r="AK1317" s="132"/>
      <c r="AL1317" s="132"/>
      <c r="AM1317" s="132"/>
      <c r="AN1317" s="132"/>
      <c r="AO1317" s="132"/>
      <c r="AP1317" s="132"/>
      <c r="AQ1317" s="132"/>
      <c r="AR1317" s="132"/>
      <c r="AS1317" s="132"/>
      <c r="AT1317" s="132"/>
      <c r="AU1317" s="132"/>
      <c r="AV1317" s="132"/>
      <c r="AW1317" s="132"/>
      <c r="AX1317" s="132"/>
      <c r="AY1317" s="132"/>
      <c r="AZ1317" s="132"/>
      <c r="BA1317" s="132"/>
      <c r="BB1317" s="132"/>
      <c r="BC1317" s="132"/>
      <c r="BD1317" s="132"/>
      <c r="BE1317" s="132"/>
      <c r="BF1317" s="132"/>
      <c r="BG1317" s="132"/>
      <c r="BH1317" s="132"/>
      <c r="BI1317" s="132"/>
      <c r="BJ1317" s="132"/>
      <c r="BK1317" s="132"/>
      <c r="BL1317" s="132"/>
      <c r="BM1317" s="132"/>
      <c r="BN1317" s="132"/>
      <c r="BO1317" s="132"/>
      <c r="BP1317" s="132"/>
      <c r="BQ1317" s="132"/>
      <c r="BR1317" s="132"/>
      <c r="BS1317" s="132"/>
      <c r="BT1317" s="132"/>
      <c r="BU1317" s="132"/>
      <c r="BV1317" s="132"/>
      <c r="BW1317" s="132"/>
      <c r="BX1317" s="132"/>
      <c r="BY1317" s="132"/>
      <c r="BZ1317" s="132"/>
      <c r="CA1317" s="132"/>
      <c r="CB1317" s="132"/>
      <c r="CC1317" s="132"/>
      <c r="CD1317" s="132"/>
      <c r="CE1317" s="132"/>
      <c r="CF1317" s="132"/>
      <c r="CG1317" s="132"/>
      <c r="CH1317" s="132"/>
      <c r="CI1317" s="132"/>
      <c r="CJ1317" s="132"/>
      <c r="CK1317" s="132"/>
      <c r="CL1317" s="132"/>
      <c r="CM1317" s="132"/>
    </row>
    <row r="1318" spans="1:91" s="67" customFormat="1" ht="50.1" customHeight="1">
      <c r="A1318" s="4" t="s">
        <v>4929</v>
      </c>
      <c r="B1318" s="50" t="s">
        <v>2720</v>
      </c>
      <c r="C1318" s="5" t="s">
        <v>775</v>
      </c>
      <c r="D1318" s="23" t="s">
        <v>776</v>
      </c>
      <c r="E1318" s="23" t="s">
        <v>777</v>
      </c>
      <c r="F1318" s="23" t="s">
        <v>778</v>
      </c>
      <c r="G1318" s="53" t="s">
        <v>2712</v>
      </c>
      <c r="H1318" s="53">
        <v>0</v>
      </c>
      <c r="I1318" s="74">
        <v>590000000</v>
      </c>
      <c r="J1318" s="8" t="s">
        <v>2714</v>
      </c>
      <c r="K1318" s="5" t="s">
        <v>2001</v>
      </c>
      <c r="L1318" s="92" t="s">
        <v>773</v>
      </c>
      <c r="M1318" s="4" t="s">
        <v>3398</v>
      </c>
      <c r="N1318" s="76" t="s">
        <v>2357</v>
      </c>
      <c r="O1318" s="4" t="s">
        <v>1415</v>
      </c>
      <c r="P1318" s="4">
        <v>796</v>
      </c>
      <c r="Q1318" s="4" t="s">
        <v>2728</v>
      </c>
      <c r="R1318" s="155">
        <v>8</v>
      </c>
      <c r="S1318" s="155">
        <v>50000</v>
      </c>
      <c r="T1318" s="95">
        <f t="shared" si="47"/>
        <v>400000</v>
      </c>
      <c r="U1318" s="95">
        <f t="shared" si="46"/>
        <v>448000.00000000006</v>
      </c>
      <c r="V1318" s="4"/>
      <c r="W1318" s="4">
        <v>2017</v>
      </c>
      <c r="X1318" s="72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</row>
    <row r="1319" spans="1:91" s="67" customFormat="1" ht="50.1" customHeight="1">
      <c r="A1319" s="4" t="s">
        <v>4930</v>
      </c>
      <c r="B1319" s="4" t="s">
        <v>2720</v>
      </c>
      <c r="C1319" s="5" t="s">
        <v>779</v>
      </c>
      <c r="D1319" s="7" t="s">
        <v>776</v>
      </c>
      <c r="E1319" s="23" t="s">
        <v>780</v>
      </c>
      <c r="F1319" s="23" t="s">
        <v>781</v>
      </c>
      <c r="G1319" s="53" t="s">
        <v>2712</v>
      </c>
      <c r="H1319" s="53">
        <v>0</v>
      </c>
      <c r="I1319" s="74">
        <v>590000000</v>
      </c>
      <c r="J1319" s="8" t="s">
        <v>2714</v>
      </c>
      <c r="K1319" s="8" t="s">
        <v>2001</v>
      </c>
      <c r="L1319" s="92" t="s">
        <v>773</v>
      </c>
      <c r="M1319" s="4" t="s">
        <v>3398</v>
      </c>
      <c r="N1319" s="76" t="s">
        <v>2357</v>
      </c>
      <c r="O1319" s="4" t="s">
        <v>1415</v>
      </c>
      <c r="P1319" s="4">
        <v>796</v>
      </c>
      <c r="Q1319" s="4" t="s">
        <v>2728</v>
      </c>
      <c r="R1319" s="155">
        <v>8</v>
      </c>
      <c r="S1319" s="155">
        <v>60000</v>
      </c>
      <c r="T1319" s="95">
        <f t="shared" si="47"/>
        <v>480000</v>
      </c>
      <c r="U1319" s="95">
        <f t="shared" si="46"/>
        <v>537600</v>
      </c>
      <c r="V1319" s="4"/>
      <c r="W1319" s="4">
        <v>2017</v>
      </c>
      <c r="X1319" s="72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</row>
    <row r="1320" spans="1:91" s="67" customFormat="1" ht="50.1" customHeight="1">
      <c r="A1320" s="4" t="s">
        <v>4931</v>
      </c>
      <c r="B1320" s="5" t="s">
        <v>2720</v>
      </c>
      <c r="C1320" s="33" t="s">
        <v>5081</v>
      </c>
      <c r="D1320" s="23" t="s">
        <v>1789</v>
      </c>
      <c r="E1320" s="33" t="s">
        <v>5082</v>
      </c>
      <c r="F1320" s="5" t="s">
        <v>5083</v>
      </c>
      <c r="G1320" s="33" t="s">
        <v>2712</v>
      </c>
      <c r="H1320" s="33" t="s">
        <v>2647</v>
      </c>
      <c r="I1320" s="74">
        <v>590000000</v>
      </c>
      <c r="J1320" s="33" t="s">
        <v>5078</v>
      </c>
      <c r="K1320" s="8" t="s">
        <v>2241</v>
      </c>
      <c r="L1320" s="33" t="s">
        <v>5078</v>
      </c>
      <c r="M1320" s="5" t="s">
        <v>2716</v>
      </c>
      <c r="N1320" s="5" t="s">
        <v>5079</v>
      </c>
      <c r="O1320" s="8" t="s">
        <v>457</v>
      </c>
      <c r="P1320" s="90">
        <v>166</v>
      </c>
      <c r="Q1320" s="90" t="s">
        <v>2762</v>
      </c>
      <c r="R1320" s="150">
        <f>(455504+36)/1.12/7000</f>
        <v>58.104591836734691</v>
      </c>
      <c r="S1320" s="37">
        <v>7000</v>
      </c>
      <c r="T1320" s="152">
        <f t="shared" si="47"/>
        <v>406732.14285714284</v>
      </c>
      <c r="U1320" s="152">
        <f t="shared" si="46"/>
        <v>455540</v>
      </c>
      <c r="V1320" s="75"/>
      <c r="W1320" s="33" t="s">
        <v>5080</v>
      </c>
      <c r="X1320" s="50"/>
      <c r="Y1320" s="143"/>
      <c r="Z1320" s="143"/>
      <c r="AA1320" s="143"/>
      <c r="AB1320" s="143"/>
      <c r="AC1320" s="143"/>
      <c r="AD1320" s="143"/>
      <c r="AE1320" s="143"/>
      <c r="AF1320" s="143"/>
      <c r="AG1320" s="143"/>
      <c r="AH1320" s="143"/>
      <c r="AI1320" s="143"/>
      <c r="AJ1320" s="143"/>
      <c r="AK1320" s="143"/>
      <c r="AL1320" s="143"/>
      <c r="AM1320" s="143"/>
      <c r="AN1320" s="143"/>
      <c r="AO1320" s="143"/>
      <c r="AP1320" s="143"/>
      <c r="AQ1320" s="143"/>
      <c r="AR1320" s="143"/>
      <c r="AS1320" s="143"/>
      <c r="AT1320" s="143"/>
      <c r="AU1320" s="143"/>
      <c r="AV1320" s="143"/>
      <c r="AW1320" s="143"/>
      <c r="AX1320" s="143"/>
      <c r="AY1320" s="143"/>
      <c r="AZ1320" s="143"/>
      <c r="BA1320" s="143"/>
      <c r="BB1320" s="143"/>
      <c r="BC1320" s="143"/>
      <c r="BD1320" s="143"/>
      <c r="BE1320" s="143"/>
      <c r="BF1320" s="143"/>
      <c r="BG1320" s="143"/>
      <c r="BH1320" s="143"/>
      <c r="BI1320" s="143"/>
      <c r="BJ1320" s="143"/>
      <c r="BK1320" s="143"/>
      <c r="BL1320" s="143"/>
      <c r="BM1320" s="143"/>
      <c r="BN1320" s="143"/>
      <c r="BO1320" s="143"/>
      <c r="BP1320" s="143"/>
      <c r="BQ1320" s="143"/>
      <c r="BR1320" s="143"/>
      <c r="BS1320" s="143"/>
      <c r="BT1320" s="143"/>
      <c r="BU1320" s="143"/>
      <c r="BV1320" s="143"/>
      <c r="BW1320" s="143"/>
      <c r="BX1320" s="143"/>
      <c r="BY1320" s="143"/>
      <c r="BZ1320" s="143"/>
      <c r="CA1320" s="143"/>
      <c r="CB1320" s="143"/>
      <c r="CC1320" s="143"/>
      <c r="CD1320" s="143"/>
      <c r="CE1320" s="143"/>
      <c r="CF1320" s="143"/>
      <c r="CG1320" s="143"/>
      <c r="CH1320" s="143"/>
      <c r="CI1320" s="143"/>
      <c r="CJ1320" s="143"/>
      <c r="CK1320" s="143"/>
      <c r="CL1320" s="143"/>
      <c r="CM1320" s="143"/>
    </row>
    <row r="1321" spans="1:91" s="67" customFormat="1" ht="50.1" customHeight="1">
      <c r="A1321" s="4" t="s">
        <v>4932</v>
      </c>
      <c r="B1321" s="33" t="s">
        <v>2720</v>
      </c>
      <c r="C1321" s="5" t="s">
        <v>1788</v>
      </c>
      <c r="D1321" s="31" t="s">
        <v>1789</v>
      </c>
      <c r="E1321" s="24" t="s">
        <v>1790</v>
      </c>
      <c r="F1321" s="31" t="s">
        <v>2706</v>
      </c>
      <c r="G1321" s="24" t="s">
        <v>2712</v>
      </c>
      <c r="H1321" s="10">
        <v>0</v>
      </c>
      <c r="I1321" s="74">
        <v>590000000</v>
      </c>
      <c r="J1321" s="8" t="s">
        <v>2571</v>
      </c>
      <c r="K1321" s="24" t="s">
        <v>3479</v>
      </c>
      <c r="L1321" s="8" t="s">
        <v>2725</v>
      </c>
      <c r="M1321" s="66" t="s">
        <v>2716</v>
      </c>
      <c r="N1321" s="5" t="s">
        <v>1467</v>
      </c>
      <c r="O1321" s="8" t="s">
        <v>404</v>
      </c>
      <c r="P1321" s="34">
        <v>168</v>
      </c>
      <c r="Q1321" s="34" t="s">
        <v>3154</v>
      </c>
      <c r="R1321" s="179">
        <v>1</v>
      </c>
      <c r="S1321" s="35">
        <v>400000</v>
      </c>
      <c r="T1321" s="35">
        <f t="shared" si="47"/>
        <v>400000</v>
      </c>
      <c r="U1321" s="35">
        <f t="shared" si="46"/>
        <v>448000.00000000006</v>
      </c>
      <c r="V1321" s="75" t="s">
        <v>2706</v>
      </c>
      <c r="W1321" s="24">
        <v>2017</v>
      </c>
      <c r="X1321" s="36"/>
      <c r="Y1321" s="132"/>
      <c r="Z1321" s="132"/>
      <c r="AA1321" s="132"/>
      <c r="AB1321" s="132"/>
      <c r="AC1321" s="132"/>
      <c r="AD1321" s="132"/>
      <c r="AE1321" s="132"/>
      <c r="AF1321" s="132"/>
      <c r="AG1321" s="132"/>
      <c r="AH1321" s="132"/>
      <c r="AI1321" s="132"/>
      <c r="AJ1321" s="132"/>
      <c r="AK1321" s="132"/>
      <c r="AL1321" s="132"/>
      <c r="AM1321" s="132"/>
      <c r="AN1321" s="132"/>
      <c r="AO1321" s="132"/>
      <c r="AP1321" s="132"/>
      <c r="AQ1321" s="132"/>
      <c r="AR1321" s="132"/>
      <c r="AS1321" s="132"/>
      <c r="AT1321" s="132"/>
      <c r="AU1321" s="132"/>
      <c r="AV1321" s="132"/>
      <c r="AW1321" s="132"/>
      <c r="AX1321" s="132"/>
      <c r="AY1321" s="132"/>
      <c r="AZ1321" s="132"/>
      <c r="BA1321" s="132"/>
      <c r="BB1321" s="132"/>
      <c r="BC1321" s="132"/>
      <c r="BD1321" s="132"/>
      <c r="BE1321" s="132"/>
      <c r="BF1321" s="132"/>
      <c r="BG1321" s="132"/>
      <c r="BH1321" s="132"/>
      <c r="BI1321" s="132"/>
      <c r="BJ1321" s="132"/>
      <c r="BK1321" s="132"/>
      <c r="BL1321" s="132"/>
      <c r="BM1321" s="132"/>
      <c r="BN1321" s="132"/>
      <c r="BO1321" s="132"/>
      <c r="BP1321" s="132"/>
      <c r="BQ1321" s="132"/>
      <c r="BR1321" s="132"/>
      <c r="BS1321" s="132"/>
      <c r="BT1321" s="132"/>
      <c r="BU1321" s="132"/>
      <c r="BV1321" s="132"/>
      <c r="BW1321" s="132"/>
      <c r="BX1321" s="132"/>
      <c r="BY1321" s="132"/>
      <c r="BZ1321" s="132"/>
      <c r="CA1321" s="132"/>
      <c r="CB1321" s="132"/>
      <c r="CC1321" s="132"/>
      <c r="CD1321" s="132"/>
      <c r="CE1321" s="132"/>
      <c r="CF1321" s="132"/>
      <c r="CG1321" s="132"/>
      <c r="CH1321" s="132"/>
      <c r="CI1321" s="132"/>
      <c r="CJ1321" s="132"/>
      <c r="CK1321" s="132"/>
      <c r="CL1321" s="132"/>
      <c r="CM1321" s="132"/>
    </row>
    <row r="1322" spans="1:91" s="67" customFormat="1" ht="50.1" customHeight="1">
      <c r="A1322" s="4" t="s">
        <v>4933</v>
      </c>
      <c r="B1322" s="33" t="s">
        <v>2720</v>
      </c>
      <c r="C1322" s="5" t="s">
        <v>1791</v>
      </c>
      <c r="D1322" s="23" t="s">
        <v>1789</v>
      </c>
      <c r="E1322" s="5" t="s">
        <v>1792</v>
      </c>
      <c r="F1322" s="23" t="s">
        <v>2706</v>
      </c>
      <c r="G1322" s="24" t="s">
        <v>2712</v>
      </c>
      <c r="H1322" s="10">
        <v>0</v>
      </c>
      <c r="I1322" s="74">
        <v>590000000</v>
      </c>
      <c r="J1322" s="8" t="s">
        <v>2571</v>
      </c>
      <c r="K1322" s="24" t="s">
        <v>3479</v>
      </c>
      <c r="L1322" s="8" t="s">
        <v>2725</v>
      </c>
      <c r="M1322" s="33" t="s">
        <v>2716</v>
      </c>
      <c r="N1322" s="5" t="s">
        <v>1467</v>
      </c>
      <c r="O1322" s="8" t="s">
        <v>404</v>
      </c>
      <c r="P1322" s="34">
        <v>168</v>
      </c>
      <c r="Q1322" s="34" t="s">
        <v>3154</v>
      </c>
      <c r="R1322" s="179">
        <v>1</v>
      </c>
      <c r="S1322" s="35">
        <v>400000</v>
      </c>
      <c r="T1322" s="35">
        <f t="shared" si="47"/>
        <v>400000</v>
      </c>
      <c r="U1322" s="35">
        <f t="shared" si="46"/>
        <v>448000.00000000006</v>
      </c>
      <c r="V1322" s="33" t="s">
        <v>2706</v>
      </c>
      <c r="W1322" s="24">
        <v>2017</v>
      </c>
      <c r="X1322" s="36"/>
      <c r="Y1322" s="132"/>
      <c r="Z1322" s="132"/>
      <c r="AA1322" s="132"/>
      <c r="AB1322" s="132"/>
      <c r="AC1322" s="132"/>
      <c r="AD1322" s="132"/>
      <c r="AE1322" s="132"/>
      <c r="AF1322" s="132"/>
      <c r="AG1322" s="132"/>
      <c r="AH1322" s="132"/>
      <c r="AI1322" s="132"/>
      <c r="AJ1322" s="132"/>
      <c r="AK1322" s="132"/>
      <c r="AL1322" s="132"/>
      <c r="AM1322" s="132"/>
      <c r="AN1322" s="132"/>
      <c r="AO1322" s="132"/>
      <c r="AP1322" s="132"/>
      <c r="AQ1322" s="132"/>
      <c r="AR1322" s="132"/>
      <c r="AS1322" s="132"/>
      <c r="AT1322" s="132"/>
      <c r="AU1322" s="132"/>
      <c r="AV1322" s="132"/>
      <c r="AW1322" s="132"/>
      <c r="AX1322" s="132"/>
      <c r="AY1322" s="132"/>
      <c r="AZ1322" s="132"/>
      <c r="BA1322" s="132"/>
      <c r="BB1322" s="132"/>
      <c r="BC1322" s="132"/>
      <c r="BD1322" s="132"/>
      <c r="BE1322" s="132"/>
      <c r="BF1322" s="132"/>
      <c r="BG1322" s="132"/>
      <c r="BH1322" s="132"/>
      <c r="BI1322" s="132"/>
      <c r="BJ1322" s="132"/>
      <c r="BK1322" s="132"/>
      <c r="BL1322" s="132"/>
      <c r="BM1322" s="132"/>
      <c r="BN1322" s="132"/>
      <c r="BO1322" s="132"/>
      <c r="BP1322" s="132"/>
      <c r="BQ1322" s="132"/>
      <c r="BR1322" s="132"/>
      <c r="BS1322" s="132"/>
      <c r="BT1322" s="132"/>
      <c r="BU1322" s="132"/>
      <c r="BV1322" s="132"/>
      <c r="BW1322" s="132"/>
      <c r="BX1322" s="132"/>
      <c r="BY1322" s="132"/>
      <c r="BZ1322" s="132"/>
      <c r="CA1322" s="132"/>
      <c r="CB1322" s="132"/>
      <c r="CC1322" s="132"/>
      <c r="CD1322" s="132"/>
      <c r="CE1322" s="132"/>
      <c r="CF1322" s="132"/>
      <c r="CG1322" s="132"/>
      <c r="CH1322" s="132"/>
      <c r="CI1322" s="132"/>
      <c r="CJ1322" s="132"/>
      <c r="CK1322" s="132"/>
      <c r="CL1322" s="132"/>
      <c r="CM1322" s="132"/>
    </row>
    <row r="1323" spans="1:91" s="67" customFormat="1" ht="50.1" customHeight="1">
      <c r="A1323" s="4" t="s">
        <v>4934</v>
      </c>
      <c r="B1323" s="4" t="s">
        <v>2720</v>
      </c>
      <c r="C1323" s="8" t="s">
        <v>1793</v>
      </c>
      <c r="D1323" s="7" t="s">
        <v>1789</v>
      </c>
      <c r="E1323" s="8" t="s">
        <v>1794</v>
      </c>
      <c r="F1323" s="56" t="s">
        <v>2706</v>
      </c>
      <c r="G1323" s="4" t="s">
        <v>2712</v>
      </c>
      <c r="H1323" s="4">
        <v>0</v>
      </c>
      <c r="I1323" s="74">
        <v>590000000</v>
      </c>
      <c r="J1323" s="8" t="s">
        <v>2571</v>
      </c>
      <c r="K1323" s="24" t="s">
        <v>3479</v>
      </c>
      <c r="L1323" s="8" t="s">
        <v>2725</v>
      </c>
      <c r="M1323" s="4" t="s">
        <v>2716</v>
      </c>
      <c r="N1323" s="8" t="s">
        <v>1467</v>
      </c>
      <c r="O1323" s="8" t="s">
        <v>404</v>
      </c>
      <c r="P1323" s="34">
        <v>168</v>
      </c>
      <c r="Q1323" s="4" t="s">
        <v>3154</v>
      </c>
      <c r="R1323" s="155">
        <v>1</v>
      </c>
      <c r="S1323" s="35">
        <v>400000</v>
      </c>
      <c r="T1323" s="35">
        <f t="shared" si="47"/>
        <v>400000</v>
      </c>
      <c r="U1323" s="35">
        <f t="shared" si="46"/>
        <v>448000.00000000006</v>
      </c>
      <c r="V1323" s="4" t="s">
        <v>2706</v>
      </c>
      <c r="W1323" s="24">
        <v>2017</v>
      </c>
      <c r="X1323" s="36"/>
      <c r="Y1323" s="132"/>
      <c r="Z1323" s="132"/>
      <c r="AA1323" s="132"/>
      <c r="AB1323" s="132"/>
      <c r="AC1323" s="132"/>
      <c r="AD1323" s="132"/>
      <c r="AE1323" s="132"/>
      <c r="AF1323" s="132"/>
      <c r="AG1323" s="132"/>
      <c r="AH1323" s="132"/>
      <c r="AI1323" s="132"/>
      <c r="AJ1323" s="132"/>
      <c r="AK1323" s="132"/>
      <c r="AL1323" s="132"/>
      <c r="AM1323" s="132"/>
      <c r="AN1323" s="132"/>
      <c r="AO1323" s="132"/>
      <c r="AP1323" s="132"/>
      <c r="AQ1323" s="132"/>
      <c r="AR1323" s="132"/>
      <c r="AS1323" s="132"/>
      <c r="AT1323" s="132"/>
      <c r="AU1323" s="132"/>
      <c r="AV1323" s="132"/>
      <c r="AW1323" s="132"/>
      <c r="AX1323" s="132"/>
      <c r="AY1323" s="132"/>
      <c r="AZ1323" s="132"/>
      <c r="BA1323" s="132"/>
      <c r="BB1323" s="132"/>
      <c r="BC1323" s="132"/>
      <c r="BD1323" s="132"/>
      <c r="BE1323" s="132"/>
      <c r="BF1323" s="132"/>
      <c r="BG1323" s="132"/>
      <c r="BH1323" s="132"/>
      <c r="BI1323" s="132"/>
      <c r="BJ1323" s="132"/>
      <c r="BK1323" s="132"/>
      <c r="BL1323" s="132"/>
      <c r="BM1323" s="132"/>
      <c r="BN1323" s="132"/>
      <c r="BO1323" s="132"/>
      <c r="BP1323" s="132"/>
      <c r="BQ1323" s="132"/>
      <c r="BR1323" s="132"/>
      <c r="BS1323" s="132"/>
      <c r="BT1323" s="132"/>
      <c r="BU1323" s="132"/>
      <c r="BV1323" s="132"/>
      <c r="BW1323" s="132"/>
      <c r="BX1323" s="132"/>
      <c r="BY1323" s="132"/>
      <c r="BZ1323" s="132"/>
      <c r="CA1323" s="132"/>
      <c r="CB1323" s="132"/>
      <c r="CC1323" s="132"/>
      <c r="CD1323" s="132"/>
      <c r="CE1323" s="132"/>
      <c r="CF1323" s="132"/>
      <c r="CG1323" s="132"/>
      <c r="CH1323" s="132"/>
      <c r="CI1323" s="132"/>
      <c r="CJ1323" s="132"/>
      <c r="CK1323" s="132"/>
      <c r="CL1323" s="132"/>
      <c r="CM1323" s="132"/>
    </row>
    <row r="1324" spans="1:91" s="67" customFormat="1" ht="50.1" customHeight="1">
      <c r="A1324" s="4" t="s">
        <v>4935</v>
      </c>
      <c r="B1324" s="21" t="s">
        <v>2720</v>
      </c>
      <c r="C1324" s="22" t="s">
        <v>1795</v>
      </c>
      <c r="D1324" s="23" t="s">
        <v>1789</v>
      </c>
      <c r="E1324" s="22" t="s">
        <v>1796</v>
      </c>
      <c r="F1324" s="23" t="s">
        <v>2706</v>
      </c>
      <c r="G1324" s="24" t="s">
        <v>2712</v>
      </c>
      <c r="H1324" s="9">
        <v>0</v>
      </c>
      <c r="I1324" s="74">
        <v>590000000</v>
      </c>
      <c r="J1324" s="8" t="s">
        <v>2571</v>
      </c>
      <c r="K1324" s="24" t="s">
        <v>3479</v>
      </c>
      <c r="L1324" s="8" t="s">
        <v>2725</v>
      </c>
      <c r="M1324" s="24" t="s">
        <v>2716</v>
      </c>
      <c r="N1324" s="24" t="s">
        <v>1467</v>
      </c>
      <c r="O1324" s="8" t="s">
        <v>404</v>
      </c>
      <c r="P1324" s="34">
        <v>168</v>
      </c>
      <c r="Q1324" s="24" t="s">
        <v>3154</v>
      </c>
      <c r="R1324" s="173">
        <v>1</v>
      </c>
      <c r="S1324" s="35">
        <v>400000</v>
      </c>
      <c r="T1324" s="35">
        <f t="shared" si="47"/>
        <v>400000</v>
      </c>
      <c r="U1324" s="35">
        <f t="shared" si="46"/>
        <v>448000.00000000006</v>
      </c>
      <c r="V1324" s="24" t="s">
        <v>2706</v>
      </c>
      <c r="W1324" s="24">
        <v>2017</v>
      </c>
      <c r="X1324" s="36"/>
      <c r="Y1324" s="132"/>
      <c r="Z1324" s="132"/>
      <c r="AA1324" s="132"/>
      <c r="AB1324" s="132"/>
      <c r="AC1324" s="132"/>
      <c r="AD1324" s="132"/>
      <c r="AE1324" s="132"/>
      <c r="AF1324" s="132"/>
      <c r="AG1324" s="132"/>
      <c r="AH1324" s="132"/>
      <c r="AI1324" s="132"/>
      <c r="AJ1324" s="132"/>
      <c r="AK1324" s="132"/>
      <c r="AL1324" s="132"/>
      <c r="AM1324" s="132"/>
      <c r="AN1324" s="132"/>
      <c r="AO1324" s="132"/>
      <c r="AP1324" s="132"/>
      <c r="AQ1324" s="132"/>
      <c r="AR1324" s="132"/>
      <c r="AS1324" s="132"/>
      <c r="AT1324" s="132"/>
      <c r="AU1324" s="132"/>
      <c r="AV1324" s="132"/>
      <c r="AW1324" s="132"/>
      <c r="AX1324" s="132"/>
      <c r="AY1324" s="132"/>
      <c r="AZ1324" s="132"/>
      <c r="BA1324" s="132"/>
      <c r="BB1324" s="132"/>
      <c r="BC1324" s="132"/>
      <c r="BD1324" s="132"/>
      <c r="BE1324" s="132"/>
      <c r="BF1324" s="132"/>
      <c r="BG1324" s="132"/>
      <c r="BH1324" s="132"/>
      <c r="BI1324" s="132"/>
      <c r="BJ1324" s="132"/>
      <c r="BK1324" s="132"/>
      <c r="BL1324" s="132"/>
      <c r="BM1324" s="132"/>
      <c r="BN1324" s="132"/>
      <c r="BO1324" s="132"/>
      <c r="BP1324" s="132"/>
      <c r="BQ1324" s="132"/>
      <c r="BR1324" s="132"/>
      <c r="BS1324" s="132"/>
      <c r="BT1324" s="132"/>
      <c r="BU1324" s="132"/>
      <c r="BV1324" s="132"/>
      <c r="BW1324" s="132"/>
      <c r="BX1324" s="132"/>
      <c r="BY1324" s="132"/>
      <c r="BZ1324" s="132"/>
      <c r="CA1324" s="132"/>
      <c r="CB1324" s="132"/>
      <c r="CC1324" s="132"/>
      <c r="CD1324" s="132"/>
      <c r="CE1324" s="132"/>
      <c r="CF1324" s="132"/>
      <c r="CG1324" s="132"/>
      <c r="CH1324" s="132"/>
      <c r="CI1324" s="132"/>
      <c r="CJ1324" s="132"/>
      <c r="CK1324" s="132"/>
      <c r="CL1324" s="132"/>
      <c r="CM1324" s="132"/>
    </row>
    <row r="1325" spans="1:91" s="67" customFormat="1" ht="50.1" customHeight="1">
      <c r="A1325" s="4" t="s">
        <v>4936</v>
      </c>
      <c r="B1325" s="21" t="s">
        <v>2720</v>
      </c>
      <c r="C1325" s="22" t="s">
        <v>1797</v>
      </c>
      <c r="D1325" s="23" t="s">
        <v>1789</v>
      </c>
      <c r="E1325" s="22" t="s">
        <v>1798</v>
      </c>
      <c r="F1325" s="23" t="s">
        <v>2706</v>
      </c>
      <c r="G1325" s="24" t="s">
        <v>2712</v>
      </c>
      <c r="H1325" s="9">
        <v>0</v>
      </c>
      <c r="I1325" s="74">
        <v>590000000</v>
      </c>
      <c r="J1325" s="8" t="s">
        <v>2571</v>
      </c>
      <c r="K1325" s="24" t="s">
        <v>3479</v>
      </c>
      <c r="L1325" s="8" t="s">
        <v>2725</v>
      </c>
      <c r="M1325" s="24" t="s">
        <v>2716</v>
      </c>
      <c r="N1325" s="24" t="s">
        <v>1467</v>
      </c>
      <c r="O1325" s="8" t="s">
        <v>404</v>
      </c>
      <c r="P1325" s="34">
        <v>168</v>
      </c>
      <c r="Q1325" s="24" t="s">
        <v>3154</v>
      </c>
      <c r="R1325" s="173">
        <v>1</v>
      </c>
      <c r="S1325" s="35">
        <v>400000</v>
      </c>
      <c r="T1325" s="35">
        <f t="shared" si="47"/>
        <v>400000</v>
      </c>
      <c r="U1325" s="35">
        <f t="shared" si="46"/>
        <v>448000.00000000006</v>
      </c>
      <c r="V1325" s="24" t="s">
        <v>2706</v>
      </c>
      <c r="W1325" s="24">
        <v>2017</v>
      </c>
      <c r="X1325" s="36"/>
      <c r="Y1325" s="132"/>
      <c r="Z1325" s="132"/>
      <c r="AA1325" s="132"/>
      <c r="AB1325" s="132"/>
      <c r="AC1325" s="132"/>
      <c r="AD1325" s="132"/>
      <c r="AE1325" s="132"/>
      <c r="AF1325" s="132"/>
      <c r="AG1325" s="132"/>
      <c r="AH1325" s="132"/>
      <c r="AI1325" s="132"/>
      <c r="AJ1325" s="132"/>
      <c r="AK1325" s="132"/>
      <c r="AL1325" s="132"/>
      <c r="AM1325" s="132"/>
      <c r="AN1325" s="132"/>
      <c r="AO1325" s="132"/>
      <c r="AP1325" s="132"/>
      <c r="AQ1325" s="132"/>
      <c r="AR1325" s="132"/>
      <c r="AS1325" s="132"/>
      <c r="AT1325" s="132"/>
      <c r="AU1325" s="132"/>
      <c r="AV1325" s="132"/>
      <c r="AW1325" s="132"/>
      <c r="AX1325" s="132"/>
      <c r="AY1325" s="132"/>
      <c r="AZ1325" s="132"/>
      <c r="BA1325" s="132"/>
      <c r="BB1325" s="132"/>
      <c r="BC1325" s="132"/>
      <c r="BD1325" s="132"/>
      <c r="BE1325" s="132"/>
      <c r="BF1325" s="132"/>
      <c r="BG1325" s="132"/>
      <c r="BH1325" s="132"/>
      <c r="BI1325" s="132"/>
      <c r="BJ1325" s="132"/>
      <c r="BK1325" s="132"/>
      <c r="BL1325" s="132"/>
      <c r="BM1325" s="132"/>
      <c r="BN1325" s="132"/>
      <c r="BO1325" s="132"/>
      <c r="BP1325" s="132"/>
      <c r="BQ1325" s="132"/>
      <c r="BR1325" s="132"/>
      <c r="BS1325" s="132"/>
      <c r="BT1325" s="132"/>
      <c r="BU1325" s="132"/>
      <c r="BV1325" s="132"/>
      <c r="BW1325" s="132"/>
      <c r="BX1325" s="132"/>
      <c r="BY1325" s="132"/>
      <c r="BZ1325" s="132"/>
      <c r="CA1325" s="132"/>
      <c r="CB1325" s="132"/>
      <c r="CC1325" s="132"/>
      <c r="CD1325" s="132"/>
      <c r="CE1325" s="132"/>
      <c r="CF1325" s="132"/>
      <c r="CG1325" s="132"/>
      <c r="CH1325" s="132"/>
      <c r="CI1325" s="132"/>
      <c r="CJ1325" s="132"/>
      <c r="CK1325" s="132"/>
      <c r="CL1325" s="132"/>
      <c r="CM1325" s="132"/>
    </row>
    <row r="1326" spans="1:91" s="67" customFormat="1" ht="50.1" customHeight="1">
      <c r="A1326" s="4" t="s">
        <v>4937</v>
      </c>
      <c r="B1326" s="33" t="s">
        <v>2720</v>
      </c>
      <c r="C1326" s="5" t="s">
        <v>1799</v>
      </c>
      <c r="D1326" s="31" t="s">
        <v>1789</v>
      </c>
      <c r="E1326" s="24" t="s">
        <v>1800</v>
      </c>
      <c r="F1326" s="31" t="s">
        <v>2706</v>
      </c>
      <c r="G1326" s="24" t="s">
        <v>2712</v>
      </c>
      <c r="H1326" s="10">
        <v>0</v>
      </c>
      <c r="I1326" s="74">
        <v>590000000</v>
      </c>
      <c r="J1326" s="8" t="s">
        <v>2571</v>
      </c>
      <c r="K1326" s="24" t="s">
        <v>3479</v>
      </c>
      <c r="L1326" s="8" t="s">
        <v>2725</v>
      </c>
      <c r="M1326" s="66" t="s">
        <v>2716</v>
      </c>
      <c r="N1326" s="5" t="s">
        <v>1467</v>
      </c>
      <c r="O1326" s="8" t="s">
        <v>404</v>
      </c>
      <c r="P1326" s="34">
        <v>168</v>
      </c>
      <c r="Q1326" s="34" t="s">
        <v>3154</v>
      </c>
      <c r="R1326" s="179">
        <v>1</v>
      </c>
      <c r="S1326" s="35">
        <v>400000</v>
      </c>
      <c r="T1326" s="35">
        <f t="shared" si="47"/>
        <v>400000</v>
      </c>
      <c r="U1326" s="35">
        <f t="shared" si="46"/>
        <v>448000.00000000006</v>
      </c>
      <c r="V1326" s="75" t="s">
        <v>2706</v>
      </c>
      <c r="W1326" s="24">
        <v>2017</v>
      </c>
      <c r="X1326" s="36"/>
      <c r="Y1326" s="132"/>
      <c r="Z1326" s="132"/>
      <c r="AA1326" s="132"/>
      <c r="AB1326" s="132"/>
      <c r="AC1326" s="132"/>
      <c r="AD1326" s="132"/>
      <c r="AE1326" s="132"/>
      <c r="AF1326" s="132"/>
      <c r="AG1326" s="132"/>
      <c r="AH1326" s="132"/>
      <c r="AI1326" s="132"/>
      <c r="AJ1326" s="132"/>
      <c r="AK1326" s="132"/>
      <c r="AL1326" s="132"/>
      <c r="AM1326" s="132"/>
      <c r="AN1326" s="132"/>
      <c r="AO1326" s="132"/>
      <c r="AP1326" s="132"/>
      <c r="AQ1326" s="132"/>
      <c r="AR1326" s="132"/>
      <c r="AS1326" s="132"/>
      <c r="AT1326" s="132"/>
      <c r="AU1326" s="132"/>
      <c r="AV1326" s="132"/>
      <c r="AW1326" s="132"/>
      <c r="AX1326" s="132"/>
      <c r="AY1326" s="132"/>
      <c r="AZ1326" s="132"/>
      <c r="BA1326" s="132"/>
      <c r="BB1326" s="132"/>
      <c r="BC1326" s="132"/>
      <c r="BD1326" s="132"/>
      <c r="BE1326" s="132"/>
      <c r="BF1326" s="132"/>
      <c r="BG1326" s="132"/>
      <c r="BH1326" s="132"/>
      <c r="BI1326" s="132"/>
      <c r="BJ1326" s="132"/>
      <c r="BK1326" s="132"/>
      <c r="BL1326" s="132"/>
      <c r="BM1326" s="132"/>
      <c r="BN1326" s="132"/>
      <c r="BO1326" s="132"/>
      <c r="BP1326" s="132"/>
      <c r="BQ1326" s="132"/>
      <c r="BR1326" s="132"/>
      <c r="BS1326" s="132"/>
      <c r="BT1326" s="132"/>
      <c r="BU1326" s="132"/>
      <c r="BV1326" s="132"/>
      <c r="BW1326" s="132"/>
      <c r="BX1326" s="132"/>
      <c r="BY1326" s="132"/>
      <c r="BZ1326" s="132"/>
      <c r="CA1326" s="132"/>
      <c r="CB1326" s="132"/>
      <c r="CC1326" s="132"/>
      <c r="CD1326" s="132"/>
      <c r="CE1326" s="132"/>
      <c r="CF1326" s="132"/>
      <c r="CG1326" s="132"/>
      <c r="CH1326" s="132"/>
      <c r="CI1326" s="132"/>
      <c r="CJ1326" s="132"/>
      <c r="CK1326" s="132"/>
      <c r="CL1326" s="132"/>
      <c r="CM1326" s="132"/>
    </row>
    <row r="1327" spans="1:91" s="67" customFormat="1" ht="50.1" customHeight="1">
      <c r="A1327" s="4" t="s">
        <v>4938</v>
      </c>
      <c r="B1327" s="33" t="s">
        <v>2720</v>
      </c>
      <c r="C1327" s="5" t="s">
        <v>1801</v>
      </c>
      <c r="D1327" s="23" t="s">
        <v>1789</v>
      </c>
      <c r="E1327" s="5" t="s">
        <v>1802</v>
      </c>
      <c r="F1327" s="23" t="s">
        <v>2706</v>
      </c>
      <c r="G1327" s="24" t="s">
        <v>2712</v>
      </c>
      <c r="H1327" s="10">
        <v>0</v>
      </c>
      <c r="I1327" s="74">
        <v>590000000</v>
      </c>
      <c r="J1327" s="8" t="s">
        <v>2571</v>
      </c>
      <c r="K1327" s="24" t="s">
        <v>3479</v>
      </c>
      <c r="L1327" s="8" t="s">
        <v>2725</v>
      </c>
      <c r="M1327" s="33" t="s">
        <v>2716</v>
      </c>
      <c r="N1327" s="5" t="s">
        <v>1467</v>
      </c>
      <c r="O1327" s="8" t="s">
        <v>404</v>
      </c>
      <c r="P1327" s="34">
        <v>168</v>
      </c>
      <c r="Q1327" s="34" t="s">
        <v>3154</v>
      </c>
      <c r="R1327" s="179">
        <v>1</v>
      </c>
      <c r="S1327" s="35">
        <v>400000</v>
      </c>
      <c r="T1327" s="35">
        <f t="shared" si="47"/>
        <v>400000</v>
      </c>
      <c r="U1327" s="35">
        <f t="shared" si="46"/>
        <v>448000.00000000006</v>
      </c>
      <c r="V1327" s="33" t="s">
        <v>2706</v>
      </c>
      <c r="W1327" s="24">
        <v>2017</v>
      </c>
      <c r="X1327" s="36"/>
      <c r="Y1327" s="132"/>
      <c r="Z1327" s="132"/>
      <c r="AA1327" s="132"/>
      <c r="AB1327" s="132"/>
      <c r="AC1327" s="132"/>
      <c r="AD1327" s="132"/>
      <c r="AE1327" s="132"/>
      <c r="AF1327" s="132"/>
      <c r="AG1327" s="132"/>
      <c r="AH1327" s="132"/>
      <c r="AI1327" s="132"/>
      <c r="AJ1327" s="132"/>
      <c r="AK1327" s="132"/>
      <c r="AL1327" s="132"/>
      <c r="AM1327" s="132"/>
      <c r="AN1327" s="132"/>
      <c r="AO1327" s="132"/>
      <c r="AP1327" s="132"/>
      <c r="AQ1327" s="132"/>
      <c r="AR1327" s="132"/>
      <c r="AS1327" s="132"/>
      <c r="AT1327" s="132"/>
      <c r="AU1327" s="132"/>
      <c r="AV1327" s="132"/>
      <c r="AW1327" s="132"/>
      <c r="AX1327" s="132"/>
      <c r="AY1327" s="132"/>
      <c r="AZ1327" s="132"/>
      <c r="BA1327" s="132"/>
      <c r="BB1327" s="132"/>
      <c r="BC1327" s="132"/>
      <c r="BD1327" s="132"/>
      <c r="BE1327" s="132"/>
      <c r="BF1327" s="132"/>
      <c r="BG1327" s="132"/>
      <c r="BH1327" s="132"/>
      <c r="BI1327" s="132"/>
      <c r="BJ1327" s="132"/>
      <c r="BK1327" s="132"/>
      <c r="BL1327" s="132"/>
      <c r="BM1327" s="132"/>
      <c r="BN1327" s="132"/>
      <c r="BO1327" s="132"/>
      <c r="BP1327" s="132"/>
      <c r="BQ1327" s="132"/>
      <c r="BR1327" s="132"/>
      <c r="BS1327" s="132"/>
      <c r="BT1327" s="132"/>
      <c r="BU1327" s="132"/>
      <c r="BV1327" s="132"/>
      <c r="BW1327" s="132"/>
      <c r="BX1327" s="132"/>
      <c r="BY1327" s="132"/>
      <c r="BZ1327" s="132"/>
      <c r="CA1327" s="132"/>
      <c r="CB1327" s="132"/>
      <c r="CC1327" s="132"/>
      <c r="CD1327" s="132"/>
      <c r="CE1327" s="132"/>
      <c r="CF1327" s="132"/>
      <c r="CG1327" s="132"/>
      <c r="CH1327" s="132"/>
      <c r="CI1327" s="132"/>
      <c r="CJ1327" s="132"/>
      <c r="CK1327" s="132"/>
      <c r="CL1327" s="132"/>
      <c r="CM1327" s="132"/>
    </row>
    <row r="1328" spans="1:91" s="67" customFormat="1" ht="50.1" customHeight="1">
      <c r="A1328" s="4" t="s">
        <v>4939</v>
      </c>
      <c r="B1328" s="4" t="s">
        <v>2720</v>
      </c>
      <c r="C1328" s="8" t="s">
        <v>1803</v>
      </c>
      <c r="D1328" s="7" t="s">
        <v>1789</v>
      </c>
      <c r="E1328" s="8" t="s">
        <v>1804</v>
      </c>
      <c r="F1328" s="56" t="s">
        <v>2706</v>
      </c>
      <c r="G1328" s="4" t="s">
        <v>2712</v>
      </c>
      <c r="H1328" s="4">
        <v>0</v>
      </c>
      <c r="I1328" s="74">
        <v>590000000</v>
      </c>
      <c r="J1328" s="8" t="s">
        <v>2571</v>
      </c>
      <c r="K1328" s="24" t="s">
        <v>3479</v>
      </c>
      <c r="L1328" s="8" t="s">
        <v>2725</v>
      </c>
      <c r="M1328" s="4" t="s">
        <v>2716</v>
      </c>
      <c r="N1328" s="8" t="s">
        <v>1467</v>
      </c>
      <c r="O1328" s="8" t="s">
        <v>404</v>
      </c>
      <c r="P1328" s="34">
        <v>168</v>
      </c>
      <c r="Q1328" s="4" t="s">
        <v>3154</v>
      </c>
      <c r="R1328" s="155">
        <v>1</v>
      </c>
      <c r="S1328" s="35">
        <v>400000</v>
      </c>
      <c r="T1328" s="35">
        <f t="shared" si="47"/>
        <v>400000</v>
      </c>
      <c r="U1328" s="35">
        <f t="shared" si="46"/>
        <v>448000.00000000006</v>
      </c>
      <c r="V1328" s="4" t="s">
        <v>2706</v>
      </c>
      <c r="W1328" s="24">
        <v>2017</v>
      </c>
      <c r="X1328" s="36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  <c r="AY1328" s="27"/>
      <c r="AZ1328" s="27"/>
      <c r="BA1328" s="27"/>
      <c r="BB1328" s="27"/>
      <c r="BC1328" s="27"/>
      <c r="BD1328" s="27"/>
      <c r="BE1328" s="27"/>
      <c r="BF1328" s="27"/>
      <c r="BG1328" s="27"/>
      <c r="BH1328" s="27"/>
      <c r="BI1328" s="27"/>
      <c r="BJ1328" s="27"/>
      <c r="BK1328" s="27"/>
      <c r="BL1328" s="27"/>
      <c r="BM1328" s="27"/>
      <c r="BN1328" s="27"/>
      <c r="BO1328" s="27"/>
      <c r="BP1328" s="27"/>
      <c r="BQ1328" s="27"/>
      <c r="BR1328" s="27"/>
      <c r="BS1328" s="27"/>
      <c r="BT1328" s="27"/>
      <c r="BU1328" s="27"/>
      <c r="BV1328" s="27"/>
      <c r="BW1328" s="27"/>
      <c r="BX1328" s="27"/>
      <c r="BY1328" s="27"/>
      <c r="BZ1328" s="27"/>
      <c r="CA1328" s="27"/>
      <c r="CB1328" s="27"/>
      <c r="CC1328" s="27"/>
      <c r="CD1328" s="27"/>
      <c r="CE1328" s="27"/>
      <c r="CF1328" s="27"/>
      <c r="CG1328" s="27"/>
      <c r="CH1328" s="27"/>
      <c r="CI1328" s="27"/>
      <c r="CJ1328" s="27"/>
      <c r="CK1328" s="27"/>
      <c r="CL1328" s="27"/>
      <c r="CM1328" s="27"/>
    </row>
    <row r="1329" spans="1:91" s="67" customFormat="1" ht="50.1" customHeight="1">
      <c r="A1329" s="4" t="s">
        <v>4940</v>
      </c>
      <c r="B1329" s="21" t="s">
        <v>2720</v>
      </c>
      <c r="C1329" s="22" t="s">
        <v>1805</v>
      </c>
      <c r="D1329" s="22" t="s">
        <v>1789</v>
      </c>
      <c r="E1329" s="22" t="s">
        <v>1806</v>
      </c>
      <c r="F1329" s="23" t="s">
        <v>2706</v>
      </c>
      <c r="G1329" s="24" t="s">
        <v>2712</v>
      </c>
      <c r="H1329" s="9">
        <v>0</v>
      </c>
      <c r="I1329" s="74">
        <v>590000000</v>
      </c>
      <c r="J1329" s="8" t="s">
        <v>2571</v>
      </c>
      <c r="K1329" s="24" t="s">
        <v>3479</v>
      </c>
      <c r="L1329" s="8" t="s">
        <v>2725</v>
      </c>
      <c r="M1329" s="24" t="s">
        <v>2716</v>
      </c>
      <c r="N1329" s="24" t="s">
        <v>1467</v>
      </c>
      <c r="O1329" s="8" t="s">
        <v>404</v>
      </c>
      <c r="P1329" s="34">
        <v>168</v>
      </c>
      <c r="Q1329" s="24" t="s">
        <v>3154</v>
      </c>
      <c r="R1329" s="173">
        <v>1</v>
      </c>
      <c r="S1329" s="35">
        <v>400000</v>
      </c>
      <c r="T1329" s="35">
        <f t="shared" si="47"/>
        <v>400000</v>
      </c>
      <c r="U1329" s="35">
        <f t="shared" si="46"/>
        <v>448000.00000000006</v>
      </c>
      <c r="V1329" s="24" t="s">
        <v>2706</v>
      </c>
      <c r="W1329" s="24">
        <v>2017</v>
      </c>
      <c r="X1329" s="36"/>
      <c r="Y1329" s="132"/>
      <c r="Z1329" s="132"/>
      <c r="AA1329" s="132"/>
      <c r="AB1329" s="132"/>
      <c r="AC1329" s="132"/>
      <c r="AD1329" s="132"/>
      <c r="AE1329" s="132"/>
      <c r="AF1329" s="132"/>
      <c r="AG1329" s="132"/>
      <c r="AH1329" s="132"/>
      <c r="AI1329" s="132"/>
      <c r="AJ1329" s="132"/>
      <c r="AK1329" s="132"/>
      <c r="AL1329" s="132"/>
      <c r="AM1329" s="132"/>
      <c r="AN1329" s="132"/>
      <c r="AO1329" s="132"/>
      <c r="AP1329" s="132"/>
      <c r="AQ1329" s="132"/>
      <c r="AR1329" s="132"/>
      <c r="AS1329" s="132"/>
      <c r="AT1329" s="132"/>
      <c r="AU1329" s="132"/>
      <c r="AV1329" s="132"/>
      <c r="AW1329" s="132"/>
      <c r="AX1329" s="132"/>
      <c r="AY1329" s="132"/>
      <c r="AZ1329" s="132"/>
      <c r="BA1329" s="132"/>
      <c r="BB1329" s="132"/>
      <c r="BC1329" s="132"/>
      <c r="BD1329" s="132"/>
      <c r="BE1329" s="132"/>
      <c r="BF1329" s="132"/>
      <c r="BG1329" s="132"/>
      <c r="BH1329" s="132"/>
      <c r="BI1329" s="132"/>
      <c r="BJ1329" s="132"/>
      <c r="BK1329" s="132"/>
      <c r="BL1329" s="132"/>
      <c r="BM1329" s="132"/>
      <c r="BN1329" s="132"/>
      <c r="BO1329" s="132"/>
      <c r="BP1329" s="132"/>
      <c r="BQ1329" s="132"/>
      <c r="BR1329" s="132"/>
      <c r="BS1329" s="132"/>
      <c r="BT1329" s="132"/>
      <c r="BU1329" s="132"/>
      <c r="BV1329" s="132"/>
      <c r="BW1329" s="132"/>
      <c r="BX1329" s="132"/>
      <c r="BY1329" s="132"/>
      <c r="BZ1329" s="132"/>
      <c r="CA1329" s="132"/>
      <c r="CB1329" s="132"/>
      <c r="CC1329" s="132"/>
      <c r="CD1329" s="132"/>
      <c r="CE1329" s="132"/>
      <c r="CF1329" s="132"/>
      <c r="CG1329" s="132"/>
      <c r="CH1329" s="132"/>
      <c r="CI1329" s="132"/>
      <c r="CJ1329" s="132"/>
      <c r="CK1329" s="132"/>
      <c r="CL1329" s="132"/>
      <c r="CM1329" s="132"/>
    </row>
    <row r="1330" spans="1:91" s="67" customFormat="1" ht="50.1" customHeight="1">
      <c r="A1330" s="4" t="s">
        <v>4941</v>
      </c>
      <c r="B1330" s="21" t="s">
        <v>2720</v>
      </c>
      <c r="C1330" s="22" t="s">
        <v>1807</v>
      </c>
      <c r="D1330" s="22" t="s">
        <v>1789</v>
      </c>
      <c r="E1330" s="22" t="s">
        <v>1808</v>
      </c>
      <c r="F1330" s="23" t="s">
        <v>2706</v>
      </c>
      <c r="G1330" s="24" t="s">
        <v>2712</v>
      </c>
      <c r="H1330" s="9">
        <v>0</v>
      </c>
      <c r="I1330" s="74">
        <v>590000000</v>
      </c>
      <c r="J1330" s="8" t="s">
        <v>2571</v>
      </c>
      <c r="K1330" s="24" t="s">
        <v>3479</v>
      </c>
      <c r="L1330" s="8" t="s">
        <v>2725</v>
      </c>
      <c r="M1330" s="24" t="s">
        <v>2716</v>
      </c>
      <c r="N1330" s="24" t="s">
        <v>1467</v>
      </c>
      <c r="O1330" s="8" t="s">
        <v>404</v>
      </c>
      <c r="P1330" s="34">
        <v>168</v>
      </c>
      <c r="Q1330" s="24" t="s">
        <v>3154</v>
      </c>
      <c r="R1330" s="173">
        <v>1</v>
      </c>
      <c r="S1330" s="35">
        <v>400000</v>
      </c>
      <c r="T1330" s="35">
        <f t="shared" si="47"/>
        <v>400000</v>
      </c>
      <c r="U1330" s="35">
        <f t="shared" si="46"/>
        <v>448000.00000000006</v>
      </c>
      <c r="V1330" s="24" t="s">
        <v>2706</v>
      </c>
      <c r="W1330" s="24">
        <v>2017</v>
      </c>
      <c r="X1330" s="36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</row>
    <row r="1331" spans="1:91" s="67" customFormat="1" ht="50.1" customHeight="1">
      <c r="A1331" s="4" t="s">
        <v>4942</v>
      </c>
      <c r="B1331" s="33" t="s">
        <v>2720</v>
      </c>
      <c r="C1331" s="5" t="s">
        <v>1809</v>
      </c>
      <c r="D1331" s="31" t="s">
        <v>1789</v>
      </c>
      <c r="E1331" s="24" t="s">
        <v>1810</v>
      </c>
      <c r="F1331" s="31" t="s">
        <v>2706</v>
      </c>
      <c r="G1331" s="24" t="s">
        <v>2712</v>
      </c>
      <c r="H1331" s="10">
        <v>0</v>
      </c>
      <c r="I1331" s="74">
        <v>590000000</v>
      </c>
      <c r="J1331" s="8" t="s">
        <v>2571</v>
      </c>
      <c r="K1331" s="24" t="s">
        <v>3479</v>
      </c>
      <c r="L1331" s="8" t="s">
        <v>2725</v>
      </c>
      <c r="M1331" s="66" t="s">
        <v>2716</v>
      </c>
      <c r="N1331" s="5" t="s">
        <v>1467</v>
      </c>
      <c r="O1331" s="8" t="s">
        <v>404</v>
      </c>
      <c r="P1331" s="34">
        <v>168</v>
      </c>
      <c r="Q1331" s="34" t="s">
        <v>3154</v>
      </c>
      <c r="R1331" s="179">
        <v>1</v>
      </c>
      <c r="S1331" s="35">
        <v>400000</v>
      </c>
      <c r="T1331" s="35">
        <f t="shared" si="47"/>
        <v>400000</v>
      </c>
      <c r="U1331" s="35">
        <f t="shared" si="46"/>
        <v>448000.00000000006</v>
      </c>
      <c r="V1331" s="75" t="s">
        <v>2706</v>
      </c>
      <c r="W1331" s="24">
        <v>2017</v>
      </c>
      <c r="X1331" s="36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  <c r="AY1331" s="27"/>
      <c r="AZ1331" s="27"/>
      <c r="BA1331" s="27"/>
      <c r="BB1331" s="27"/>
      <c r="BC1331" s="27"/>
      <c r="BD1331" s="27"/>
      <c r="BE1331" s="27"/>
      <c r="BF1331" s="27"/>
      <c r="BG1331" s="27"/>
      <c r="BH1331" s="27"/>
      <c r="BI1331" s="27"/>
      <c r="BJ1331" s="27"/>
      <c r="BK1331" s="27"/>
      <c r="BL1331" s="27"/>
      <c r="BM1331" s="27"/>
      <c r="BN1331" s="27"/>
      <c r="BO1331" s="27"/>
      <c r="BP1331" s="27"/>
      <c r="BQ1331" s="27"/>
      <c r="BR1331" s="27"/>
      <c r="BS1331" s="27"/>
      <c r="BT1331" s="27"/>
      <c r="BU1331" s="27"/>
      <c r="BV1331" s="27"/>
      <c r="BW1331" s="27"/>
      <c r="BX1331" s="27"/>
      <c r="BY1331" s="27"/>
      <c r="BZ1331" s="27"/>
      <c r="CA1331" s="27"/>
      <c r="CB1331" s="27"/>
      <c r="CC1331" s="27"/>
      <c r="CD1331" s="27"/>
      <c r="CE1331" s="27"/>
      <c r="CF1331" s="27"/>
      <c r="CG1331" s="27"/>
      <c r="CH1331" s="27"/>
      <c r="CI1331" s="27"/>
      <c r="CJ1331" s="27"/>
      <c r="CK1331" s="27"/>
      <c r="CL1331" s="27"/>
      <c r="CM1331" s="27"/>
    </row>
    <row r="1332" spans="1:91" s="67" customFormat="1" ht="50.1" customHeight="1">
      <c r="A1332" s="4" t="s">
        <v>4943</v>
      </c>
      <c r="B1332" s="33" t="s">
        <v>2720</v>
      </c>
      <c r="C1332" s="5" t="s">
        <v>1811</v>
      </c>
      <c r="D1332" s="23" t="s">
        <v>1789</v>
      </c>
      <c r="E1332" s="5" t="s">
        <v>1812</v>
      </c>
      <c r="F1332" s="23" t="s">
        <v>2706</v>
      </c>
      <c r="G1332" s="24" t="s">
        <v>2712</v>
      </c>
      <c r="H1332" s="10">
        <v>0</v>
      </c>
      <c r="I1332" s="74">
        <v>590000000</v>
      </c>
      <c r="J1332" s="8" t="s">
        <v>2571</v>
      </c>
      <c r="K1332" s="24" t="s">
        <v>3479</v>
      </c>
      <c r="L1332" s="8" t="s">
        <v>2725</v>
      </c>
      <c r="M1332" s="33" t="s">
        <v>2716</v>
      </c>
      <c r="N1332" s="5" t="s">
        <v>1467</v>
      </c>
      <c r="O1332" s="8" t="s">
        <v>404</v>
      </c>
      <c r="P1332" s="34">
        <v>168</v>
      </c>
      <c r="Q1332" s="34" t="s">
        <v>3154</v>
      </c>
      <c r="R1332" s="179">
        <v>1</v>
      </c>
      <c r="S1332" s="35">
        <v>400000</v>
      </c>
      <c r="T1332" s="35">
        <f t="shared" si="47"/>
        <v>400000</v>
      </c>
      <c r="U1332" s="35">
        <f t="shared" si="46"/>
        <v>448000.00000000006</v>
      </c>
      <c r="V1332" s="33" t="s">
        <v>2706</v>
      </c>
      <c r="W1332" s="24">
        <v>2017</v>
      </c>
      <c r="X1332" s="36"/>
      <c r="Y1332" s="132"/>
      <c r="Z1332" s="132"/>
      <c r="AA1332" s="132"/>
      <c r="AB1332" s="132"/>
      <c r="AC1332" s="132"/>
      <c r="AD1332" s="132"/>
      <c r="AE1332" s="132"/>
      <c r="AF1332" s="132"/>
      <c r="AG1332" s="132"/>
      <c r="AH1332" s="132"/>
      <c r="AI1332" s="132"/>
      <c r="AJ1332" s="132"/>
      <c r="AK1332" s="132"/>
      <c r="AL1332" s="132"/>
      <c r="AM1332" s="132"/>
      <c r="AN1332" s="132"/>
      <c r="AO1332" s="132"/>
      <c r="AP1332" s="132"/>
      <c r="AQ1332" s="132"/>
      <c r="AR1332" s="132"/>
      <c r="AS1332" s="132"/>
      <c r="AT1332" s="132"/>
      <c r="AU1332" s="132"/>
      <c r="AV1332" s="132"/>
      <c r="AW1332" s="132"/>
      <c r="AX1332" s="132"/>
      <c r="AY1332" s="132"/>
      <c r="AZ1332" s="132"/>
      <c r="BA1332" s="132"/>
      <c r="BB1332" s="132"/>
      <c r="BC1332" s="132"/>
      <c r="BD1332" s="132"/>
      <c r="BE1332" s="132"/>
      <c r="BF1332" s="132"/>
      <c r="BG1332" s="132"/>
      <c r="BH1332" s="132"/>
      <c r="BI1332" s="132"/>
      <c r="BJ1332" s="132"/>
      <c r="BK1332" s="132"/>
      <c r="BL1332" s="132"/>
      <c r="BM1332" s="132"/>
      <c r="BN1332" s="132"/>
      <c r="BO1332" s="132"/>
      <c r="BP1332" s="132"/>
      <c r="BQ1332" s="132"/>
      <c r="BR1332" s="132"/>
      <c r="BS1332" s="132"/>
      <c r="BT1332" s="132"/>
      <c r="BU1332" s="132"/>
      <c r="BV1332" s="132"/>
      <c r="BW1332" s="132"/>
      <c r="BX1332" s="132"/>
      <c r="BY1332" s="132"/>
      <c r="BZ1332" s="132"/>
      <c r="CA1332" s="132"/>
      <c r="CB1332" s="132"/>
      <c r="CC1332" s="132"/>
      <c r="CD1332" s="132"/>
      <c r="CE1332" s="132"/>
      <c r="CF1332" s="132"/>
      <c r="CG1332" s="132"/>
      <c r="CH1332" s="132"/>
      <c r="CI1332" s="132"/>
      <c r="CJ1332" s="132"/>
      <c r="CK1332" s="132"/>
      <c r="CL1332" s="132"/>
      <c r="CM1332" s="132"/>
    </row>
    <row r="1333" spans="1:91" s="67" customFormat="1" ht="50.1" customHeight="1">
      <c r="A1333" s="4" t="s">
        <v>4944</v>
      </c>
      <c r="B1333" s="4" t="s">
        <v>2720</v>
      </c>
      <c r="C1333" s="8" t="s">
        <v>1813</v>
      </c>
      <c r="D1333" s="7" t="s">
        <v>1789</v>
      </c>
      <c r="E1333" s="8" t="s">
        <v>1814</v>
      </c>
      <c r="F1333" s="56" t="s">
        <v>2706</v>
      </c>
      <c r="G1333" s="4" t="s">
        <v>2712</v>
      </c>
      <c r="H1333" s="4">
        <v>0</v>
      </c>
      <c r="I1333" s="74">
        <v>590000000</v>
      </c>
      <c r="J1333" s="8" t="s">
        <v>2571</v>
      </c>
      <c r="K1333" s="24" t="s">
        <v>3479</v>
      </c>
      <c r="L1333" s="8" t="s">
        <v>2725</v>
      </c>
      <c r="M1333" s="4" t="s">
        <v>2716</v>
      </c>
      <c r="N1333" s="8" t="s">
        <v>1467</v>
      </c>
      <c r="O1333" s="8" t="s">
        <v>404</v>
      </c>
      <c r="P1333" s="34">
        <v>168</v>
      </c>
      <c r="Q1333" s="4" t="s">
        <v>3154</v>
      </c>
      <c r="R1333" s="155">
        <v>1</v>
      </c>
      <c r="S1333" s="35">
        <v>400000</v>
      </c>
      <c r="T1333" s="35">
        <f t="shared" si="47"/>
        <v>400000</v>
      </c>
      <c r="U1333" s="35">
        <f t="shared" si="46"/>
        <v>448000.00000000006</v>
      </c>
      <c r="V1333" s="4" t="s">
        <v>2706</v>
      </c>
      <c r="W1333" s="24">
        <v>2017</v>
      </c>
      <c r="X1333" s="36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  <c r="AY1333" s="27"/>
      <c r="AZ1333" s="27"/>
      <c r="BA1333" s="27"/>
      <c r="BB1333" s="27"/>
      <c r="BC1333" s="27"/>
      <c r="BD1333" s="27"/>
      <c r="BE1333" s="27"/>
      <c r="BF1333" s="27"/>
      <c r="BG1333" s="27"/>
      <c r="BH1333" s="27"/>
      <c r="BI1333" s="27"/>
      <c r="BJ1333" s="27"/>
      <c r="BK1333" s="27"/>
      <c r="BL1333" s="27"/>
      <c r="BM1333" s="27"/>
      <c r="BN1333" s="27"/>
      <c r="BO1333" s="27"/>
      <c r="BP1333" s="27"/>
      <c r="BQ1333" s="27"/>
      <c r="BR1333" s="27"/>
      <c r="BS1333" s="27"/>
      <c r="BT1333" s="27"/>
      <c r="BU1333" s="27"/>
      <c r="BV1333" s="27"/>
      <c r="BW1333" s="27"/>
      <c r="BX1333" s="27"/>
      <c r="BY1333" s="27"/>
      <c r="BZ1333" s="27"/>
      <c r="CA1333" s="27"/>
      <c r="CB1333" s="27"/>
      <c r="CC1333" s="27"/>
      <c r="CD1333" s="27"/>
      <c r="CE1333" s="27"/>
      <c r="CF1333" s="27"/>
      <c r="CG1333" s="27"/>
      <c r="CH1333" s="27"/>
      <c r="CI1333" s="27"/>
      <c r="CJ1333" s="27"/>
      <c r="CK1333" s="27"/>
      <c r="CL1333" s="27"/>
      <c r="CM1333" s="27"/>
    </row>
    <row r="1334" spans="1:91" s="67" customFormat="1" ht="50.1" customHeight="1">
      <c r="A1334" s="4" t="s">
        <v>4945</v>
      </c>
      <c r="B1334" s="21" t="s">
        <v>2720</v>
      </c>
      <c r="C1334" s="22" t="s">
        <v>1815</v>
      </c>
      <c r="D1334" s="22" t="s">
        <v>1789</v>
      </c>
      <c r="E1334" s="22" t="s">
        <v>1816</v>
      </c>
      <c r="F1334" s="23" t="s">
        <v>2706</v>
      </c>
      <c r="G1334" s="24" t="s">
        <v>2712</v>
      </c>
      <c r="H1334" s="9">
        <v>0</v>
      </c>
      <c r="I1334" s="74">
        <v>590000000</v>
      </c>
      <c r="J1334" s="8" t="s">
        <v>2571</v>
      </c>
      <c r="K1334" s="24" t="s">
        <v>3479</v>
      </c>
      <c r="L1334" s="8" t="s">
        <v>2725</v>
      </c>
      <c r="M1334" s="24" t="s">
        <v>2716</v>
      </c>
      <c r="N1334" s="24" t="s">
        <v>1467</v>
      </c>
      <c r="O1334" s="8" t="s">
        <v>404</v>
      </c>
      <c r="P1334" s="34">
        <v>168</v>
      </c>
      <c r="Q1334" s="24" t="s">
        <v>3154</v>
      </c>
      <c r="R1334" s="173">
        <v>1</v>
      </c>
      <c r="S1334" s="35">
        <v>400000</v>
      </c>
      <c r="T1334" s="35">
        <f t="shared" si="47"/>
        <v>400000</v>
      </c>
      <c r="U1334" s="35">
        <f t="shared" si="46"/>
        <v>448000.00000000006</v>
      </c>
      <c r="V1334" s="24" t="s">
        <v>2706</v>
      </c>
      <c r="W1334" s="24">
        <v>2017</v>
      </c>
      <c r="X1334" s="36"/>
      <c r="Y1334" s="132"/>
      <c r="Z1334" s="132"/>
      <c r="AA1334" s="132"/>
      <c r="AB1334" s="132"/>
      <c r="AC1334" s="132"/>
      <c r="AD1334" s="132"/>
      <c r="AE1334" s="132"/>
      <c r="AF1334" s="132"/>
      <c r="AG1334" s="132"/>
      <c r="AH1334" s="132"/>
      <c r="AI1334" s="132"/>
      <c r="AJ1334" s="132"/>
      <c r="AK1334" s="132"/>
      <c r="AL1334" s="132"/>
      <c r="AM1334" s="132"/>
      <c r="AN1334" s="132"/>
      <c r="AO1334" s="132"/>
      <c r="AP1334" s="132"/>
      <c r="AQ1334" s="132"/>
      <c r="AR1334" s="132"/>
      <c r="AS1334" s="132"/>
      <c r="AT1334" s="132"/>
      <c r="AU1334" s="132"/>
      <c r="AV1334" s="132"/>
      <c r="AW1334" s="132"/>
      <c r="AX1334" s="132"/>
      <c r="AY1334" s="132"/>
      <c r="AZ1334" s="132"/>
      <c r="BA1334" s="132"/>
      <c r="BB1334" s="132"/>
      <c r="BC1334" s="132"/>
      <c r="BD1334" s="132"/>
      <c r="BE1334" s="132"/>
      <c r="BF1334" s="132"/>
      <c r="BG1334" s="132"/>
      <c r="BH1334" s="132"/>
      <c r="BI1334" s="132"/>
      <c r="BJ1334" s="132"/>
      <c r="BK1334" s="132"/>
      <c r="BL1334" s="132"/>
      <c r="BM1334" s="132"/>
      <c r="BN1334" s="132"/>
      <c r="BO1334" s="132"/>
      <c r="BP1334" s="132"/>
      <c r="BQ1334" s="132"/>
      <c r="BR1334" s="132"/>
      <c r="BS1334" s="132"/>
      <c r="BT1334" s="132"/>
      <c r="BU1334" s="132"/>
      <c r="BV1334" s="132"/>
      <c r="BW1334" s="132"/>
      <c r="BX1334" s="132"/>
      <c r="BY1334" s="132"/>
      <c r="BZ1334" s="132"/>
      <c r="CA1334" s="132"/>
      <c r="CB1334" s="132"/>
      <c r="CC1334" s="132"/>
      <c r="CD1334" s="132"/>
      <c r="CE1334" s="132"/>
      <c r="CF1334" s="132"/>
      <c r="CG1334" s="132"/>
      <c r="CH1334" s="132"/>
      <c r="CI1334" s="132"/>
      <c r="CJ1334" s="132"/>
      <c r="CK1334" s="132"/>
      <c r="CL1334" s="132"/>
      <c r="CM1334" s="132"/>
    </row>
    <row r="1335" spans="1:91" s="67" customFormat="1" ht="50.1" customHeight="1">
      <c r="A1335" s="4" t="s">
        <v>4946</v>
      </c>
      <c r="B1335" s="21" t="s">
        <v>2720</v>
      </c>
      <c r="C1335" s="22" t="s">
        <v>1817</v>
      </c>
      <c r="D1335" s="22" t="s">
        <v>1789</v>
      </c>
      <c r="E1335" s="22" t="s">
        <v>1818</v>
      </c>
      <c r="F1335" s="23" t="s">
        <v>2706</v>
      </c>
      <c r="G1335" s="24" t="s">
        <v>2712</v>
      </c>
      <c r="H1335" s="9">
        <v>0</v>
      </c>
      <c r="I1335" s="74">
        <v>590000000</v>
      </c>
      <c r="J1335" s="8" t="s">
        <v>2571</v>
      </c>
      <c r="K1335" s="24" t="s">
        <v>3479</v>
      </c>
      <c r="L1335" s="8" t="s">
        <v>2725</v>
      </c>
      <c r="M1335" s="24" t="s">
        <v>2716</v>
      </c>
      <c r="N1335" s="24" t="s">
        <v>1467</v>
      </c>
      <c r="O1335" s="8" t="s">
        <v>404</v>
      </c>
      <c r="P1335" s="34">
        <v>168</v>
      </c>
      <c r="Q1335" s="24" t="s">
        <v>3154</v>
      </c>
      <c r="R1335" s="173">
        <v>1</v>
      </c>
      <c r="S1335" s="35">
        <v>400000</v>
      </c>
      <c r="T1335" s="35">
        <f t="shared" si="47"/>
        <v>400000</v>
      </c>
      <c r="U1335" s="35">
        <f t="shared" si="46"/>
        <v>448000.00000000006</v>
      </c>
      <c r="V1335" s="24" t="s">
        <v>2706</v>
      </c>
      <c r="W1335" s="24">
        <v>2017</v>
      </c>
      <c r="X1335" s="36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</row>
    <row r="1336" spans="1:91" s="67" customFormat="1" ht="50.1" customHeight="1">
      <c r="A1336" s="4" t="s">
        <v>4947</v>
      </c>
      <c r="B1336" s="33" t="s">
        <v>2720</v>
      </c>
      <c r="C1336" s="5" t="s">
        <v>1819</v>
      </c>
      <c r="D1336" s="31" t="s">
        <v>1789</v>
      </c>
      <c r="E1336" s="24" t="s">
        <v>1820</v>
      </c>
      <c r="F1336" s="31" t="s">
        <v>2706</v>
      </c>
      <c r="G1336" s="24" t="s">
        <v>2712</v>
      </c>
      <c r="H1336" s="10">
        <v>0</v>
      </c>
      <c r="I1336" s="74">
        <v>590000000</v>
      </c>
      <c r="J1336" s="8" t="s">
        <v>2571</v>
      </c>
      <c r="K1336" s="24" t="s">
        <v>3479</v>
      </c>
      <c r="L1336" s="8" t="s">
        <v>2725</v>
      </c>
      <c r="M1336" s="66" t="s">
        <v>2716</v>
      </c>
      <c r="N1336" s="5" t="s">
        <v>1467</v>
      </c>
      <c r="O1336" s="8" t="s">
        <v>404</v>
      </c>
      <c r="P1336" s="34">
        <v>168</v>
      </c>
      <c r="Q1336" s="34" t="s">
        <v>3154</v>
      </c>
      <c r="R1336" s="179">
        <v>1</v>
      </c>
      <c r="S1336" s="35">
        <v>400000</v>
      </c>
      <c r="T1336" s="35">
        <f t="shared" si="47"/>
        <v>400000</v>
      </c>
      <c r="U1336" s="35">
        <f t="shared" si="46"/>
        <v>448000.00000000006</v>
      </c>
      <c r="V1336" s="75" t="s">
        <v>2706</v>
      </c>
      <c r="W1336" s="24">
        <v>2017</v>
      </c>
      <c r="X1336" s="36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  <c r="AY1336" s="27"/>
      <c r="AZ1336" s="27"/>
      <c r="BA1336" s="27"/>
      <c r="BB1336" s="27"/>
      <c r="BC1336" s="27"/>
      <c r="BD1336" s="27"/>
      <c r="BE1336" s="27"/>
      <c r="BF1336" s="27"/>
      <c r="BG1336" s="27"/>
      <c r="BH1336" s="27"/>
      <c r="BI1336" s="27"/>
      <c r="BJ1336" s="27"/>
      <c r="BK1336" s="27"/>
      <c r="BL1336" s="27"/>
      <c r="BM1336" s="27"/>
      <c r="BN1336" s="27"/>
      <c r="BO1336" s="27"/>
      <c r="BP1336" s="27"/>
      <c r="BQ1336" s="27"/>
      <c r="BR1336" s="27"/>
      <c r="BS1336" s="27"/>
      <c r="BT1336" s="27"/>
      <c r="BU1336" s="27"/>
      <c r="BV1336" s="27"/>
      <c r="BW1336" s="27"/>
      <c r="BX1336" s="27"/>
      <c r="BY1336" s="27"/>
      <c r="BZ1336" s="27"/>
      <c r="CA1336" s="27"/>
      <c r="CB1336" s="27"/>
      <c r="CC1336" s="27"/>
      <c r="CD1336" s="27"/>
      <c r="CE1336" s="27"/>
      <c r="CF1336" s="27"/>
      <c r="CG1336" s="27"/>
      <c r="CH1336" s="27"/>
      <c r="CI1336" s="27"/>
      <c r="CJ1336" s="27"/>
      <c r="CK1336" s="27"/>
      <c r="CL1336" s="27"/>
      <c r="CM1336" s="27"/>
    </row>
    <row r="1337" spans="1:91" s="67" customFormat="1" ht="50.1" customHeight="1">
      <c r="A1337" s="4" t="s">
        <v>4948</v>
      </c>
      <c r="B1337" s="33" t="s">
        <v>2720</v>
      </c>
      <c r="C1337" s="5" t="s">
        <v>1821</v>
      </c>
      <c r="D1337" s="23" t="s">
        <v>1789</v>
      </c>
      <c r="E1337" s="5" t="s">
        <v>1822</v>
      </c>
      <c r="F1337" s="23" t="s">
        <v>2706</v>
      </c>
      <c r="G1337" s="24" t="s">
        <v>2712</v>
      </c>
      <c r="H1337" s="10">
        <v>0</v>
      </c>
      <c r="I1337" s="74">
        <v>590000000</v>
      </c>
      <c r="J1337" s="8" t="s">
        <v>2571</v>
      </c>
      <c r="K1337" s="24" t="s">
        <v>3479</v>
      </c>
      <c r="L1337" s="8" t="s">
        <v>2725</v>
      </c>
      <c r="M1337" s="33" t="s">
        <v>2716</v>
      </c>
      <c r="N1337" s="5" t="s">
        <v>1467</v>
      </c>
      <c r="O1337" s="8" t="s">
        <v>404</v>
      </c>
      <c r="P1337" s="34">
        <v>168</v>
      </c>
      <c r="Q1337" s="34" t="s">
        <v>3154</v>
      </c>
      <c r="R1337" s="179">
        <v>1</v>
      </c>
      <c r="S1337" s="35">
        <v>400000</v>
      </c>
      <c r="T1337" s="35">
        <f t="shared" si="47"/>
        <v>400000</v>
      </c>
      <c r="U1337" s="35">
        <f t="shared" si="46"/>
        <v>448000.00000000006</v>
      </c>
      <c r="V1337" s="33" t="s">
        <v>2706</v>
      </c>
      <c r="W1337" s="24">
        <v>2017</v>
      </c>
      <c r="X1337" s="36"/>
      <c r="Y1337" s="132"/>
      <c r="Z1337" s="132"/>
      <c r="AA1337" s="132"/>
      <c r="AB1337" s="132"/>
      <c r="AC1337" s="132"/>
      <c r="AD1337" s="132"/>
      <c r="AE1337" s="132"/>
      <c r="AF1337" s="132"/>
      <c r="AG1337" s="132"/>
      <c r="AH1337" s="132"/>
      <c r="AI1337" s="132"/>
      <c r="AJ1337" s="132"/>
      <c r="AK1337" s="132"/>
      <c r="AL1337" s="132"/>
      <c r="AM1337" s="132"/>
      <c r="AN1337" s="132"/>
      <c r="AO1337" s="132"/>
      <c r="AP1337" s="132"/>
      <c r="AQ1337" s="132"/>
      <c r="AR1337" s="132"/>
      <c r="AS1337" s="132"/>
      <c r="AT1337" s="132"/>
      <c r="AU1337" s="132"/>
      <c r="AV1337" s="132"/>
      <c r="AW1337" s="132"/>
      <c r="AX1337" s="132"/>
      <c r="AY1337" s="132"/>
      <c r="AZ1337" s="132"/>
      <c r="BA1337" s="132"/>
      <c r="BB1337" s="132"/>
      <c r="BC1337" s="132"/>
      <c r="BD1337" s="132"/>
      <c r="BE1337" s="132"/>
      <c r="BF1337" s="132"/>
      <c r="BG1337" s="132"/>
      <c r="BH1337" s="132"/>
      <c r="BI1337" s="132"/>
      <c r="BJ1337" s="132"/>
      <c r="BK1337" s="132"/>
      <c r="BL1337" s="132"/>
      <c r="BM1337" s="132"/>
      <c r="BN1337" s="132"/>
      <c r="BO1337" s="132"/>
      <c r="BP1337" s="132"/>
      <c r="BQ1337" s="132"/>
      <c r="BR1337" s="132"/>
      <c r="BS1337" s="132"/>
      <c r="BT1337" s="132"/>
      <c r="BU1337" s="132"/>
      <c r="BV1337" s="132"/>
      <c r="BW1337" s="132"/>
      <c r="BX1337" s="132"/>
      <c r="BY1337" s="132"/>
      <c r="BZ1337" s="132"/>
      <c r="CA1337" s="132"/>
      <c r="CB1337" s="132"/>
      <c r="CC1337" s="132"/>
      <c r="CD1337" s="132"/>
      <c r="CE1337" s="132"/>
      <c r="CF1337" s="132"/>
      <c r="CG1337" s="132"/>
      <c r="CH1337" s="132"/>
      <c r="CI1337" s="132"/>
      <c r="CJ1337" s="132"/>
      <c r="CK1337" s="132"/>
      <c r="CL1337" s="132"/>
      <c r="CM1337" s="132"/>
    </row>
    <row r="1338" spans="1:91" s="67" customFormat="1" ht="50.1" customHeight="1">
      <c r="A1338" s="4" t="s">
        <v>4949</v>
      </c>
      <c r="B1338" s="4" t="s">
        <v>2720</v>
      </c>
      <c r="C1338" s="8" t="s">
        <v>1823</v>
      </c>
      <c r="D1338" s="7" t="s">
        <v>1789</v>
      </c>
      <c r="E1338" s="8" t="s">
        <v>1824</v>
      </c>
      <c r="F1338" s="56" t="s">
        <v>2706</v>
      </c>
      <c r="G1338" s="4" t="s">
        <v>2712</v>
      </c>
      <c r="H1338" s="4">
        <v>0</v>
      </c>
      <c r="I1338" s="74">
        <v>590000000</v>
      </c>
      <c r="J1338" s="8" t="s">
        <v>2571</v>
      </c>
      <c r="K1338" s="24" t="s">
        <v>3479</v>
      </c>
      <c r="L1338" s="8" t="s">
        <v>2725</v>
      </c>
      <c r="M1338" s="4" t="s">
        <v>2716</v>
      </c>
      <c r="N1338" s="8" t="s">
        <v>1467</v>
      </c>
      <c r="O1338" s="8" t="s">
        <v>404</v>
      </c>
      <c r="P1338" s="34">
        <v>168</v>
      </c>
      <c r="Q1338" s="4" t="s">
        <v>3154</v>
      </c>
      <c r="R1338" s="155">
        <v>1</v>
      </c>
      <c r="S1338" s="35">
        <v>400000</v>
      </c>
      <c r="T1338" s="35">
        <f t="shared" si="47"/>
        <v>400000</v>
      </c>
      <c r="U1338" s="35">
        <f t="shared" si="46"/>
        <v>448000.00000000006</v>
      </c>
      <c r="V1338" s="4" t="s">
        <v>2706</v>
      </c>
      <c r="W1338" s="24">
        <v>2017</v>
      </c>
      <c r="X1338" s="36"/>
      <c r="Y1338" s="132"/>
      <c r="Z1338" s="132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  <c r="AY1338" s="27"/>
      <c r="AZ1338" s="27"/>
      <c r="BA1338" s="27"/>
      <c r="BB1338" s="27"/>
      <c r="BC1338" s="27"/>
      <c r="BD1338" s="27"/>
      <c r="BE1338" s="27"/>
      <c r="BF1338" s="27"/>
      <c r="BG1338" s="27"/>
      <c r="BH1338" s="27"/>
      <c r="BI1338" s="27"/>
      <c r="BJ1338" s="27"/>
      <c r="BK1338" s="27"/>
      <c r="BL1338" s="27"/>
      <c r="BM1338" s="27"/>
      <c r="BN1338" s="27"/>
      <c r="BO1338" s="27"/>
      <c r="BP1338" s="27"/>
      <c r="BQ1338" s="27"/>
      <c r="BR1338" s="27"/>
      <c r="BS1338" s="27"/>
      <c r="BT1338" s="27"/>
      <c r="BU1338" s="27"/>
      <c r="BV1338" s="27"/>
      <c r="BW1338" s="27"/>
      <c r="BX1338" s="27"/>
      <c r="BY1338" s="27"/>
      <c r="BZ1338" s="27"/>
      <c r="CA1338" s="27"/>
      <c r="CB1338" s="27"/>
      <c r="CC1338" s="27"/>
      <c r="CD1338" s="27"/>
      <c r="CE1338" s="27"/>
      <c r="CF1338" s="27"/>
      <c r="CG1338" s="27"/>
      <c r="CH1338" s="27"/>
      <c r="CI1338" s="27"/>
      <c r="CJ1338" s="27"/>
      <c r="CK1338" s="27"/>
      <c r="CL1338" s="27"/>
      <c r="CM1338" s="27"/>
    </row>
    <row r="1339" spans="1:91" s="134" customFormat="1" ht="50.1" customHeight="1">
      <c r="A1339" s="4" t="s">
        <v>4950</v>
      </c>
      <c r="B1339" s="115" t="s">
        <v>2720</v>
      </c>
      <c r="C1339" s="22" t="s">
        <v>1825</v>
      </c>
      <c r="D1339" s="22" t="s">
        <v>1789</v>
      </c>
      <c r="E1339" s="22" t="s">
        <v>1826</v>
      </c>
      <c r="F1339" s="23" t="s">
        <v>2706</v>
      </c>
      <c r="G1339" s="24" t="s">
        <v>2712</v>
      </c>
      <c r="H1339" s="116">
        <v>0</v>
      </c>
      <c r="I1339" s="74">
        <v>590000000</v>
      </c>
      <c r="J1339" s="8" t="s">
        <v>2571</v>
      </c>
      <c r="K1339" s="24" t="s">
        <v>3479</v>
      </c>
      <c r="L1339" s="8" t="s">
        <v>2725</v>
      </c>
      <c r="M1339" s="24" t="s">
        <v>2716</v>
      </c>
      <c r="N1339" s="24" t="s">
        <v>1467</v>
      </c>
      <c r="O1339" s="8" t="s">
        <v>404</v>
      </c>
      <c r="P1339" s="34">
        <v>168</v>
      </c>
      <c r="Q1339" s="24" t="s">
        <v>3154</v>
      </c>
      <c r="R1339" s="173">
        <v>1</v>
      </c>
      <c r="S1339" s="35">
        <v>400000</v>
      </c>
      <c r="T1339" s="35">
        <f t="shared" si="47"/>
        <v>400000</v>
      </c>
      <c r="U1339" s="35">
        <f t="shared" si="46"/>
        <v>448000.00000000006</v>
      </c>
      <c r="V1339" s="60" t="s">
        <v>2706</v>
      </c>
      <c r="W1339" s="24">
        <v>2017</v>
      </c>
      <c r="X1339" s="36"/>
      <c r="Y1339" s="132"/>
      <c r="Z1339" s="132"/>
      <c r="AA1339" s="65"/>
      <c r="AB1339" s="65"/>
      <c r="AC1339" s="65"/>
      <c r="AD1339" s="65"/>
      <c r="AE1339" s="65"/>
      <c r="AF1339" s="65"/>
      <c r="AG1339" s="65"/>
      <c r="AH1339" s="65"/>
      <c r="AI1339" s="65"/>
      <c r="AJ1339" s="65"/>
      <c r="AK1339" s="65"/>
      <c r="AL1339" s="65"/>
      <c r="AM1339" s="65"/>
      <c r="AN1339" s="65"/>
      <c r="AO1339" s="65"/>
      <c r="AP1339" s="65"/>
      <c r="AQ1339" s="65"/>
      <c r="AR1339" s="65"/>
      <c r="AS1339" s="65"/>
      <c r="AT1339" s="65"/>
      <c r="AU1339" s="65"/>
      <c r="AV1339" s="65"/>
      <c r="AW1339" s="65"/>
      <c r="AX1339" s="65"/>
      <c r="AY1339" s="65"/>
      <c r="AZ1339" s="65"/>
      <c r="BA1339" s="65"/>
      <c r="BB1339" s="65"/>
      <c r="BC1339" s="65"/>
      <c r="BD1339" s="65"/>
      <c r="BE1339" s="65"/>
      <c r="BF1339" s="65"/>
      <c r="BG1339" s="65"/>
      <c r="BH1339" s="65"/>
      <c r="BI1339" s="65"/>
      <c r="BJ1339" s="65"/>
      <c r="BK1339" s="65"/>
      <c r="BL1339" s="65"/>
      <c r="BM1339" s="65"/>
      <c r="BN1339" s="65"/>
      <c r="BO1339" s="65"/>
      <c r="BP1339" s="65"/>
      <c r="BQ1339" s="65"/>
      <c r="BR1339" s="65"/>
      <c r="BS1339" s="65"/>
      <c r="BT1339" s="65"/>
      <c r="BU1339" s="65"/>
      <c r="BV1339" s="65"/>
      <c r="BW1339" s="65"/>
      <c r="BX1339" s="65"/>
      <c r="BY1339" s="65"/>
      <c r="BZ1339" s="65"/>
      <c r="CA1339" s="65"/>
      <c r="CB1339" s="65"/>
      <c r="CC1339" s="65"/>
      <c r="CD1339" s="65"/>
      <c r="CE1339" s="65"/>
      <c r="CF1339" s="65"/>
      <c r="CG1339" s="65"/>
      <c r="CH1339" s="65"/>
      <c r="CI1339" s="65"/>
      <c r="CJ1339" s="65"/>
      <c r="CK1339" s="65"/>
      <c r="CL1339" s="65"/>
      <c r="CM1339" s="65"/>
    </row>
    <row r="1340" spans="1:91" s="134" customFormat="1" ht="50.1" customHeight="1">
      <c r="A1340" s="4" t="s">
        <v>4951</v>
      </c>
      <c r="B1340" s="33" t="s">
        <v>2720</v>
      </c>
      <c r="C1340" s="8" t="s">
        <v>2207</v>
      </c>
      <c r="D1340" s="7" t="s">
        <v>2199</v>
      </c>
      <c r="E1340" s="8" t="s">
        <v>2208</v>
      </c>
      <c r="F1340" s="56" t="s">
        <v>2143</v>
      </c>
      <c r="G1340" s="4" t="s">
        <v>2712</v>
      </c>
      <c r="H1340" s="4">
        <v>0</v>
      </c>
      <c r="I1340" s="74">
        <v>590000000</v>
      </c>
      <c r="J1340" s="8" t="s">
        <v>2571</v>
      </c>
      <c r="K1340" s="8" t="s">
        <v>2209</v>
      </c>
      <c r="L1340" s="8" t="s">
        <v>2725</v>
      </c>
      <c r="M1340" s="4" t="s">
        <v>2716</v>
      </c>
      <c r="N1340" s="8" t="s">
        <v>2128</v>
      </c>
      <c r="O1340" s="4" t="s">
        <v>1463</v>
      </c>
      <c r="P1340" s="4">
        <v>796</v>
      </c>
      <c r="Q1340" s="4" t="s">
        <v>2728</v>
      </c>
      <c r="R1340" s="155">
        <v>4</v>
      </c>
      <c r="S1340" s="35">
        <v>17000</v>
      </c>
      <c r="T1340" s="35">
        <f t="shared" si="47"/>
        <v>68000</v>
      </c>
      <c r="U1340" s="35">
        <f t="shared" ref="U1340:U1397" si="48">T1340*1.12</f>
        <v>76160</v>
      </c>
      <c r="V1340" s="4"/>
      <c r="W1340" s="4">
        <v>2017</v>
      </c>
      <c r="X1340" s="8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  <c r="AW1340" s="67"/>
      <c r="AX1340" s="67"/>
      <c r="AY1340" s="67"/>
      <c r="AZ1340" s="67"/>
      <c r="BA1340" s="67"/>
      <c r="BB1340" s="67"/>
      <c r="BC1340" s="67"/>
      <c r="BD1340" s="67"/>
      <c r="BE1340" s="67"/>
      <c r="BF1340" s="67"/>
      <c r="BG1340" s="67"/>
      <c r="BH1340" s="67"/>
      <c r="BI1340" s="67"/>
      <c r="BJ1340" s="67"/>
      <c r="BK1340" s="67"/>
      <c r="BL1340" s="67"/>
      <c r="BM1340" s="67"/>
      <c r="BN1340" s="67"/>
      <c r="BO1340" s="67"/>
      <c r="BP1340" s="67"/>
      <c r="BQ1340" s="67"/>
      <c r="BR1340" s="67"/>
      <c r="BS1340" s="67"/>
      <c r="BT1340" s="67"/>
      <c r="BU1340" s="67"/>
      <c r="BV1340" s="67"/>
      <c r="BW1340" s="67"/>
      <c r="BX1340" s="67"/>
      <c r="BY1340" s="67"/>
      <c r="BZ1340" s="67"/>
      <c r="CA1340" s="67"/>
      <c r="CB1340" s="67"/>
      <c r="CC1340" s="67"/>
      <c r="CD1340" s="67"/>
      <c r="CE1340" s="67"/>
      <c r="CF1340" s="67"/>
      <c r="CG1340" s="67"/>
      <c r="CH1340" s="67"/>
      <c r="CI1340" s="67"/>
      <c r="CJ1340" s="67"/>
      <c r="CK1340" s="67"/>
      <c r="CL1340" s="67"/>
      <c r="CM1340" s="67"/>
    </row>
    <row r="1341" spans="1:91" s="134" customFormat="1" ht="50.1" customHeight="1">
      <c r="A1341" s="4" t="s">
        <v>4952</v>
      </c>
      <c r="B1341" s="33" t="s">
        <v>2720</v>
      </c>
      <c r="C1341" s="97" t="s">
        <v>2210</v>
      </c>
      <c r="D1341" s="98" t="s">
        <v>2199</v>
      </c>
      <c r="E1341" s="5" t="s">
        <v>2211</v>
      </c>
      <c r="F1341" s="23" t="s">
        <v>2143</v>
      </c>
      <c r="G1341" s="24" t="s">
        <v>2712</v>
      </c>
      <c r="H1341" s="10">
        <v>0</v>
      </c>
      <c r="I1341" s="74">
        <v>590000000</v>
      </c>
      <c r="J1341" s="8" t="s">
        <v>2571</v>
      </c>
      <c r="K1341" s="33" t="s">
        <v>2201</v>
      </c>
      <c r="L1341" s="8" t="s">
        <v>2725</v>
      </c>
      <c r="M1341" s="33" t="s">
        <v>2716</v>
      </c>
      <c r="N1341" s="5" t="s">
        <v>2128</v>
      </c>
      <c r="O1341" s="4" t="s">
        <v>1463</v>
      </c>
      <c r="P1341" s="4">
        <v>796</v>
      </c>
      <c r="Q1341" s="50" t="s">
        <v>2728</v>
      </c>
      <c r="R1341" s="150">
        <v>6</v>
      </c>
      <c r="S1341" s="37">
        <v>17000</v>
      </c>
      <c r="T1341" s="35">
        <f t="shared" si="47"/>
        <v>102000</v>
      </c>
      <c r="U1341" s="35">
        <f t="shared" si="48"/>
        <v>114240.00000000001</v>
      </c>
      <c r="V1341" s="33"/>
      <c r="W1341" s="75">
        <v>2017</v>
      </c>
      <c r="X1341" s="8"/>
      <c r="Y1341" s="132"/>
      <c r="Z1341" s="132"/>
      <c r="AA1341" s="132"/>
      <c r="AB1341" s="132"/>
      <c r="AC1341" s="132"/>
      <c r="AD1341" s="132"/>
      <c r="AE1341" s="132"/>
      <c r="AF1341" s="132"/>
      <c r="AG1341" s="132"/>
      <c r="AH1341" s="132"/>
      <c r="AI1341" s="132"/>
      <c r="AJ1341" s="132"/>
      <c r="AK1341" s="132"/>
      <c r="AL1341" s="132"/>
      <c r="AM1341" s="132"/>
      <c r="AN1341" s="132"/>
      <c r="AO1341" s="132"/>
      <c r="AP1341" s="132"/>
      <c r="AQ1341" s="132"/>
      <c r="AR1341" s="132"/>
      <c r="AS1341" s="132"/>
      <c r="AT1341" s="132"/>
      <c r="AU1341" s="132"/>
      <c r="AV1341" s="132"/>
      <c r="AW1341" s="132"/>
      <c r="AX1341" s="132"/>
      <c r="AY1341" s="132"/>
      <c r="AZ1341" s="132"/>
      <c r="BA1341" s="132"/>
      <c r="BB1341" s="132"/>
      <c r="BC1341" s="132"/>
      <c r="BD1341" s="132"/>
      <c r="BE1341" s="132"/>
      <c r="BF1341" s="132"/>
      <c r="BG1341" s="132"/>
      <c r="BH1341" s="132"/>
      <c r="BI1341" s="132"/>
      <c r="BJ1341" s="132"/>
      <c r="BK1341" s="132"/>
      <c r="BL1341" s="132"/>
      <c r="BM1341" s="132"/>
      <c r="BN1341" s="132"/>
      <c r="BO1341" s="132"/>
      <c r="BP1341" s="132"/>
      <c r="BQ1341" s="132"/>
      <c r="BR1341" s="132"/>
      <c r="BS1341" s="132"/>
      <c r="BT1341" s="132"/>
      <c r="BU1341" s="132"/>
      <c r="BV1341" s="132"/>
      <c r="BW1341" s="132"/>
      <c r="BX1341" s="132"/>
      <c r="BY1341" s="132"/>
      <c r="BZ1341" s="132"/>
      <c r="CA1341" s="132"/>
      <c r="CB1341" s="132"/>
      <c r="CC1341" s="132"/>
      <c r="CD1341" s="132"/>
      <c r="CE1341" s="132"/>
      <c r="CF1341" s="132"/>
      <c r="CG1341" s="132"/>
      <c r="CH1341" s="132"/>
      <c r="CI1341" s="132"/>
      <c r="CJ1341" s="132"/>
      <c r="CK1341" s="132"/>
      <c r="CL1341" s="132"/>
      <c r="CM1341" s="132"/>
    </row>
    <row r="1342" spans="1:91" s="134" customFormat="1" ht="50.1" customHeight="1">
      <c r="A1342" s="4" t="s">
        <v>4953</v>
      </c>
      <c r="B1342" s="33" t="s">
        <v>2720</v>
      </c>
      <c r="C1342" s="97" t="s">
        <v>2205</v>
      </c>
      <c r="D1342" s="98" t="s">
        <v>2199</v>
      </c>
      <c r="E1342" s="5" t="s">
        <v>2206</v>
      </c>
      <c r="F1342" s="23" t="s">
        <v>2147</v>
      </c>
      <c r="G1342" s="24" t="s">
        <v>2712</v>
      </c>
      <c r="H1342" s="10">
        <v>0</v>
      </c>
      <c r="I1342" s="74">
        <v>590000000</v>
      </c>
      <c r="J1342" s="8" t="s">
        <v>2571</v>
      </c>
      <c r="K1342" s="33" t="s">
        <v>2201</v>
      </c>
      <c r="L1342" s="8" t="s">
        <v>2725</v>
      </c>
      <c r="M1342" s="33" t="s">
        <v>2716</v>
      </c>
      <c r="N1342" s="5" t="s">
        <v>2128</v>
      </c>
      <c r="O1342" s="4" t="s">
        <v>1463</v>
      </c>
      <c r="P1342" s="4">
        <v>796</v>
      </c>
      <c r="Q1342" s="50" t="s">
        <v>2728</v>
      </c>
      <c r="R1342" s="150">
        <v>6</v>
      </c>
      <c r="S1342" s="37">
        <v>65000</v>
      </c>
      <c r="T1342" s="35">
        <f t="shared" si="47"/>
        <v>390000</v>
      </c>
      <c r="U1342" s="35">
        <f t="shared" si="48"/>
        <v>436800.00000000006</v>
      </c>
      <c r="V1342" s="33"/>
      <c r="W1342" s="75">
        <v>2017</v>
      </c>
      <c r="X1342" s="8"/>
      <c r="Y1342" s="132"/>
      <c r="Z1342" s="132"/>
      <c r="AA1342" s="132"/>
      <c r="AB1342" s="132"/>
      <c r="AC1342" s="132"/>
      <c r="AD1342" s="132"/>
      <c r="AE1342" s="132"/>
      <c r="AF1342" s="132"/>
      <c r="AG1342" s="132"/>
      <c r="AH1342" s="132"/>
      <c r="AI1342" s="132"/>
      <c r="AJ1342" s="132"/>
      <c r="AK1342" s="132"/>
      <c r="AL1342" s="132"/>
      <c r="AM1342" s="132"/>
      <c r="AN1342" s="132"/>
      <c r="AO1342" s="132"/>
      <c r="AP1342" s="132"/>
      <c r="AQ1342" s="132"/>
      <c r="AR1342" s="132"/>
      <c r="AS1342" s="132"/>
      <c r="AT1342" s="132"/>
      <c r="AU1342" s="132"/>
      <c r="AV1342" s="132"/>
      <c r="AW1342" s="132"/>
      <c r="AX1342" s="132"/>
      <c r="AY1342" s="132"/>
      <c r="AZ1342" s="132"/>
      <c r="BA1342" s="132"/>
      <c r="BB1342" s="132"/>
      <c r="BC1342" s="132"/>
      <c r="BD1342" s="132"/>
      <c r="BE1342" s="132"/>
      <c r="BF1342" s="132"/>
      <c r="BG1342" s="132"/>
      <c r="BH1342" s="132"/>
      <c r="BI1342" s="132"/>
      <c r="BJ1342" s="132"/>
      <c r="BK1342" s="132"/>
      <c r="BL1342" s="132"/>
      <c r="BM1342" s="132"/>
      <c r="BN1342" s="132"/>
      <c r="BO1342" s="132"/>
      <c r="BP1342" s="132"/>
      <c r="BQ1342" s="132"/>
      <c r="BR1342" s="132"/>
      <c r="BS1342" s="132"/>
      <c r="BT1342" s="132"/>
      <c r="BU1342" s="132"/>
      <c r="BV1342" s="132"/>
      <c r="BW1342" s="132"/>
      <c r="BX1342" s="132"/>
      <c r="BY1342" s="132"/>
      <c r="BZ1342" s="132"/>
      <c r="CA1342" s="132"/>
      <c r="CB1342" s="132"/>
      <c r="CC1342" s="132"/>
      <c r="CD1342" s="132"/>
      <c r="CE1342" s="132"/>
      <c r="CF1342" s="132"/>
      <c r="CG1342" s="132"/>
      <c r="CH1342" s="132"/>
      <c r="CI1342" s="132"/>
      <c r="CJ1342" s="132"/>
      <c r="CK1342" s="132"/>
      <c r="CL1342" s="132"/>
      <c r="CM1342" s="132"/>
    </row>
    <row r="1343" spans="1:91" s="134" customFormat="1" ht="50.1" customHeight="1">
      <c r="A1343" s="4" t="s">
        <v>4954</v>
      </c>
      <c r="B1343" s="33" t="s">
        <v>2720</v>
      </c>
      <c r="C1343" s="97" t="s">
        <v>2198</v>
      </c>
      <c r="D1343" s="98" t="s">
        <v>2199</v>
      </c>
      <c r="E1343" s="5" t="s">
        <v>2200</v>
      </c>
      <c r="F1343" s="23" t="s">
        <v>2147</v>
      </c>
      <c r="G1343" s="24" t="s">
        <v>2712</v>
      </c>
      <c r="H1343" s="10">
        <v>0</v>
      </c>
      <c r="I1343" s="74">
        <v>590000000</v>
      </c>
      <c r="J1343" s="8" t="s">
        <v>2571</v>
      </c>
      <c r="K1343" s="33" t="s">
        <v>2201</v>
      </c>
      <c r="L1343" s="8" t="s">
        <v>2725</v>
      </c>
      <c r="M1343" s="33" t="s">
        <v>2716</v>
      </c>
      <c r="N1343" s="5" t="s">
        <v>2128</v>
      </c>
      <c r="O1343" s="4" t="s">
        <v>1463</v>
      </c>
      <c r="P1343" s="4">
        <v>796</v>
      </c>
      <c r="Q1343" s="50" t="s">
        <v>2728</v>
      </c>
      <c r="R1343" s="150">
        <v>6</v>
      </c>
      <c r="S1343" s="37">
        <v>36000</v>
      </c>
      <c r="T1343" s="35">
        <f t="shared" si="47"/>
        <v>216000</v>
      </c>
      <c r="U1343" s="35">
        <f t="shared" si="48"/>
        <v>241920.00000000003</v>
      </c>
      <c r="V1343" s="33"/>
      <c r="W1343" s="75">
        <v>2017</v>
      </c>
      <c r="X1343" s="8"/>
      <c r="Y1343" s="132"/>
      <c r="Z1343" s="132"/>
      <c r="AA1343" s="132"/>
      <c r="AB1343" s="132"/>
      <c r="AC1343" s="132"/>
      <c r="AD1343" s="132"/>
      <c r="AE1343" s="132"/>
      <c r="AF1343" s="132"/>
      <c r="AG1343" s="132"/>
      <c r="AH1343" s="132"/>
      <c r="AI1343" s="132"/>
      <c r="AJ1343" s="132"/>
      <c r="AK1343" s="132"/>
      <c r="AL1343" s="132"/>
      <c r="AM1343" s="132"/>
      <c r="AN1343" s="132"/>
      <c r="AO1343" s="132"/>
      <c r="AP1343" s="132"/>
      <c r="AQ1343" s="132"/>
      <c r="AR1343" s="132"/>
      <c r="AS1343" s="132"/>
      <c r="AT1343" s="132"/>
      <c r="AU1343" s="132"/>
      <c r="AV1343" s="132"/>
      <c r="AW1343" s="132"/>
      <c r="AX1343" s="132"/>
      <c r="AY1343" s="132"/>
      <c r="AZ1343" s="132"/>
      <c r="BA1343" s="132"/>
      <c r="BB1343" s="132"/>
      <c r="BC1343" s="132"/>
      <c r="BD1343" s="132"/>
      <c r="BE1343" s="132"/>
      <c r="BF1343" s="132"/>
      <c r="BG1343" s="132"/>
      <c r="BH1343" s="132"/>
      <c r="BI1343" s="132"/>
      <c r="BJ1343" s="132"/>
      <c r="BK1343" s="132"/>
      <c r="BL1343" s="132"/>
      <c r="BM1343" s="132"/>
      <c r="BN1343" s="132"/>
      <c r="BO1343" s="132"/>
      <c r="BP1343" s="132"/>
      <c r="BQ1343" s="132"/>
      <c r="BR1343" s="132"/>
      <c r="BS1343" s="132"/>
      <c r="BT1343" s="132"/>
      <c r="BU1343" s="132"/>
      <c r="BV1343" s="132"/>
      <c r="BW1343" s="132"/>
      <c r="BX1343" s="132"/>
      <c r="BY1343" s="132"/>
      <c r="BZ1343" s="132"/>
      <c r="CA1343" s="132"/>
      <c r="CB1343" s="132"/>
      <c r="CC1343" s="132"/>
      <c r="CD1343" s="132"/>
      <c r="CE1343" s="132"/>
      <c r="CF1343" s="132"/>
      <c r="CG1343" s="132"/>
      <c r="CH1343" s="132"/>
      <c r="CI1343" s="132"/>
      <c r="CJ1343" s="132"/>
      <c r="CK1343" s="132"/>
      <c r="CL1343" s="132"/>
      <c r="CM1343" s="132"/>
    </row>
    <row r="1344" spans="1:91" s="134" customFormat="1" ht="50.1" customHeight="1">
      <c r="A1344" s="4" t="s">
        <v>4955</v>
      </c>
      <c r="B1344" s="33" t="s">
        <v>2720</v>
      </c>
      <c r="C1344" s="8" t="s">
        <v>2202</v>
      </c>
      <c r="D1344" s="8" t="s">
        <v>2199</v>
      </c>
      <c r="E1344" s="8" t="s">
        <v>2203</v>
      </c>
      <c r="F1344" s="56" t="s">
        <v>2147</v>
      </c>
      <c r="G1344" s="4" t="s">
        <v>2712</v>
      </c>
      <c r="H1344" s="4">
        <v>0</v>
      </c>
      <c r="I1344" s="74">
        <v>590000000</v>
      </c>
      <c r="J1344" s="8" t="s">
        <v>2571</v>
      </c>
      <c r="K1344" s="8" t="s">
        <v>2204</v>
      </c>
      <c r="L1344" s="8" t="s">
        <v>2725</v>
      </c>
      <c r="M1344" s="4" t="s">
        <v>2716</v>
      </c>
      <c r="N1344" s="8" t="s">
        <v>2128</v>
      </c>
      <c r="O1344" s="4" t="s">
        <v>1463</v>
      </c>
      <c r="P1344" s="4">
        <v>796</v>
      </c>
      <c r="Q1344" s="4" t="s">
        <v>2728</v>
      </c>
      <c r="R1344" s="155">
        <v>4</v>
      </c>
      <c r="S1344" s="35">
        <v>53000</v>
      </c>
      <c r="T1344" s="35">
        <f t="shared" si="47"/>
        <v>212000</v>
      </c>
      <c r="U1344" s="35">
        <f t="shared" si="48"/>
        <v>237440.00000000003</v>
      </c>
      <c r="V1344" s="4"/>
      <c r="W1344" s="4">
        <v>2017</v>
      </c>
      <c r="X1344" s="8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  <c r="AW1344" s="67"/>
      <c r="AX1344" s="67"/>
      <c r="AY1344" s="67"/>
      <c r="AZ1344" s="67"/>
      <c r="BA1344" s="67"/>
      <c r="BB1344" s="67"/>
      <c r="BC1344" s="67"/>
      <c r="BD1344" s="67"/>
      <c r="BE1344" s="67"/>
      <c r="BF1344" s="67"/>
      <c r="BG1344" s="67"/>
      <c r="BH1344" s="67"/>
      <c r="BI1344" s="67"/>
      <c r="BJ1344" s="67"/>
      <c r="BK1344" s="67"/>
      <c r="BL1344" s="67"/>
      <c r="BM1344" s="67"/>
      <c r="BN1344" s="67"/>
      <c r="BO1344" s="67"/>
      <c r="BP1344" s="67"/>
      <c r="BQ1344" s="67"/>
      <c r="BR1344" s="67"/>
      <c r="BS1344" s="67"/>
      <c r="BT1344" s="67"/>
      <c r="BU1344" s="67"/>
      <c r="BV1344" s="67"/>
      <c r="BW1344" s="67"/>
      <c r="BX1344" s="67"/>
      <c r="BY1344" s="67"/>
      <c r="BZ1344" s="67"/>
      <c r="CA1344" s="67"/>
      <c r="CB1344" s="67"/>
      <c r="CC1344" s="67"/>
      <c r="CD1344" s="67"/>
      <c r="CE1344" s="67"/>
      <c r="CF1344" s="67"/>
      <c r="CG1344" s="67"/>
      <c r="CH1344" s="67"/>
      <c r="CI1344" s="67"/>
      <c r="CJ1344" s="67"/>
      <c r="CK1344" s="67"/>
      <c r="CL1344" s="67"/>
      <c r="CM1344" s="67"/>
    </row>
    <row r="1345" spans="1:91" s="134" customFormat="1" ht="50.1" customHeight="1">
      <c r="A1345" s="4" t="s">
        <v>4956</v>
      </c>
      <c r="B1345" s="4" t="s">
        <v>2720</v>
      </c>
      <c r="C1345" s="8" t="s">
        <v>795</v>
      </c>
      <c r="D1345" s="56" t="s">
        <v>796</v>
      </c>
      <c r="E1345" s="56" t="s">
        <v>797</v>
      </c>
      <c r="F1345" s="56" t="s">
        <v>798</v>
      </c>
      <c r="G1345" s="4" t="s">
        <v>2712</v>
      </c>
      <c r="H1345" s="4">
        <v>0</v>
      </c>
      <c r="I1345" s="74">
        <v>590000000</v>
      </c>
      <c r="J1345" s="8" t="s">
        <v>2714</v>
      </c>
      <c r="K1345" s="4" t="s">
        <v>799</v>
      </c>
      <c r="L1345" s="4" t="s">
        <v>773</v>
      </c>
      <c r="M1345" s="4" t="s">
        <v>3398</v>
      </c>
      <c r="N1345" s="4" t="s">
        <v>2427</v>
      </c>
      <c r="O1345" s="24" t="s">
        <v>3473</v>
      </c>
      <c r="P1345" s="4">
        <v>796</v>
      </c>
      <c r="Q1345" s="4" t="s">
        <v>2728</v>
      </c>
      <c r="R1345" s="155">
        <v>4</v>
      </c>
      <c r="S1345" s="155">
        <v>1000</v>
      </c>
      <c r="T1345" s="95">
        <f t="shared" si="47"/>
        <v>4000</v>
      </c>
      <c r="U1345" s="95">
        <f t="shared" si="48"/>
        <v>4480</v>
      </c>
      <c r="V1345" s="4"/>
      <c r="W1345" s="4">
        <v>2017</v>
      </c>
      <c r="X1345" s="72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  <c r="AW1345" s="67"/>
      <c r="AX1345" s="67"/>
      <c r="AY1345" s="67"/>
      <c r="AZ1345" s="67"/>
      <c r="BA1345" s="67"/>
      <c r="BB1345" s="67"/>
      <c r="BC1345" s="67"/>
      <c r="BD1345" s="67"/>
      <c r="BE1345" s="67"/>
      <c r="BF1345" s="67"/>
      <c r="BG1345" s="67"/>
      <c r="BH1345" s="67"/>
      <c r="BI1345" s="67"/>
      <c r="BJ1345" s="67"/>
      <c r="BK1345" s="67"/>
      <c r="BL1345" s="67"/>
      <c r="BM1345" s="67"/>
      <c r="BN1345" s="67"/>
      <c r="BO1345" s="67"/>
      <c r="BP1345" s="67"/>
      <c r="BQ1345" s="67"/>
      <c r="BR1345" s="67"/>
      <c r="BS1345" s="67"/>
      <c r="BT1345" s="67"/>
      <c r="BU1345" s="67"/>
      <c r="BV1345" s="67"/>
      <c r="BW1345" s="67"/>
      <c r="BX1345" s="67"/>
      <c r="BY1345" s="67"/>
      <c r="BZ1345" s="67"/>
      <c r="CA1345" s="67"/>
      <c r="CB1345" s="67"/>
      <c r="CC1345" s="67"/>
      <c r="CD1345" s="67"/>
      <c r="CE1345" s="67"/>
      <c r="CF1345" s="67"/>
      <c r="CG1345" s="67"/>
      <c r="CH1345" s="67"/>
      <c r="CI1345" s="67"/>
      <c r="CJ1345" s="67"/>
      <c r="CK1345" s="67"/>
      <c r="CL1345" s="67"/>
      <c r="CM1345" s="67"/>
    </row>
    <row r="1346" spans="1:91" s="134" customFormat="1" ht="50.1" customHeight="1">
      <c r="A1346" s="4" t="s">
        <v>4957</v>
      </c>
      <c r="B1346" s="117" t="s">
        <v>2720</v>
      </c>
      <c r="C1346" s="8" t="s">
        <v>3421</v>
      </c>
      <c r="D1346" s="7" t="s">
        <v>3422</v>
      </c>
      <c r="E1346" s="8" t="s">
        <v>3423</v>
      </c>
      <c r="F1346" s="56" t="s">
        <v>3424</v>
      </c>
      <c r="G1346" s="4" t="s">
        <v>2712</v>
      </c>
      <c r="H1346" s="4">
        <v>0</v>
      </c>
      <c r="I1346" s="74">
        <v>590000000</v>
      </c>
      <c r="J1346" s="8" t="s">
        <v>2571</v>
      </c>
      <c r="K1346" s="8" t="s">
        <v>3413</v>
      </c>
      <c r="L1346" s="8" t="s">
        <v>2725</v>
      </c>
      <c r="M1346" s="4" t="s">
        <v>2726</v>
      </c>
      <c r="N1346" s="8" t="s">
        <v>2727</v>
      </c>
      <c r="O1346" s="4" t="s">
        <v>1463</v>
      </c>
      <c r="P1346" s="4">
        <v>796</v>
      </c>
      <c r="Q1346" s="4" t="s">
        <v>2728</v>
      </c>
      <c r="R1346" s="155">
        <v>3</v>
      </c>
      <c r="S1346" s="35">
        <v>7800</v>
      </c>
      <c r="T1346" s="35">
        <f t="shared" si="47"/>
        <v>23400</v>
      </c>
      <c r="U1346" s="35">
        <f t="shared" si="48"/>
        <v>26208.000000000004</v>
      </c>
      <c r="V1346" s="4"/>
      <c r="W1346" s="4">
        <v>2017</v>
      </c>
      <c r="X1346" s="8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65"/>
      <c r="AM1346" s="65"/>
      <c r="AN1346" s="65"/>
      <c r="AO1346" s="65"/>
      <c r="AP1346" s="65"/>
      <c r="AQ1346" s="65"/>
      <c r="AR1346" s="65"/>
      <c r="AS1346" s="65"/>
      <c r="AT1346" s="65"/>
      <c r="AU1346" s="65"/>
      <c r="AV1346" s="65"/>
      <c r="AW1346" s="65"/>
      <c r="AX1346" s="65"/>
      <c r="AY1346" s="65"/>
      <c r="AZ1346" s="65"/>
      <c r="BA1346" s="65"/>
      <c r="BB1346" s="65"/>
      <c r="BC1346" s="65"/>
      <c r="BD1346" s="65"/>
      <c r="BE1346" s="65"/>
      <c r="BF1346" s="65"/>
      <c r="BG1346" s="65"/>
      <c r="BH1346" s="65"/>
      <c r="BI1346" s="65"/>
      <c r="BJ1346" s="65"/>
      <c r="BK1346" s="65"/>
      <c r="BL1346" s="65"/>
      <c r="BM1346" s="65"/>
      <c r="BN1346" s="65"/>
      <c r="BO1346" s="65"/>
      <c r="BP1346" s="65"/>
      <c r="BQ1346" s="65"/>
      <c r="BR1346" s="65"/>
      <c r="BS1346" s="65"/>
      <c r="BT1346" s="65"/>
      <c r="BU1346" s="65"/>
      <c r="BV1346" s="65"/>
      <c r="BW1346" s="65"/>
      <c r="BX1346" s="65"/>
      <c r="BY1346" s="65"/>
      <c r="BZ1346" s="65"/>
      <c r="CA1346" s="65"/>
      <c r="CB1346" s="65"/>
      <c r="CC1346" s="65"/>
      <c r="CD1346" s="65"/>
      <c r="CE1346" s="65"/>
      <c r="CF1346" s="65"/>
      <c r="CG1346" s="65"/>
      <c r="CH1346" s="65"/>
      <c r="CI1346" s="65"/>
      <c r="CJ1346" s="65"/>
      <c r="CK1346" s="65"/>
      <c r="CL1346" s="65"/>
      <c r="CM1346" s="65"/>
    </row>
    <row r="1347" spans="1:91" s="134" customFormat="1" ht="50.1" customHeight="1">
      <c r="A1347" s="4" t="s">
        <v>4958</v>
      </c>
      <c r="B1347" s="4" t="s">
        <v>2720</v>
      </c>
      <c r="C1347" s="8" t="s">
        <v>1434</v>
      </c>
      <c r="D1347" s="7" t="s">
        <v>1435</v>
      </c>
      <c r="E1347" s="8" t="s">
        <v>1436</v>
      </c>
      <c r="F1347" s="56"/>
      <c r="G1347" s="4" t="s">
        <v>2712</v>
      </c>
      <c r="H1347" s="4">
        <v>0</v>
      </c>
      <c r="I1347" s="74">
        <v>590000000</v>
      </c>
      <c r="J1347" s="8" t="s">
        <v>2571</v>
      </c>
      <c r="K1347" s="8" t="s">
        <v>1437</v>
      </c>
      <c r="L1347" s="8" t="s">
        <v>2725</v>
      </c>
      <c r="M1347" s="4" t="s">
        <v>2716</v>
      </c>
      <c r="N1347" s="8" t="s">
        <v>1438</v>
      </c>
      <c r="O1347" s="4" t="s">
        <v>1415</v>
      </c>
      <c r="P1347" s="4" t="s">
        <v>2827</v>
      </c>
      <c r="Q1347" s="4" t="s">
        <v>2828</v>
      </c>
      <c r="R1347" s="155">
        <v>90</v>
      </c>
      <c r="S1347" s="35">
        <v>505</v>
      </c>
      <c r="T1347" s="35">
        <f t="shared" si="47"/>
        <v>45450</v>
      </c>
      <c r="U1347" s="35">
        <f t="shared" si="48"/>
        <v>50904.000000000007</v>
      </c>
      <c r="V1347" s="4"/>
      <c r="W1347" s="4">
        <v>2017</v>
      </c>
      <c r="X1347" s="8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  <c r="AW1347" s="67"/>
      <c r="AX1347" s="67"/>
      <c r="AY1347" s="67"/>
      <c r="AZ1347" s="67"/>
      <c r="BA1347" s="67"/>
      <c r="BB1347" s="67"/>
      <c r="BC1347" s="67"/>
      <c r="BD1347" s="67"/>
      <c r="BE1347" s="67"/>
      <c r="BF1347" s="67"/>
      <c r="BG1347" s="67"/>
      <c r="BH1347" s="67"/>
      <c r="BI1347" s="67"/>
      <c r="BJ1347" s="67"/>
      <c r="BK1347" s="67"/>
      <c r="BL1347" s="67"/>
      <c r="BM1347" s="67"/>
      <c r="BN1347" s="67"/>
      <c r="BO1347" s="67"/>
      <c r="BP1347" s="67"/>
      <c r="BQ1347" s="67"/>
      <c r="BR1347" s="67"/>
      <c r="BS1347" s="67"/>
      <c r="BT1347" s="67"/>
      <c r="BU1347" s="67"/>
      <c r="BV1347" s="67"/>
      <c r="BW1347" s="67"/>
      <c r="BX1347" s="67"/>
      <c r="BY1347" s="67"/>
      <c r="BZ1347" s="67"/>
      <c r="CA1347" s="67"/>
      <c r="CB1347" s="67"/>
      <c r="CC1347" s="67"/>
      <c r="CD1347" s="67"/>
      <c r="CE1347" s="67"/>
      <c r="CF1347" s="67"/>
      <c r="CG1347" s="67"/>
      <c r="CH1347" s="67"/>
      <c r="CI1347" s="67"/>
      <c r="CJ1347" s="67"/>
      <c r="CK1347" s="67"/>
      <c r="CL1347" s="67"/>
      <c r="CM1347" s="67"/>
    </row>
    <row r="1348" spans="1:91" s="134" customFormat="1" ht="50.1" customHeight="1">
      <c r="A1348" s="4" t="s">
        <v>4959</v>
      </c>
      <c r="B1348" s="4" t="s">
        <v>2720</v>
      </c>
      <c r="C1348" s="8" t="s">
        <v>1439</v>
      </c>
      <c r="D1348" s="7" t="s">
        <v>1435</v>
      </c>
      <c r="E1348" s="8" t="s">
        <v>1440</v>
      </c>
      <c r="F1348" s="56"/>
      <c r="G1348" s="4" t="s">
        <v>2712</v>
      </c>
      <c r="H1348" s="4">
        <v>0</v>
      </c>
      <c r="I1348" s="74">
        <v>590000000</v>
      </c>
      <c r="J1348" s="8" t="s">
        <v>2571</v>
      </c>
      <c r="K1348" s="8" t="s">
        <v>1437</v>
      </c>
      <c r="L1348" s="8" t="s">
        <v>2725</v>
      </c>
      <c r="M1348" s="4" t="s">
        <v>2716</v>
      </c>
      <c r="N1348" s="8" t="s">
        <v>1438</v>
      </c>
      <c r="O1348" s="4" t="s">
        <v>1415</v>
      </c>
      <c r="P1348" s="4" t="s">
        <v>2827</v>
      </c>
      <c r="Q1348" s="4" t="s">
        <v>2828</v>
      </c>
      <c r="R1348" s="155">
        <v>90</v>
      </c>
      <c r="S1348" s="35">
        <v>815</v>
      </c>
      <c r="T1348" s="35">
        <f t="shared" si="47"/>
        <v>73350</v>
      </c>
      <c r="U1348" s="35">
        <f t="shared" si="48"/>
        <v>82152.000000000015</v>
      </c>
      <c r="V1348" s="4"/>
      <c r="W1348" s="4">
        <v>2017</v>
      </c>
      <c r="X1348" s="8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  <c r="AW1348" s="67"/>
      <c r="AX1348" s="67"/>
      <c r="AY1348" s="67"/>
      <c r="AZ1348" s="67"/>
      <c r="BA1348" s="67"/>
      <c r="BB1348" s="67"/>
      <c r="BC1348" s="67"/>
      <c r="BD1348" s="67"/>
      <c r="BE1348" s="67"/>
      <c r="BF1348" s="67"/>
      <c r="BG1348" s="67"/>
      <c r="BH1348" s="67"/>
      <c r="BI1348" s="67"/>
      <c r="BJ1348" s="67"/>
      <c r="BK1348" s="67"/>
      <c r="BL1348" s="67"/>
      <c r="BM1348" s="67"/>
      <c r="BN1348" s="67"/>
      <c r="BO1348" s="67"/>
      <c r="BP1348" s="67"/>
      <c r="BQ1348" s="67"/>
      <c r="BR1348" s="67"/>
      <c r="BS1348" s="67"/>
      <c r="BT1348" s="67"/>
      <c r="BU1348" s="67"/>
      <c r="BV1348" s="67"/>
      <c r="BW1348" s="67"/>
      <c r="BX1348" s="67"/>
      <c r="BY1348" s="67"/>
      <c r="BZ1348" s="67"/>
      <c r="CA1348" s="67"/>
      <c r="CB1348" s="67"/>
      <c r="CC1348" s="67"/>
      <c r="CD1348" s="67"/>
      <c r="CE1348" s="67"/>
      <c r="CF1348" s="67"/>
      <c r="CG1348" s="67"/>
      <c r="CH1348" s="67"/>
      <c r="CI1348" s="67"/>
      <c r="CJ1348" s="67"/>
      <c r="CK1348" s="67"/>
      <c r="CL1348" s="67"/>
      <c r="CM1348" s="67"/>
    </row>
    <row r="1349" spans="1:91" s="134" customFormat="1" ht="50.1" customHeight="1">
      <c r="A1349" s="4" t="s">
        <v>4960</v>
      </c>
      <c r="B1349" s="4" t="s">
        <v>2720</v>
      </c>
      <c r="C1349" s="8" t="s">
        <v>294</v>
      </c>
      <c r="D1349" s="56" t="s">
        <v>3426</v>
      </c>
      <c r="E1349" s="56" t="s">
        <v>295</v>
      </c>
      <c r="F1349" s="56" t="s">
        <v>296</v>
      </c>
      <c r="G1349" s="4" t="s">
        <v>2712</v>
      </c>
      <c r="H1349" s="4">
        <v>0</v>
      </c>
      <c r="I1349" s="74">
        <v>590000000</v>
      </c>
      <c r="J1349" s="8" t="s">
        <v>2714</v>
      </c>
      <c r="K1349" s="4" t="s">
        <v>297</v>
      </c>
      <c r="L1349" s="4" t="s">
        <v>773</v>
      </c>
      <c r="M1349" s="4" t="s">
        <v>3398</v>
      </c>
      <c r="N1349" s="4" t="s">
        <v>2427</v>
      </c>
      <c r="O1349" s="24" t="s">
        <v>3473</v>
      </c>
      <c r="P1349" s="4">
        <v>796</v>
      </c>
      <c r="Q1349" s="4" t="s">
        <v>2728</v>
      </c>
      <c r="R1349" s="155">
        <v>3</v>
      </c>
      <c r="S1349" s="155">
        <v>1500</v>
      </c>
      <c r="T1349" s="95">
        <f t="shared" si="47"/>
        <v>4500</v>
      </c>
      <c r="U1349" s="95">
        <f t="shared" si="48"/>
        <v>5040.0000000000009</v>
      </c>
      <c r="V1349" s="4"/>
      <c r="W1349" s="4">
        <v>2017</v>
      </c>
      <c r="X1349" s="72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  <c r="AW1349" s="67"/>
      <c r="AX1349" s="67"/>
      <c r="AY1349" s="67"/>
      <c r="AZ1349" s="67"/>
      <c r="BA1349" s="67"/>
      <c r="BB1349" s="67"/>
      <c r="BC1349" s="67"/>
      <c r="BD1349" s="67"/>
      <c r="BE1349" s="67"/>
      <c r="BF1349" s="67"/>
      <c r="BG1349" s="67"/>
      <c r="BH1349" s="67"/>
      <c r="BI1349" s="67"/>
      <c r="BJ1349" s="67"/>
      <c r="BK1349" s="67"/>
      <c r="BL1349" s="67"/>
      <c r="BM1349" s="67"/>
      <c r="BN1349" s="67"/>
      <c r="BO1349" s="67"/>
      <c r="BP1349" s="67"/>
      <c r="BQ1349" s="67"/>
      <c r="BR1349" s="67"/>
      <c r="BS1349" s="67"/>
      <c r="BT1349" s="67"/>
      <c r="BU1349" s="67"/>
      <c r="BV1349" s="67"/>
      <c r="BW1349" s="67"/>
      <c r="BX1349" s="67"/>
      <c r="BY1349" s="67"/>
      <c r="BZ1349" s="67"/>
      <c r="CA1349" s="67"/>
      <c r="CB1349" s="67"/>
      <c r="CC1349" s="67"/>
      <c r="CD1349" s="67"/>
      <c r="CE1349" s="67"/>
      <c r="CF1349" s="67"/>
      <c r="CG1349" s="67"/>
      <c r="CH1349" s="67"/>
      <c r="CI1349" s="67"/>
      <c r="CJ1349" s="67"/>
      <c r="CK1349" s="67"/>
      <c r="CL1349" s="67"/>
      <c r="CM1349" s="67"/>
    </row>
    <row r="1350" spans="1:91" s="134" customFormat="1" ht="50.1" customHeight="1">
      <c r="A1350" s="4" t="s">
        <v>4961</v>
      </c>
      <c r="B1350" s="4" t="s">
        <v>2720</v>
      </c>
      <c r="C1350" s="8" t="s">
        <v>294</v>
      </c>
      <c r="D1350" s="56" t="s">
        <v>3426</v>
      </c>
      <c r="E1350" s="56" t="s">
        <v>295</v>
      </c>
      <c r="F1350" s="56" t="s">
        <v>298</v>
      </c>
      <c r="G1350" s="4" t="s">
        <v>2712</v>
      </c>
      <c r="H1350" s="4">
        <v>0</v>
      </c>
      <c r="I1350" s="74">
        <v>590000000</v>
      </c>
      <c r="J1350" s="8" t="s">
        <v>2714</v>
      </c>
      <c r="K1350" s="4" t="s">
        <v>2462</v>
      </c>
      <c r="L1350" s="4" t="s">
        <v>773</v>
      </c>
      <c r="M1350" s="4" t="s">
        <v>2716</v>
      </c>
      <c r="N1350" s="4" t="s">
        <v>1</v>
      </c>
      <c r="O1350" s="4" t="s">
        <v>2</v>
      </c>
      <c r="P1350" s="4">
        <v>796</v>
      </c>
      <c r="Q1350" s="4" t="s">
        <v>2728</v>
      </c>
      <c r="R1350" s="155">
        <v>2</v>
      </c>
      <c r="S1350" s="155">
        <v>143000</v>
      </c>
      <c r="T1350" s="95">
        <f t="shared" si="47"/>
        <v>286000</v>
      </c>
      <c r="U1350" s="95">
        <f t="shared" si="48"/>
        <v>320320.00000000006</v>
      </c>
      <c r="V1350" s="4"/>
      <c r="W1350" s="4">
        <v>2017</v>
      </c>
      <c r="X1350" s="72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  <c r="AW1350" s="67"/>
      <c r="AX1350" s="67"/>
      <c r="AY1350" s="67"/>
      <c r="AZ1350" s="67"/>
      <c r="BA1350" s="67"/>
      <c r="BB1350" s="67"/>
      <c r="BC1350" s="67"/>
      <c r="BD1350" s="67"/>
      <c r="BE1350" s="67"/>
      <c r="BF1350" s="67"/>
      <c r="BG1350" s="67"/>
      <c r="BH1350" s="67"/>
      <c r="BI1350" s="67"/>
      <c r="BJ1350" s="67"/>
      <c r="BK1350" s="67"/>
      <c r="BL1350" s="67"/>
      <c r="BM1350" s="67"/>
      <c r="BN1350" s="67"/>
      <c r="BO1350" s="67"/>
      <c r="BP1350" s="67"/>
      <c r="BQ1350" s="67"/>
      <c r="BR1350" s="67"/>
      <c r="BS1350" s="67"/>
      <c r="BT1350" s="67"/>
      <c r="BU1350" s="67"/>
      <c r="BV1350" s="67"/>
      <c r="BW1350" s="67"/>
      <c r="BX1350" s="67"/>
      <c r="BY1350" s="67"/>
      <c r="BZ1350" s="67"/>
      <c r="CA1350" s="67"/>
      <c r="CB1350" s="67"/>
      <c r="CC1350" s="67"/>
      <c r="CD1350" s="67"/>
      <c r="CE1350" s="67"/>
      <c r="CF1350" s="67"/>
      <c r="CG1350" s="67"/>
      <c r="CH1350" s="67"/>
      <c r="CI1350" s="67"/>
      <c r="CJ1350" s="67"/>
      <c r="CK1350" s="67"/>
      <c r="CL1350" s="67"/>
      <c r="CM1350" s="67"/>
    </row>
    <row r="1351" spans="1:91" s="134" customFormat="1" ht="50.1" customHeight="1">
      <c r="A1351" s="4" t="s">
        <v>4962</v>
      </c>
      <c r="B1351" s="4" t="s">
        <v>2720</v>
      </c>
      <c r="C1351" s="8" t="s">
        <v>3425</v>
      </c>
      <c r="D1351" s="7" t="s">
        <v>3426</v>
      </c>
      <c r="E1351" s="8" t="s">
        <v>3427</v>
      </c>
      <c r="F1351" s="56"/>
      <c r="G1351" s="4" t="s">
        <v>2712</v>
      </c>
      <c r="H1351" s="4">
        <v>0</v>
      </c>
      <c r="I1351" s="74">
        <v>590000000</v>
      </c>
      <c r="J1351" s="8" t="s">
        <v>2571</v>
      </c>
      <c r="K1351" s="8" t="s">
        <v>2751</v>
      </c>
      <c r="L1351" s="8" t="s">
        <v>2725</v>
      </c>
      <c r="M1351" s="4" t="s">
        <v>2726</v>
      </c>
      <c r="N1351" s="5" t="s">
        <v>2785</v>
      </c>
      <c r="O1351" s="4" t="s">
        <v>1463</v>
      </c>
      <c r="P1351" s="4">
        <v>796</v>
      </c>
      <c r="Q1351" s="4" t="s">
        <v>2728</v>
      </c>
      <c r="R1351" s="155">
        <v>20</v>
      </c>
      <c r="S1351" s="35">
        <v>390</v>
      </c>
      <c r="T1351" s="35">
        <f t="shared" si="47"/>
        <v>7800</v>
      </c>
      <c r="U1351" s="35">
        <f t="shared" si="48"/>
        <v>8736</v>
      </c>
      <c r="V1351" s="4"/>
      <c r="W1351" s="4">
        <v>2017</v>
      </c>
      <c r="X1351" s="8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65"/>
      <c r="AM1351" s="65"/>
      <c r="AN1351" s="65"/>
      <c r="AO1351" s="65"/>
      <c r="AP1351" s="65"/>
      <c r="AQ1351" s="65"/>
      <c r="AR1351" s="65"/>
      <c r="AS1351" s="65"/>
      <c r="AT1351" s="65"/>
      <c r="AU1351" s="65"/>
      <c r="AV1351" s="65"/>
      <c r="AW1351" s="65"/>
      <c r="AX1351" s="65"/>
      <c r="AY1351" s="65"/>
      <c r="AZ1351" s="65"/>
      <c r="BA1351" s="65"/>
      <c r="BB1351" s="65"/>
      <c r="BC1351" s="65"/>
      <c r="BD1351" s="65"/>
      <c r="BE1351" s="65"/>
      <c r="BF1351" s="65"/>
      <c r="BG1351" s="65"/>
      <c r="BH1351" s="65"/>
      <c r="BI1351" s="65"/>
      <c r="BJ1351" s="65"/>
      <c r="BK1351" s="65"/>
      <c r="BL1351" s="65"/>
      <c r="BM1351" s="65"/>
      <c r="BN1351" s="65"/>
      <c r="BO1351" s="65"/>
      <c r="BP1351" s="65"/>
      <c r="BQ1351" s="65"/>
      <c r="BR1351" s="65"/>
      <c r="BS1351" s="65"/>
      <c r="BT1351" s="65"/>
      <c r="BU1351" s="65"/>
      <c r="BV1351" s="65"/>
      <c r="BW1351" s="65"/>
      <c r="BX1351" s="65"/>
      <c r="BY1351" s="65"/>
      <c r="BZ1351" s="65"/>
      <c r="CA1351" s="65"/>
      <c r="CB1351" s="65"/>
      <c r="CC1351" s="65"/>
      <c r="CD1351" s="65"/>
      <c r="CE1351" s="65"/>
      <c r="CF1351" s="65"/>
      <c r="CG1351" s="65"/>
      <c r="CH1351" s="65"/>
      <c r="CI1351" s="65"/>
      <c r="CJ1351" s="65"/>
      <c r="CK1351" s="65"/>
      <c r="CL1351" s="65"/>
      <c r="CM1351" s="65"/>
    </row>
    <row r="1352" spans="1:91" s="134" customFormat="1" ht="50.1" customHeight="1">
      <c r="A1352" s="4" t="s">
        <v>4963</v>
      </c>
      <c r="B1352" s="4" t="s">
        <v>2720</v>
      </c>
      <c r="C1352" s="8" t="s">
        <v>3428</v>
      </c>
      <c r="D1352" s="7" t="s">
        <v>3429</v>
      </c>
      <c r="E1352" s="8" t="s">
        <v>3430</v>
      </c>
      <c r="F1352" s="56" t="s">
        <v>3431</v>
      </c>
      <c r="G1352" s="4" t="s">
        <v>2712</v>
      </c>
      <c r="H1352" s="4">
        <v>0</v>
      </c>
      <c r="I1352" s="74">
        <v>590000000</v>
      </c>
      <c r="J1352" s="8" t="s">
        <v>2571</v>
      </c>
      <c r="K1352" s="8" t="s">
        <v>2751</v>
      </c>
      <c r="L1352" s="8" t="s">
        <v>2725</v>
      </c>
      <c r="M1352" s="4" t="s">
        <v>2716</v>
      </c>
      <c r="N1352" s="5" t="s">
        <v>2785</v>
      </c>
      <c r="O1352" s="4" t="s">
        <v>1463</v>
      </c>
      <c r="P1352" s="4">
        <v>796</v>
      </c>
      <c r="Q1352" s="4" t="s">
        <v>2728</v>
      </c>
      <c r="R1352" s="155">
        <v>50</v>
      </c>
      <c r="S1352" s="35">
        <v>550</v>
      </c>
      <c r="T1352" s="35">
        <f t="shared" si="47"/>
        <v>27500</v>
      </c>
      <c r="U1352" s="35">
        <f t="shared" si="48"/>
        <v>30800.000000000004</v>
      </c>
      <c r="V1352" s="4"/>
      <c r="W1352" s="4">
        <v>2017</v>
      </c>
      <c r="X1352" s="8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65"/>
      <c r="AM1352" s="65"/>
      <c r="AN1352" s="65"/>
      <c r="AO1352" s="65"/>
      <c r="AP1352" s="65"/>
      <c r="AQ1352" s="65"/>
      <c r="AR1352" s="65"/>
      <c r="AS1352" s="65"/>
      <c r="AT1352" s="65"/>
      <c r="AU1352" s="65"/>
      <c r="AV1352" s="65"/>
      <c r="AW1352" s="65"/>
      <c r="AX1352" s="65"/>
      <c r="AY1352" s="65"/>
      <c r="AZ1352" s="65"/>
      <c r="BA1352" s="65"/>
      <c r="BB1352" s="65"/>
      <c r="BC1352" s="65"/>
      <c r="BD1352" s="65"/>
      <c r="BE1352" s="65"/>
      <c r="BF1352" s="65"/>
      <c r="BG1352" s="65"/>
      <c r="BH1352" s="65"/>
      <c r="BI1352" s="65"/>
      <c r="BJ1352" s="65"/>
      <c r="BK1352" s="65"/>
      <c r="BL1352" s="65"/>
      <c r="BM1352" s="65"/>
      <c r="BN1352" s="65"/>
      <c r="BO1352" s="65"/>
      <c r="BP1352" s="65"/>
      <c r="BQ1352" s="65"/>
      <c r="BR1352" s="65"/>
      <c r="BS1352" s="65"/>
      <c r="BT1352" s="65"/>
      <c r="BU1352" s="65"/>
      <c r="BV1352" s="65"/>
      <c r="BW1352" s="65"/>
      <c r="BX1352" s="65"/>
      <c r="BY1352" s="65"/>
      <c r="BZ1352" s="65"/>
      <c r="CA1352" s="65"/>
      <c r="CB1352" s="65"/>
      <c r="CC1352" s="65"/>
      <c r="CD1352" s="65"/>
      <c r="CE1352" s="65"/>
      <c r="CF1352" s="65"/>
      <c r="CG1352" s="65"/>
      <c r="CH1352" s="65"/>
      <c r="CI1352" s="65"/>
      <c r="CJ1352" s="65"/>
      <c r="CK1352" s="65"/>
      <c r="CL1352" s="65"/>
      <c r="CM1352" s="65"/>
    </row>
    <row r="1353" spans="1:91" s="134" customFormat="1" ht="50.1" customHeight="1">
      <c r="A1353" s="4" t="s">
        <v>4964</v>
      </c>
      <c r="B1353" s="33" t="s">
        <v>2720</v>
      </c>
      <c r="C1353" s="97" t="s">
        <v>3432</v>
      </c>
      <c r="D1353" s="99" t="s">
        <v>3433</v>
      </c>
      <c r="E1353" s="5" t="s">
        <v>3434</v>
      </c>
      <c r="F1353" s="23" t="s">
        <v>3435</v>
      </c>
      <c r="G1353" s="24" t="s">
        <v>2712</v>
      </c>
      <c r="H1353" s="10">
        <v>0</v>
      </c>
      <c r="I1353" s="74">
        <v>590000000</v>
      </c>
      <c r="J1353" s="8" t="s">
        <v>2571</v>
      </c>
      <c r="K1353" s="33" t="s">
        <v>2751</v>
      </c>
      <c r="L1353" s="8" t="s">
        <v>2725</v>
      </c>
      <c r="M1353" s="33" t="s">
        <v>2716</v>
      </c>
      <c r="N1353" s="5" t="s">
        <v>2785</v>
      </c>
      <c r="O1353" s="4" t="s">
        <v>1463</v>
      </c>
      <c r="P1353" s="4">
        <v>796</v>
      </c>
      <c r="Q1353" s="50" t="s">
        <v>2728</v>
      </c>
      <c r="R1353" s="150">
        <v>50</v>
      </c>
      <c r="S1353" s="37">
        <v>2744.0000000000005</v>
      </c>
      <c r="T1353" s="35">
        <f t="shared" si="47"/>
        <v>137200.00000000003</v>
      </c>
      <c r="U1353" s="35">
        <f t="shared" si="48"/>
        <v>153664.00000000006</v>
      </c>
      <c r="V1353" s="33"/>
      <c r="W1353" s="75">
        <v>2017</v>
      </c>
      <c r="X1353" s="8"/>
      <c r="Y1353" s="132"/>
      <c r="Z1353" s="132"/>
      <c r="AA1353" s="132"/>
      <c r="AB1353" s="132"/>
      <c r="AC1353" s="132"/>
      <c r="AD1353" s="132"/>
      <c r="AE1353" s="132"/>
      <c r="AF1353" s="132"/>
      <c r="AG1353" s="132"/>
      <c r="AH1353" s="132"/>
      <c r="AI1353" s="132"/>
      <c r="AJ1353" s="132"/>
      <c r="AK1353" s="132"/>
      <c r="AL1353" s="132"/>
      <c r="AM1353" s="132"/>
      <c r="AN1353" s="132"/>
      <c r="AO1353" s="132"/>
      <c r="AP1353" s="132"/>
      <c r="AQ1353" s="132"/>
      <c r="AR1353" s="132"/>
      <c r="AS1353" s="132"/>
      <c r="AT1353" s="132"/>
      <c r="AU1353" s="132"/>
      <c r="AV1353" s="132"/>
      <c r="AW1353" s="132"/>
      <c r="AX1353" s="132"/>
      <c r="AY1353" s="132"/>
      <c r="AZ1353" s="132"/>
      <c r="BA1353" s="132"/>
      <c r="BB1353" s="132"/>
      <c r="BC1353" s="132"/>
      <c r="BD1353" s="132"/>
      <c r="BE1353" s="132"/>
      <c r="BF1353" s="132"/>
      <c r="BG1353" s="132"/>
      <c r="BH1353" s="132"/>
      <c r="BI1353" s="132"/>
      <c r="BJ1353" s="132"/>
      <c r="BK1353" s="132"/>
      <c r="BL1353" s="132"/>
      <c r="BM1353" s="132"/>
      <c r="BN1353" s="132"/>
      <c r="BO1353" s="132"/>
      <c r="BP1353" s="132"/>
      <c r="BQ1353" s="132"/>
      <c r="BR1353" s="132"/>
      <c r="BS1353" s="132"/>
      <c r="BT1353" s="132"/>
      <c r="BU1353" s="132"/>
      <c r="BV1353" s="132"/>
      <c r="BW1353" s="132"/>
      <c r="BX1353" s="132"/>
      <c r="BY1353" s="132"/>
      <c r="BZ1353" s="132"/>
      <c r="CA1353" s="132"/>
      <c r="CB1353" s="132"/>
      <c r="CC1353" s="132"/>
      <c r="CD1353" s="132"/>
      <c r="CE1353" s="132"/>
      <c r="CF1353" s="132"/>
      <c r="CG1353" s="132"/>
      <c r="CH1353" s="132"/>
      <c r="CI1353" s="132"/>
      <c r="CJ1353" s="132"/>
      <c r="CK1353" s="132"/>
      <c r="CL1353" s="132"/>
      <c r="CM1353" s="132"/>
    </row>
    <row r="1354" spans="1:91" s="134" customFormat="1" ht="50.1" customHeight="1">
      <c r="A1354" s="4" t="s">
        <v>4965</v>
      </c>
      <c r="B1354" s="5" t="s">
        <v>2720</v>
      </c>
      <c r="C1354" s="5" t="s">
        <v>520</v>
      </c>
      <c r="D1354" s="5" t="s">
        <v>521</v>
      </c>
      <c r="E1354" s="5" t="s">
        <v>522</v>
      </c>
      <c r="F1354" s="5" t="s">
        <v>523</v>
      </c>
      <c r="G1354" s="5" t="s">
        <v>2712</v>
      </c>
      <c r="H1354" s="5">
        <v>0</v>
      </c>
      <c r="I1354" s="74">
        <v>590000000</v>
      </c>
      <c r="J1354" s="8" t="s">
        <v>2571</v>
      </c>
      <c r="K1354" s="5" t="s">
        <v>571</v>
      </c>
      <c r="L1354" s="5" t="s">
        <v>773</v>
      </c>
      <c r="M1354" s="5" t="s">
        <v>3398</v>
      </c>
      <c r="N1354" s="5" t="s">
        <v>456</v>
      </c>
      <c r="O1354" s="5" t="s">
        <v>471</v>
      </c>
      <c r="P1354" s="5">
        <v>796</v>
      </c>
      <c r="Q1354" s="5" t="s">
        <v>2728</v>
      </c>
      <c r="R1354" s="166">
        <v>1</v>
      </c>
      <c r="S1354" s="166">
        <v>300</v>
      </c>
      <c r="T1354" s="35">
        <f t="shared" si="47"/>
        <v>300</v>
      </c>
      <c r="U1354" s="35">
        <f t="shared" si="48"/>
        <v>336.00000000000006</v>
      </c>
      <c r="V1354" s="50"/>
      <c r="W1354" s="5">
        <v>2017</v>
      </c>
      <c r="X1354" s="5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  <c r="AW1354" s="67"/>
      <c r="AX1354" s="67"/>
      <c r="AY1354" s="67"/>
      <c r="AZ1354" s="67"/>
      <c r="BA1354" s="67"/>
      <c r="BB1354" s="67"/>
      <c r="BC1354" s="67"/>
      <c r="BD1354" s="67"/>
      <c r="BE1354" s="67"/>
      <c r="BF1354" s="67"/>
      <c r="BG1354" s="67"/>
      <c r="BH1354" s="67"/>
      <c r="BI1354" s="67"/>
      <c r="BJ1354" s="67"/>
      <c r="BK1354" s="67"/>
      <c r="BL1354" s="67"/>
      <c r="BM1354" s="67"/>
      <c r="BN1354" s="67"/>
      <c r="BO1354" s="67"/>
      <c r="BP1354" s="67"/>
      <c r="BQ1354" s="67"/>
      <c r="BR1354" s="67"/>
      <c r="BS1354" s="67"/>
      <c r="BT1354" s="67"/>
      <c r="BU1354" s="67"/>
      <c r="BV1354" s="67"/>
      <c r="BW1354" s="67"/>
      <c r="BX1354" s="67"/>
      <c r="BY1354" s="67"/>
      <c r="BZ1354" s="67"/>
      <c r="CA1354" s="67"/>
      <c r="CB1354" s="67"/>
      <c r="CC1354" s="67"/>
      <c r="CD1354" s="67"/>
      <c r="CE1354" s="67"/>
      <c r="CF1354" s="67"/>
      <c r="CG1354" s="67"/>
      <c r="CH1354" s="67"/>
      <c r="CI1354" s="67"/>
      <c r="CJ1354" s="67"/>
      <c r="CK1354" s="67"/>
      <c r="CL1354" s="67"/>
      <c r="CM1354" s="67"/>
    </row>
    <row r="1355" spans="1:91" s="134" customFormat="1" ht="50.1" customHeight="1">
      <c r="A1355" s="4" t="s">
        <v>4966</v>
      </c>
      <c r="B1355" s="4" t="s">
        <v>2720</v>
      </c>
      <c r="C1355" s="8" t="s">
        <v>1441</v>
      </c>
      <c r="D1355" s="7" t="s">
        <v>1442</v>
      </c>
      <c r="E1355" s="8" t="s">
        <v>1443</v>
      </c>
      <c r="F1355" s="56" t="s">
        <v>1444</v>
      </c>
      <c r="G1355" s="4" t="s">
        <v>2712</v>
      </c>
      <c r="H1355" s="4">
        <v>0</v>
      </c>
      <c r="I1355" s="74">
        <v>590000000</v>
      </c>
      <c r="J1355" s="8" t="s">
        <v>2571</v>
      </c>
      <c r="K1355" s="8" t="s">
        <v>2642</v>
      </c>
      <c r="L1355" s="36" t="s">
        <v>2714</v>
      </c>
      <c r="M1355" s="4" t="s">
        <v>3398</v>
      </c>
      <c r="N1355" s="8" t="s">
        <v>2275</v>
      </c>
      <c r="O1355" s="4" t="s">
        <v>1415</v>
      </c>
      <c r="P1355" s="4">
        <v>796</v>
      </c>
      <c r="Q1355" s="4" t="s">
        <v>2728</v>
      </c>
      <c r="R1355" s="155">
        <v>20</v>
      </c>
      <c r="S1355" s="35">
        <v>2530</v>
      </c>
      <c r="T1355" s="35">
        <f t="shared" si="47"/>
        <v>50600</v>
      </c>
      <c r="U1355" s="35">
        <f t="shared" si="48"/>
        <v>56672.000000000007</v>
      </c>
      <c r="V1355" s="4"/>
      <c r="W1355" s="4">
        <v>2017</v>
      </c>
      <c r="X1355" s="8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  <c r="AW1355" s="67"/>
      <c r="AX1355" s="67"/>
      <c r="AY1355" s="67"/>
      <c r="AZ1355" s="67"/>
      <c r="BA1355" s="67"/>
      <c r="BB1355" s="67"/>
      <c r="BC1355" s="67"/>
      <c r="BD1355" s="67"/>
      <c r="BE1355" s="67"/>
      <c r="BF1355" s="67"/>
      <c r="BG1355" s="67"/>
      <c r="BH1355" s="67"/>
      <c r="BI1355" s="67"/>
      <c r="BJ1355" s="67"/>
      <c r="BK1355" s="67"/>
      <c r="BL1355" s="67"/>
      <c r="BM1355" s="67"/>
      <c r="BN1355" s="67"/>
      <c r="BO1355" s="67"/>
      <c r="BP1355" s="67"/>
      <c r="BQ1355" s="67"/>
      <c r="BR1355" s="67"/>
      <c r="BS1355" s="67"/>
      <c r="BT1355" s="67"/>
      <c r="BU1355" s="67"/>
      <c r="BV1355" s="67"/>
      <c r="BW1355" s="67"/>
      <c r="BX1355" s="67"/>
      <c r="BY1355" s="67"/>
      <c r="BZ1355" s="67"/>
      <c r="CA1355" s="67"/>
      <c r="CB1355" s="67"/>
      <c r="CC1355" s="67"/>
      <c r="CD1355" s="67"/>
      <c r="CE1355" s="67"/>
      <c r="CF1355" s="67"/>
      <c r="CG1355" s="67"/>
      <c r="CH1355" s="67"/>
      <c r="CI1355" s="67"/>
      <c r="CJ1355" s="67"/>
      <c r="CK1355" s="67"/>
      <c r="CL1355" s="67"/>
      <c r="CM1355" s="67"/>
    </row>
    <row r="1356" spans="1:91" s="134" customFormat="1" ht="50.1" customHeight="1">
      <c r="A1356" s="4" t="s">
        <v>4967</v>
      </c>
      <c r="B1356" s="4" t="s">
        <v>2720</v>
      </c>
      <c r="C1356" s="8" t="s">
        <v>1445</v>
      </c>
      <c r="D1356" s="7" t="s">
        <v>1442</v>
      </c>
      <c r="E1356" s="8" t="s">
        <v>1446</v>
      </c>
      <c r="F1356" s="56" t="s">
        <v>1447</v>
      </c>
      <c r="G1356" s="4" t="s">
        <v>2712</v>
      </c>
      <c r="H1356" s="4">
        <v>0</v>
      </c>
      <c r="I1356" s="74">
        <v>590000000</v>
      </c>
      <c r="J1356" s="8" t="s">
        <v>2571</v>
      </c>
      <c r="K1356" s="8" t="s">
        <v>2642</v>
      </c>
      <c r="L1356" s="36" t="s">
        <v>2714</v>
      </c>
      <c r="M1356" s="4" t="s">
        <v>3398</v>
      </c>
      <c r="N1356" s="8" t="s">
        <v>2275</v>
      </c>
      <c r="O1356" s="4" t="s">
        <v>1415</v>
      </c>
      <c r="P1356" s="4">
        <v>796</v>
      </c>
      <c r="Q1356" s="4" t="s">
        <v>2728</v>
      </c>
      <c r="R1356" s="155">
        <v>20</v>
      </c>
      <c r="S1356" s="35">
        <v>2675</v>
      </c>
      <c r="T1356" s="35">
        <f t="shared" si="47"/>
        <v>53500</v>
      </c>
      <c r="U1356" s="35">
        <f t="shared" si="48"/>
        <v>59920.000000000007</v>
      </c>
      <c r="V1356" s="4"/>
      <c r="W1356" s="4">
        <v>2017</v>
      </c>
      <c r="X1356" s="8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  <c r="AW1356" s="67"/>
      <c r="AX1356" s="67"/>
      <c r="AY1356" s="67"/>
      <c r="AZ1356" s="67"/>
      <c r="BA1356" s="67"/>
      <c r="BB1356" s="67"/>
      <c r="BC1356" s="67"/>
      <c r="BD1356" s="67"/>
      <c r="BE1356" s="67"/>
      <c r="BF1356" s="67"/>
      <c r="BG1356" s="67"/>
      <c r="BH1356" s="67"/>
      <c r="BI1356" s="67"/>
      <c r="BJ1356" s="67"/>
      <c r="BK1356" s="67"/>
      <c r="BL1356" s="67"/>
      <c r="BM1356" s="67"/>
      <c r="BN1356" s="67"/>
      <c r="BO1356" s="67"/>
      <c r="BP1356" s="67"/>
      <c r="BQ1356" s="67"/>
      <c r="BR1356" s="67"/>
      <c r="BS1356" s="67"/>
      <c r="BT1356" s="67"/>
      <c r="BU1356" s="67"/>
      <c r="BV1356" s="67"/>
      <c r="BW1356" s="67"/>
      <c r="BX1356" s="67"/>
      <c r="BY1356" s="67"/>
      <c r="BZ1356" s="67"/>
      <c r="CA1356" s="67"/>
      <c r="CB1356" s="67"/>
      <c r="CC1356" s="67"/>
      <c r="CD1356" s="67"/>
      <c r="CE1356" s="67"/>
      <c r="CF1356" s="67"/>
      <c r="CG1356" s="67"/>
      <c r="CH1356" s="67"/>
      <c r="CI1356" s="67"/>
      <c r="CJ1356" s="67"/>
      <c r="CK1356" s="67"/>
      <c r="CL1356" s="67"/>
      <c r="CM1356" s="67"/>
    </row>
    <row r="1357" spans="1:91" s="134" customFormat="1" ht="50.1" customHeight="1">
      <c r="A1357" s="4" t="s">
        <v>4968</v>
      </c>
      <c r="B1357" s="4" t="s">
        <v>2720</v>
      </c>
      <c r="C1357" s="8" t="s">
        <v>1445</v>
      </c>
      <c r="D1357" s="7" t="s">
        <v>1442</v>
      </c>
      <c r="E1357" s="8" t="s">
        <v>1446</v>
      </c>
      <c r="F1357" s="56" t="s">
        <v>1448</v>
      </c>
      <c r="G1357" s="4" t="s">
        <v>2712</v>
      </c>
      <c r="H1357" s="4">
        <v>0</v>
      </c>
      <c r="I1357" s="74">
        <v>590000000</v>
      </c>
      <c r="J1357" s="8" t="s">
        <v>2571</v>
      </c>
      <c r="K1357" s="8" t="s">
        <v>2642</v>
      </c>
      <c r="L1357" s="36" t="s">
        <v>2714</v>
      </c>
      <c r="M1357" s="4" t="s">
        <v>3398</v>
      </c>
      <c r="N1357" s="8" t="s">
        <v>2275</v>
      </c>
      <c r="O1357" s="4" t="s">
        <v>1415</v>
      </c>
      <c r="P1357" s="4">
        <v>796</v>
      </c>
      <c r="Q1357" s="4" t="s">
        <v>2728</v>
      </c>
      <c r="R1357" s="155">
        <v>20</v>
      </c>
      <c r="S1357" s="35">
        <v>2950</v>
      </c>
      <c r="T1357" s="35">
        <f t="shared" si="47"/>
        <v>59000</v>
      </c>
      <c r="U1357" s="35">
        <f t="shared" si="48"/>
        <v>66080</v>
      </c>
      <c r="V1357" s="4"/>
      <c r="W1357" s="4">
        <v>2017</v>
      </c>
      <c r="X1357" s="8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  <c r="AW1357" s="67"/>
      <c r="AX1357" s="67"/>
      <c r="AY1357" s="67"/>
      <c r="AZ1357" s="67"/>
      <c r="BA1357" s="67"/>
      <c r="BB1357" s="67"/>
      <c r="BC1357" s="67"/>
      <c r="BD1357" s="67"/>
      <c r="BE1357" s="67"/>
      <c r="BF1357" s="67"/>
      <c r="BG1357" s="67"/>
      <c r="BH1357" s="67"/>
      <c r="BI1357" s="67"/>
      <c r="BJ1357" s="67"/>
      <c r="BK1357" s="67"/>
      <c r="BL1357" s="67"/>
      <c r="BM1357" s="67"/>
      <c r="BN1357" s="67"/>
      <c r="BO1357" s="67"/>
      <c r="BP1357" s="67"/>
      <c r="BQ1357" s="67"/>
      <c r="BR1357" s="67"/>
      <c r="BS1357" s="67"/>
      <c r="BT1357" s="67"/>
      <c r="BU1357" s="67"/>
      <c r="BV1357" s="67"/>
      <c r="BW1357" s="67"/>
      <c r="BX1357" s="67"/>
      <c r="BY1357" s="67"/>
      <c r="BZ1357" s="67"/>
      <c r="CA1357" s="67"/>
      <c r="CB1357" s="67"/>
      <c r="CC1357" s="67"/>
      <c r="CD1357" s="67"/>
      <c r="CE1357" s="67"/>
      <c r="CF1357" s="67"/>
      <c r="CG1357" s="67"/>
      <c r="CH1357" s="67"/>
      <c r="CI1357" s="67"/>
      <c r="CJ1357" s="67"/>
      <c r="CK1357" s="67"/>
      <c r="CL1357" s="67"/>
      <c r="CM1357" s="67"/>
    </row>
    <row r="1358" spans="1:91" s="134" customFormat="1" ht="50.1" customHeight="1">
      <c r="A1358" s="4" t="s">
        <v>4969</v>
      </c>
      <c r="B1358" s="4" t="s">
        <v>2720</v>
      </c>
      <c r="C1358" s="8" t="s">
        <v>3436</v>
      </c>
      <c r="D1358" s="7" t="s">
        <v>3437</v>
      </c>
      <c r="E1358" s="8" t="s">
        <v>3438</v>
      </c>
      <c r="F1358" s="56" t="s">
        <v>3439</v>
      </c>
      <c r="G1358" s="4" t="s">
        <v>2712</v>
      </c>
      <c r="H1358" s="4">
        <v>0</v>
      </c>
      <c r="I1358" s="74">
        <v>590000000</v>
      </c>
      <c r="J1358" s="8" t="s">
        <v>2571</v>
      </c>
      <c r="K1358" s="8" t="s">
        <v>2744</v>
      </c>
      <c r="L1358" s="36" t="s">
        <v>2714</v>
      </c>
      <c r="M1358" s="4" t="s">
        <v>2716</v>
      </c>
      <c r="N1358" s="5" t="s">
        <v>2785</v>
      </c>
      <c r="O1358" s="4" t="s">
        <v>1463</v>
      </c>
      <c r="P1358" s="4">
        <v>796</v>
      </c>
      <c r="Q1358" s="4" t="s">
        <v>2728</v>
      </c>
      <c r="R1358" s="155">
        <v>7</v>
      </c>
      <c r="S1358" s="35">
        <v>2900</v>
      </c>
      <c r="T1358" s="35">
        <f t="shared" si="47"/>
        <v>20300</v>
      </c>
      <c r="U1358" s="35">
        <f t="shared" si="48"/>
        <v>22736.000000000004</v>
      </c>
      <c r="V1358" s="4"/>
      <c r="W1358" s="4">
        <v>2017</v>
      </c>
      <c r="X1358" s="8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  <c r="AW1358" s="67"/>
      <c r="AX1358" s="67"/>
      <c r="AY1358" s="67"/>
      <c r="AZ1358" s="67"/>
      <c r="BA1358" s="67"/>
      <c r="BB1358" s="67"/>
      <c r="BC1358" s="67"/>
      <c r="BD1358" s="67"/>
      <c r="BE1358" s="67"/>
      <c r="BF1358" s="67"/>
      <c r="BG1358" s="67"/>
      <c r="BH1358" s="67"/>
      <c r="BI1358" s="67"/>
      <c r="BJ1358" s="67"/>
      <c r="BK1358" s="67"/>
      <c r="BL1358" s="67"/>
      <c r="BM1358" s="67"/>
      <c r="BN1358" s="67"/>
      <c r="BO1358" s="67"/>
      <c r="BP1358" s="67"/>
      <c r="BQ1358" s="67"/>
      <c r="BR1358" s="67"/>
      <c r="BS1358" s="67"/>
      <c r="BT1358" s="67"/>
      <c r="BU1358" s="67"/>
      <c r="BV1358" s="67"/>
      <c r="BW1358" s="67"/>
      <c r="BX1358" s="67"/>
      <c r="BY1358" s="67"/>
      <c r="BZ1358" s="67"/>
      <c r="CA1358" s="67"/>
      <c r="CB1358" s="67"/>
      <c r="CC1358" s="67"/>
      <c r="CD1358" s="67"/>
      <c r="CE1358" s="67"/>
      <c r="CF1358" s="67"/>
      <c r="CG1358" s="67"/>
      <c r="CH1358" s="67"/>
      <c r="CI1358" s="67"/>
      <c r="CJ1358" s="67"/>
      <c r="CK1358" s="67"/>
      <c r="CL1358" s="67"/>
      <c r="CM1358" s="67"/>
    </row>
    <row r="1359" spans="1:91" s="134" customFormat="1" ht="50.1" customHeight="1">
      <c r="A1359" s="4" t="s">
        <v>4970</v>
      </c>
      <c r="B1359" s="5" t="s">
        <v>2720</v>
      </c>
      <c r="C1359" s="5" t="s">
        <v>423</v>
      </c>
      <c r="D1359" s="5" t="s">
        <v>424</v>
      </c>
      <c r="E1359" s="5" t="s">
        <v>425</v>
      </c>
      <c r="F1359" s="8"/>
      <c r="G1359" s="8" t="s">
        <v>2712</v>
      </c>
      <c r="H1359" s="9">
        <v>0</v>
      </c>
      <c r="I1359" s="74">
        <v>590000000</v>
      </c>
      <c r="J1359" s="8" t="s">
        <v>2571</v>
      </c>
      <c r="K1359" s="8" t="s">
        <v>2245</v>
      </c>
      <c r="L1359" s="8" t="s">
        <v>2714</v>
      </c>
      <c r="M1359" s="8" t="s">
        <v>2716</v>
      </c>
      <c r="N1359" s="8" t="s">
        <v>421</v>
      </c>
      <c r="O1359" s="5" t="s">
        <v>422</v>
      </c>
      <c r="P1359" s="8">
        <v>796</v>
      </c>
      <c r="Q1359" s="8" t="s">
        <v>2728</v>
      </c>
      <c r="R1359" s="179">
        <v>1</v>
      </c>
      <c r="S1359" s="167">
        <v>17590</v>
      </c>
      <c r="T1359" s="35">
        <f t="shared" si="47"/>
        <v>17590</v>
      </c>
      <c r="U1359" s="35">
        <f t="shared" si="48"/>
        <v>19700.800000000003</v>
      </c>
      <c r="V1359" s="4"/>
      <c r="W1359" s="8">
        <v>2017</v>
      </c>
      <c r="X1359" s="9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  <c r="AW1359" s="67"/>
      <c r="AX1359" s="67"/>
      <c r="AY1359" s="67"/>
      <c r="AZ1359" s="67"/>
      <c r="BA1359" s="67"/>
      <c r="BB1359" s="67"/>
      <c r="BC1359" s="67"/>
      <c r="BD1359" s="67"/>
      <c r="BE1359" s="67"/>
      <c r="BF1359" s="67"/>
      <c r="BG1359" s="67"/>
      <c r="BH1359" s="67"/>
      <c r="BI1359" s="67"/>
      <c r="BJ1359" s="67"/>
      <c r="BK1359" s="67"/>
      <c r="BL1359" s="67"/>
      <c r="BM1359" s="67"/>
      <c r="BN1359" s="67"/>
      <c r="BO1359" s="67"/>
      <c r="BP1359" s="67"/>
      <c r="BQ1359" s="67"/>
      <c r="BR1359" s="67"/>
      <c r="BS1359" s="67"/>
      <c r="BT1359" s="67"/>
      <c r="BU1359" s="67"/>
      <c r="BV1359" s="67"/>
      <c r="BW1359" s="67"/>
      <c r="BX1359" s="67"/>
      <c r="BY1359" s="67"/>
      <c r="BZ1359" s="67"/>
      <c r="CA1359" s="67"/>
      <c r="CB1359" s="67"/>
      <c r="CC1359" s="67"/>
      <c r="CD1359" s="67"/>
      <c r="CE1359" s="67"/>
      <c r="CF1359" s="67"/>
      <c r="CG1359" s="67"/>
      <c r="CH1359" s="67"/>
      <c r="CI1359" s="67"/>
      <c r="CJ1359" s="67"/>
      <c r="CK1359" s="67"/>
      <c r="CL1359" s="67"/>
      <c r="CM1359" s="67"/>
    </row>
    <row r="1360" spans="1:91" s="134" customFormat="1" ht="50.1" customHeight="1">
      <c r="A1360" s="4" t="s">
        <v>4971</v>
      </c>
      <c r="B1360" s="5" t="s">
        <v>2720</v>
      </c>
      <c r="C1360" s="5" t="s">
        <v>423</v>
      </c>
      <c r="D1360" s="5" t="s">
        <v>424</v>
      </c>
      <c r="E1360" s="5" t="s">
        <v>425</v>
      </c>
      <c r="F1360" s="5" t="s">
        <v>478</v>
      </c>
      <c r="G1360" s="5" t="s">
        <v>2712</v>
      </c>
      <c r="H1360" s="5">
        <v>0</v>
      </c>
      <c r="I1360" s="74">
        <v>590000000</v>
      </c>
      <c r="J1360" s="8" t="s">
        <v>2571</v>
      </c>
      <c r="K1360" s="5" t="s">
        <v>571</v>
      </c>
      <c r="L1360" s="5" t="s">
        <v>773</v>
      </c>
      <c r="M1360" s="5" t="s">
        <v>3398</v>
      </c>
      <c r="N1360" s="5" t="s">
        <v>456</v>
      </c>
      <c r="O1360" s="5" t="s">
        <v>471</v>
      </c>
      <c r="P1360" s="5">
        <v>796</v>
      </c>
      <c r="Q1360" s="5" t="s">
        <v>2728</v>
      </c>
      <c r="R1360" s="166">
        <v>1</v>
      </c>
      <c r="S1360" s="166">
        <v>30000</v>
      </c>
      <c r="T1360" s="35">
        <f t="shared" si="47"/>
        <v>30000</v>
      </c>
      <c r="U1360" s="35">
        <f t="shared" si="48"/>
        <v>33600</v>
      </c>
      <c r="V1360" s="50"/>
      <c r="W1360" s="5">
        <v>2017</v>
      </c>
      <c r="X1360" s="5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  <c r="AW1360" s="67"/>
      <c r="AX1360" s="67"/>
      <c r="AY1360" s="67"/>
      <c r="AZ1360" s="67"/>
      <c r="BA1360" s="67"/>
      <c r="BB1360" s="67"/>
      <c r="BC1360" s="67"/>
      <c r="BD1360" s="67"/>
      <c r="BE1360" s="67"/>
      <c r="BF1360" s="67"/>
      <c r="BG1360" s="67"/>
      <c r="BH1360" s="67"/>
      <c r="BI1360" s="67"/>
      <c r="BJ1360" s="67"/>
      <c r="BK1360" s="67"/>
      <c r="BL1360" s="67"/>
      <c r="BM1360" s="67"/>
      <c r="BN1360" s="67"/>
      <c r="BO1360" s="67"/>
      <c r="BP1360" s="67"/>
      <c r="BQ1360" s="67"/>
      <c r="BR1360" s="67"/>
      <c r="BS1360" s="67"/>
      <c r="BT1360" s="67"/>
      <c r="BU1360" s="67"/>
      <c r="BV1360" s="67"/>
      <c r="BW1360" s="67"/>
      <c r="BX1360" s="67"/>
      <c r="BY1360" s="67"/>
      <c r="BZ1360" s="67"/>
      <c r="CA1360" s="67"/>
      <c r="CB1360" s="67"/>
      <c r="CC1360" s="67"/>
      <c r="CD1360" s="67"/>
      <c r="CE1360" s="67"/>
      <c r="CF1360" s="67"/>
      <c r="CG1360" s="67"/>
      <c r="CH1360" s="67"/>
      <c r="CI1360" s="67"/>
      <c r="CJ1360" s="67"/>
      <c r="CK1360" s="67"/>
      <c r="CL1360" s="67"/>
      <c r="CM1360" s="67"/>
    </row>
    <row r="1361" spans="1:91" s="134" customFormat="1" ht="50.1" customHeight="1">
      <c r="A1361" s="4" t="s">
        <v>4972</v>
      </c>
      <c r="B1361" s="4" t="s">
        <v>2720</v>
      </c>
      <c r="C1361" s="8" t="s">
        <v>3440</v>
      </c>
      <c r="D1361" s="7" t="s">
        <v>3441</v>
      </c>
      <c r="E1361" s="8" t="s">
        <v>3442</v>
      </c>
      <c r="F1361" s="56"/>
      <c r="G1361" s="4" t="s">
        <v>2758</v>
      </c>
      <c r="H1361" s="4">
        <v>0</v>
      </c>
      <c r="I1361" s="74">
        <v>590000000</v>
      </c>
      <c r="J1361" s="8" t="s">
        <v>2571</v>
      </c>
      <c r="K1361" s="8" t="s">
        <v>3443</v>
      </c>
      <c r="L1361" s="8" t="s">
        <v>2725</v>
      </c>
      <c r="M1361" s="4" t="s">
        <v>2716</v>
      </c>
      <c r="N1361" s="8" t="s">
        <v>2754</v>
      </c>
      <c r="O1361" s="4" t="s">
        <v>1415</v>
      </c>
      <c r="P1361" s="50">
        <v>113</v>
      </c>
      <c r="Q1361" s="4" t="s">
        <v>3018</v>
      </c>
      <c r="R1361" s="155">
        <v>5</v>
      </c>
      <c r="S1361" s="35">
        <v>6750</v>
      </c>
      <c r="T1361" s="35">
        <f t="shared" si="47"/>
        <v>33750</v>
      </c>
      <c r="U1361" s="35">
        <f t="shared" si="48"/>
        <v>37800</v>
      </c>
      <c r="V1361" s="4"/>
      <c r="W1361" s="4">
        <v>2017</v>
      </c>
      <c r="X1361" s="8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65"/>
      <c r="AM1361" s="65"/>
      <c r="AN1361" s="65"/>
      <c r="AO1361" s="65"/>
      <c r="AP1361" s="65"/>
      <c r="AQ1361" s="65"/>
      <c r="AR1361" s="65"/>
      <c r="AS1361" s="65"/>
      <c r="AT1361" s="65"/>
      <c r="AU1361" s="65"/>
      <c r="AV1361" s="65"/>
      <c r="AW1361" s="65"/>
      <c r="AX1361" s="65"/>
      <c r="AY1361" s="65"/>
      <c r="AZ1361" s="65"/>
      <c r="BA1361" s="65"/>
      <c r="BB1361" s="65"/>
      <c r="BC1361" s="65"/>
      <c r="BD1361" s="65"/>
      <c r="BE1361" s="65"/>
      <c r="BF1361" s="65"/>
      <c r="BG1361" s="65"/>
      <c r="BH1361" s="65"/>
      <c r="BI1361" s="65"/>
      <c r="BJ1361" s="65"/>
      <c r="BK1361" s="65"/>
      <c r="BL1361" s="65"/>
      <c r="BM1361" s="65"/>
      <c r="BN1361" s="65"/>
      <c r="BO1361" s="65"/>
      <c r="BP1361" s="65"/>
      <c r="BQ1361" s="65"/>
      <c r="BR1361" s="65"/>
      <c r="BS1361" s="65"/>
      <c r="BT1361" s="65"/>
      <c r="BU1361" s="65"/>
      <c r="BV1361" s="65"/>
      <c r="BW1361" s="65"/>
      <c r="BX1361" s="65"/>
      <c r="BY1361" s="65"/>
      <c r="BZ1361" s="65"/>
      <c r="CA1361" s="65"/>
      <c r="CB1361" s="65"/>
      <c r="CC1361" s="65"/>
      <c r="CD1361" s="65"/>
      <c r="CE1361" s="65"/>
      <c r="CF1361" s="65"/>
      <c r="CG1361" s="65"/>
      <c r="CH1361" s="65"/>
      <c r="CI1361" s="65"/>
      <c r="CJ1361" s="65"/>
      <c r="CK1361" s="65"/>
      <c r="CL1361" s="65"/>
      <c r="CM1361" s="65"/>
    </row>
    <row r="1362" spans="1:91" s="134" customFormat="1" ht="50.1" customHeight="1">
      <c r="A1362" s="4" t="s">
        <v>4973</v>
      </c>
      <c r="B1362" s="4" t="s">
        <v>2720</v>
      </c>
      <c r="C1362" s="8" t="s">
        <v>1451</v>
      </c>
      <c r="D1362" s="7" t="s">
        <v>2023</v>
      </c>
      <c r="E1362" s="8" t="s">
        <v>1452</v>
      </c>
      <c r="F1362" s="56"/>
      <c r="G1362" s="4" t="s">
        <v>2712</v>
      </c>
      <c r="H1362" s="4">
        <v>0</v>
      </c>
      <c r="I1362" s="74">
        <v>590000000</v>
      </c>
      <c r="J1362" s="8" t="s">
        <v>2571</v>
      </c>
      <c r="K1362" s="8" t="s">
        <v>1453</v>
      </c>
      <c r="L1362" s="36" t="s">
        <v>2714</v>
      </c>
      <c r="M1362" s="4" t="s">
        <v>2716</v>
      </c>
      <c r="N1362" s="8" t="s">
        <v>2265</v>
      </c>
      <c r="O1362" s="4" t="s">
        <v>1415</v>
      </c>
      <c r="P1362" s="4">
        <v>796</v>
      </c>
      <c r="Q1362" s="4" t="s">
        <v>2728</v>
      </c>
      <c r="R1362" s="155">
        <v>40</v>
      </c>
      <c r="S1362" s="35">
        <v>480</v>
      </c>
      <c r="T1362" s="35">
        <f t="shared" si="47"/>
        <v>19200</v>
      </c>
      <c r="U1362" s="35">
        <f t="shared" si="48"/>
        <v>21504.000000000004</v>
      </c>
      <c r="V1362" s="4"/>
      <c r="W1362" s="4">
        <v>2017</v>
      </c>
      <c r="X1362" s="8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  <c r="AW1362" s="67"/>
      <c r="AX1362" s="67"/>
      <c r="AY1362" s="67"/>
      <c r="AZ1362" s="67"/>
      <c r="BA1362" s="67"/>
      <c r="BB1362" s="67"/>
      <c r="BC1362" s="67"/>
      <c r="BD1362" s="67"/>
      <c r="BE1362" s="67"/>
      <c r="BF1362" s="67"/>
      <c r="BG1362" s="67"/>
      <c r="BH1362" s="67"/>
      <c r="BI1362" s="67"/>
      <c r="BJ1362" s="67"/>
      <c r="BK1362" s="67"/>
      <c r="BL1362" s="67"/>
      <c r="BM1362" s="67"/>
      <c r="BN1362" s="67"/>
      <c r="BO1362" s="67"/>
      <c r="BP1362" s="67"/>
      <c r="BQ1362" s="67"/>
      <c r="BR1362" s="67"/>
      <c r="BS1362" s="67"/>
      <c r="BT1362" s="67"/>
      <c r="BU1362" s="67"/>
      <c r="BV1362" s="67"/>
      <c r="BW1362" s="67"/>
      <c r="BX1362" s="67"/>
      <c r="BY1362" s="67"/>
      <c r="BZ1362" s="67"/>
      <c r="CA1362" s="67"/>
      <c r="CB1362" s="67"/>
      <c r="CC1362" s="67"/>
      <c r="CD1362" s="67"/>
      <c r="CE1362" s="67"/>
      <c r="CF1362" s="67"/>
      <c r="CG1362" s="67"/>
      <c r="CH1362" s="67"/>
      <c r="CI1362" s="67"/>
      <c r="CJ1362" s="67"/>
      <c r="CK1362" s="67"/>
      <c r="CL1362" s="67"/>
      <c r="CM1362" s="67"/>
    </row>
    <row r="1363" spans="1:91" s="134" customFormat="1" ht="50.1" customHeight="1">
      <c r="A1363" s="4" t="s">
        <v>4974</v>
      </c>
      <c r="B1363" s="4" t="s">
        <v>2720</v>
      </c>
      <c r="C1363" s="8" t="s">
        <v>2022</v>
      </c>
      <c r="D1363" s="8" t="s">
        <v>2023</v>
      </c>
      <c r="E1363" s="8" t="s">
        <v>2024</v>
      </c>
      <c r="F1363" s="56" t="s">
        <v>2025</v>
      </c>
      <c r="G1363" s="4" t="s">
        <v>2712</v>
      </c>
      <c r="H1363" s="4">
        <v>0</v>
      </c>
      <c r="I1363" s="74">
        <v>590000000</v>
      </c>
      <c r="J1363" s="8" t="s">
        <v>2571</v>
      </c>
      <c r="K1363" s="8" t="s">
        <v>3472</v>
      </c>
      <c r="L1363" s="8" t="s">
        <v>2725</v>
      </c>
      <c r="M1363" s="4" t="s">
        <v>2716</v>
      </c>
      <c r="N1363" s="8" t="s">
        <v>1832</v>
      </c>
      <c r="O1363" s="4" t="s">
        <v>3473</v>
      </c>
      <c r="P1363" s="4">
        <v>796</v>
      </c>
      <c r="Q1363" s="4" t="s">
        <v>2728</v>
      </c>
      <c r="R1363" s="155">
        <v>1000</v>
      </c>
      <c r="S1363" s="35">
        <v>235</v>
      </c>
      <c r="T1363" s="35">
        <f t="shared" si="47"/>
        <v>235000</v>
      </c>
      <c r="U1363" s="35">
        <f t="shared" si="48"/>
        <v>263200</v>
      </c>
      <c r="V1363" s="4" t="s">
        <v>2026</v>
      </c>
      <c r="W1363" s="4">
        <v>2017</v>
      </c>
      <c r="X1363" s="258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  <c r="AW1363" s="67"/>
      <c r="AX1363" s="67"/>
      <c r="AY1363" s="67"/>
      <c r="AZ1363" s="67"/>
      <c r="BA1363" s="67"/>
      <c r="BB1363" s="67"/>
      <c r="BC1363" s="67"/>
      <c r="BD1363" s="67"/>
      <c r="BE1363" s="67"/>
      <c r="BF1363" s="67"/>
      <c r="BG1363" s="67"/>
      <c r="BH1363" s="67"/>
      <c r="BI1363" s="67"/>
      <c r="BJ1363" s="67"/>
      <c r="BK1363" s="67"/>
      <c r="BL1363" s="67"/>
      <c r="BM1363" s="67"/>
      <c r="BN1363" s="67"/>
      <c r="BO1363" s="67"/>
      <c r="BP1363" s="67"/>
      <c r="BQ1363" s="67"/>
      <c r="BR1363" s="67"/>
      <c r="BS1363" s="67"/>
      <c r="BT1363" s="67"/>
      <c r="BU1363" s="67"/>
      <c r="BV1363" s="67"/>
      <c r="BW1363" s="67"/>
      <c r="BX1363" s="67"/>
      <c r="BY1363" s="67"/>
      <c r="BZ1363" s="67"/>
      <c r="CA1363" s="67"/>
      <c r="CB1363" s="67"/>
      <c r="CC1363" s="67"/>
      <c r="CD1363" s="67"/>
      <c r="CE1363" s="67"/>
      <c r="CF1363" s="67"/>
      <c r="CG1363" s="67"/>
      <c r="CH1363" s="67"/>
      <c r="CI1363" s="67"/>
      <c r="CJ1363" s="67"/>
      <c r="CK1363" s="67"/>
      <c r="CL1363" s="67"/>
      <c r="CM1363" s="67"/>
    </row>
    <row r="1364" spans="1:91" s="134" customFormat="1" ht="50.1" customHeight="1">
      <c r="A1364" s="4" t="s">
        <v>4975</v>
      </c>
      <c r="B1364" s="4" t="s">
        <v>2720</v>
      </c>
      <c r="C1364" s="8" t="s">
        <v>1449</v>
      </c>
      <c r="D1364" s="7" t="s">
        <v>2023</v>
      </c>
      <c r="E1364" s="8" t="s">
        <v>1450</v>
      </c>
      <c r="F1364" s="56"/>
      <c r="G1364" s="4" t="s">
        <v>2712</v>
      </c>
      <c r="H1364" s="4">
        <v>0</v>
      </c>
      <c r="I1364" s="74">
        <v>590000000</v>
      </c>
      <c r="J1364" s="8" t="s">
        <v>2571</v>
      </c>
      <c r="K1364" s="24" t="s">
        <v>3479</v>
      </c>
      <c r="L1364" s="36" t="s">
        <v>2714</v>
      </c>
      <c r="M1364" s="4" t="s">
        <v>2716</v>
      </c>
      <c r="N1364" s="8" t="s">
        <v>2265</v>
      </c>
      <c r="O1364" s="4" t="s">
        <v>1415</v>
      </c>
      <c r="P1364" s="4">
        <v>796</v>
      </c>
      <c r="Q1364" s="4" t="s">
        <v>2728</v>
      </c>
      <c r="R1364" s="155">
        <v>20</v>
      </c>
      <c r="S1364" s="35">
        <v>4500</v>
      </c>
      <c r="T1364" s="35">
        <f t="shared" si="47"/>
        <v>90000</v>
      </c>
      <c r="U1364" s="35">
        <f t="shared" si="48"/>
        <v>100800.00000000001</v>
      </c>
      <c r="V1364" s="4"/>
      <c r="W1364" s="4">
        <v>2017</v>
      </c>
      <c r="X1364" s="8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  <c r="AW1364" s="67"/>
      <c r="AX1364" s="67"/>
      <c r="AY1364" s="67"/>
      <c r="AZ1364" s="67"/>
      <c r="BA1364" s="67"/>
      <c r="BB1364" s="67"/>
      <c r="BC1364" s="67"/>
      <c r="BD1364" s="67"/>
      <c r="BE1364" s="67"/>
      <c r="BF1364" s="67"/>
      <c r="BG1364" s="67"/>
      <c r="BH1364" s="67"/>
      <c r="BI1364" s="67"/>
      <c r="BJ1364" s="67"/>
      <c r="BK1364" s="67"/>
      <c r="BL1364" s="67"/>
      <c r="BM1364" s="67"/>
      <c r="BN1364" s="67"/>
      <c r="BO1364" s="67"/>
      <c r="BP1364" s="67"/>
      <c r="BQ1364" s="67"/>
      <c r="BR1364" s="67"/>
      <c r="BS1364" s="67"/>
      <c r="BT1364" s="67"/>
      <c r="BU1364" s="67"/>
      <c r="BV1364" s="67"/>
      <c r="BW1364" s="67"/>
      <c r="BX1364" s="67"/>
      <c r="BY1364" s="67"/>
      <c r="BZ1364" s="67"/>
      <c r="CA1364" s="67"/>
      <c r="CB1364" s="67"/>
      <c r="CC1364" s="67"/>
      <c r="CD1364" s="67"/>
      <c r="CE1364" s="67"/>
      <c r="CF1364" s="67"/>
      <c r="CG1364" s="67"/>
      <c r="CH1364" s="67"/>
      <c r="CI1364" s="67"/>
      <c r="CJ1364" s="67"/>
      <c r="CK1364" s="67"/>
      <c r="CL1364" s="67"/>
      <c r="CM1364" s="67"/>
    </row>
    <row r="1365" spans="1:91" s="134" customFormat="1" ht="50.1" customHeight="1">
      <c r="A1365" s="4" t="s">
        <v>4976</v>
      </c>
      <c r="B1365" s="33" t="s">
        <v>2720</v>
      </c>
      <c r="C1365" s="97" t="s">
        <v>3444</v>
      </c>
      <c r="D1365" s="99" t="s">
        <v>3445</v>
      </c>
      <c r="E1365" s="5" t="s">
        <v>3446</v>
      </c>
      <c r="F1365" s="23" t="s">
        <v>3447</v>
      </c>
      <c r="G1365" s="24" t="s">
        <v>2712</v>
      </c>
      <c r="H1365" s="10">
        <v>0</v>
      </c>
      <c r="I1365" s="74">
        <v>590000000</v>
      </c>
      <c r="J1365" s="8" t="s">
        <v>2571</v>
      </c>
      <c r="K1365" s="33" t="s">
        <v>3413</v>
      </c>
      <c r="L1365" s="8" t="s">
        <v>2725</v>
      </c>
      <c r="M1365" s="33" t="s">
        <v>2726</v>
      </c>
      <c r="N1365" s="5" t="s">
        <v>2727</v>
      </c>
      <c r="O1365" s="4" t="s">
        <v>1463</v>
      </c>
      <c r="P1365" s="4">
        <v>796</v>
      </c>
      <c r="Q1365" s="50" t="s">
        <v>2728</v>
      </c>
      <c r="R1365" s="150">
        <v>8</v>
      </c>
      <c r="S1365" s="37">
        <v>16600</v>
      </c>
      <c r="T1365" s="35">
        <f t="shared" si="47"/>
        <v>132800</v>
      </c>
      <c r="U1365" s="35">
        <f t="shared" si="48"/>
        <v>148736</v>
      </c>
      <c r="V1365" s="33"/>
      <c r="W1365" s="75">
        <v>2017</v>
      </c>
      <c r="X1365" s="8"/>
      <c r="Y1365" s="132"/>
      <c r="Z1365" s="132"/>
      <c r="AA1365" s="132"/>
      <c r="AB1365" s="132"/>
      <c r="AC1365" s="132"/>
      <c r="AD1365" s="132"/>
      <c r="AE1365" s="132"/>
      <c r="AF1365" s="132"/>
      <c r="AG1365" s="132"/>
      <c r="AH1365" s="132"/>
      <c r="AI1365" s="132"/>
      <c r="AJ1365" s="132"/>
      <c r="AK1365" s="132"/>
      <c r="AL1365" s="132"/>
      <c r="AM1365" s="132"/>
      <c r="AN1365" s="132"/>
      <c r="AO1365" s="132"/>
      <c r="AP1365" s="132"/>
      <c r="AQ1365" s="132"/>
      <c r="AR1365" s="132"/>
      <c r="AS1365" s="132"/>
      <c r="AT1365" s="132"/>
      <c r="AU1365" s="132"/>
      <c r="AV1365" s="132"/>
      <c r="AW1365" s="132"/>
      <c r="AX1365" s="132"/>
      <c r="AY1365" s="132"/>
      <c r="AZ1365" s="132"/>
      <c r="BA1365" s="132"/>
      <c r="BB1365" s="132"/>
      <c r="BC1365" s="132"/>
      <c r="BD1365" s="132"/>
      <c r="BE1365" s="132"/>
      <c r="BF1365" s="132"/>
      <c r="BG1365" s="132"/>
      <c r="BH1365" s="132"/>
      <c r="BI1365" s="132"/>
      <c r="BJ1365" s="132"/>
      <c r="BK1365" s="132"/>
      <c r="BL1365" s="132"/>
      <c r="BM1365" s="132"/>
      <c r="BN1365" s="132"/>
      <c r="BO1365" s="132"/>
      <c r="BP1365" s="132"/>
      <c r="BQ1365" s="132"/>
      <c r="BR1365" s="132"/>
      <c r="BS1365" s="132"/>
      <c r="BT1365" s="132"/>
      <c r="BU1365" s="132"/>
      <c r="BV1365" s="132"/>
      <c r="BW1365" s="132"/>
      <c r="BX1365" s="132"/>
      <c r="BY1365" s="132"/>
      <c r="BZ1365" s="132"/>
      <c r="CA1365" s="132"/>
      <c r="CB1365" s="132"/>
      <c r="CC1365" s="132"/>
      <c r="CD1365" s="132"/>
      <c r="CE1365" s="132"/>
      <c r="CF1365" s="132"/>
      <c r="CG1365" s="132"/>
      <c r="CH1365" s="132"/>
      <c r="CI1365" s="132"/>
      <c r="CJ1365" s="132"/>
      <c r="CK1365" s="132"/>
      <c r="CL1365" s="132"/>
      <c r="CM1365" s="132"/>
    </row>
    <row r="1366" spans="1:91" s="134" customFormat="1" ht="50.1" customHeight="1">
      <c r="A1366" s="4" t="s">
        <v>4977</v>
      </c>
      <c r="B1366" s="4" t="s">
        <v>2720</v>
      </c>
      <c r="C1366" s="8" t="s">
        <v>3444</v>
      </c>
      <c r="D1366" s="7" t="s">
        <v>3445</v>
      </c>
      <c r="E1366" s="8" t="s">
        <v>3446</v>
      </c>
      <c r="F1366" s="56" t="s">
        <v>3447</v>
      </c>
      <c r="G1366" s="4" t="s">
        <v>2712</v>
      </c>
      <c r="H1366" s="4">
        <v>0</v>
      </c>
      <c r="I1366" s="74">
        <v>590000000</v>
      </c>
      <c r="J1366" s="8" t="s">
        <v>2571</v>
      </c>
      <c r="K1366" s="8" t="s">
        <v>2724</v>
      </c>
      <c r="L1366" s="8" t="s">
        <v>2725</v>
      </c>
      <c r="M1366" s="4" t="s">
        <v>2726</v>
      </c>
      <c r="N1366" s="8" t="s">
        <v>2727</v>
      </c>
      <c r="O1366" s="4" t="s">
        <v>1463</v>
      </c>
      <c r="P1366" s="4">
        <v>796</v>
      </c>
      <c r="Q1366" s="4" t="s">
        <v>2728</v>
      </c>
      <c r="R1366" s="155">
        <v>3</v>
      </c>
      <c r="S1366" s="35">
        <v>12000</v>
      </c>
      <c r="T1366" s="35">
        <f t="shared" si="47"/>
        <v>36000</v>
      </c>
      <c r="U1366" s="35">
        <f t="shared" si="48"/>
        <v>40320.000000000007</v>
      </c>
      <c r="V1366" s="4"/>
      <c r="W1366" s="4">
        <v>2017</v>
      </c>
      <c r="X1366" s="8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65"/>
      <c r="AM1366" s="65"/>
      <c r="AN1366" s="65"/>
      <c r="AO1366" s="65"/>
      <c r="AP1366" s="65"/>
      <c r="AQ1366" s="65"/>
      <c r="AR1366" s="65"/>
      <c r="AS1366" s="65"/>
      <c r="AT1366" s="65"/>
      <c r="AU1366" s="65"/>
      <c r="AV1366" s="65"/>
      <c r="AW1366" s="65"/>
      <c r="AX1366" s="65"/>
      <c r="AY1366" s="65"/>
      <c r="AZ1366" s="65"/>
      <c r="BA1366" s="65"/>
      <c r="BB1366" s="65"/>
      <c r="BC1366" s="65"/>
      <c r="BD1366" s="65"/>
      <c r="BE1366" s="65"/>
      <c r="BF1366" s="65"/>
      <c r="BG1366" s="65"/>
      <c r="BH1366" s="65"/>
      <c r="BI1366" s="65"/>
      <c r="BJ1366" s="65"/>
      <c r="BK1366" s="65"/>
      <c r="BL1366" s="65"/>
      <c r="BM1366" s="65"/>
      <c r="BN1366" s="65"/>
      <c r="BO1366" s="65"/>
      <c r="BP1366" s="65"/>
      <c r="BQ1366" s="65"/>
      <c r="BR1366" s="65"/>
      <c r="BS1366" s="65"/>
      <c r="BT1366" s="65"/>
      <c r="BU1366" s="65"/>
      <c r="BV1366" s="65"/>
      <c r="BW1366" s="65"/>
      <c r="BX1366" s="65"/>
      <c r="BY1366" s="65"/>
      <c r="BZ1366" s="65"/>
      <c r="CA1366" s="65"/>
      <c r="CB1366" s="65"/>
      <c r="CC1366" s="65"/>
      <c r="CD1366" s="65"/>
      <c r="CE1366" s="65"/>
      <c r="CF1366" s="65"/>
      <c r="CG1366" s="65"/>
      <c r="CH1366" s="65"/>
      <c r="CI1366" s="65"/>
      <c r="CJ1366" s="65"/>
      <c r="CK1366" s="65"/>
      <c r="CL1366" s="65"/>
      <c r="CM1366" s="65"/>
    </row>
    <row r="1367" spans="1:91" s="134" customFormat="1" ht="50.1" customHeight="1">
      <c r="A1367" s="4" t="s">
        <v>4978</v>
      </c>
      <c r="B1367" s="21" t="s">
        <v>2720</v>
      </c>
      <c r="C1367" s="22" t="s">
        <v>3444</v>
      </c>
      <c r="D1367" s="23" t="s">
        <v>3445</v>
      </c>
      <c r="E1367" s="22" t="s">
        <v>3446</v>
      </c>
      <c r="F1367" s="23"/>
      <c r="G1367" s="24" t="s">
        <v>2712</v>
      </c>
      <c r="H1367" s="9">
        <v>0</v>
      </c>
      <c r="I1367" s="74">
        <v>590000000</v>
      </c>
      <c r="J1367" s="8" t="s">
        <v>2571</v>
      </c>
      <c r="K1367" s="24" t="s">
        <v>2751</v>
      </c>
      <c r="L1367" s="8" t="s">
        <v>2725</v>
      </c>
      <c r="M1367" s="24" t="s">
        <v>2726</v>
      </c>
      <c r="N1367" s="24" t="s">
        <v>3149</v>
      </c>
      <c r="O1367" s="4" t="s">
        <v>1463</v>
      </c>
      <c r="P1367" s="4">
        <v>796</v>
      </c>
      <c r="Q1367" s="24" t="s">
        <v>2728</v>
      </c>
      <c r="R1367" s="173">
        <v>12</v>
      </c>
      <c r="S1367" s="25">
        <v>17300</v>
      </c>
      <c r="T1367" s="35">
        <f t="shared" si="47"/>
        <v>207600</v>
      </c>
      <c r="U1367" s="35">
        <f t="shared" si="48"/>
        <v>232512.00000000003</v>
      </c>
      <c r="V1367" s="24"/>
      <c r="W1367" s="24">
        <v>2017</v>
      </c>
      <c r="X1367" s="8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135"/>
      <c r="AM1367" s="135"/>
      <c r="AN1367" s="135"/>
      <c r="AO1367" s="135"/>
      <c r="AP1367" s="135"/>
      <c r="AQ1367" s="135"/>
      <c r="AR1367" s="135"/>
      <c r="AS1367" s="135"/>
      <c r="AT1367" s="135"/>
      <c r="AU1367" s="135"/>
      <c r="AV1367" s="135"/>
      <c r="AW1367" s="135"/>
      <c r="AX1367" s="135"/>
      <c r="AY1367" s="135"/>
      <c r="AZ1367" s="135"/>
      <c r="BA1367" s="135"/>
      <c r="BB1367" s="135"/>
      <c r="BC1367" s="135"/>
      <c r="BD1367" s="135"/>
      <c r="BE1367" s="135"/>
      <c r="BF1367" s="135"/>
      <c r="BG1367" s="135"/>
      <c r="BH1367" s="135"/>
      <c r="BI1367" s="135"/>
      <c r="BJ1367" s="135"/>
      <c r="BK1367" s="135"/>
      <c r="BL1367" s="135"/>
      <c r="BM1367" s="135"/>
      <c r="BN1367" s="135"/>
      <c r="BO1367" s="135"/>
      <c r="BP1367" s="135"/>
      <c r="BQ1367" s="135"/>
      <c r="BR1367" s="135"/>
      <c r="BS1367" s="135"/>
      <c r="BT1367" s="135"/>
      <c r="BU1367" s="135"/>
      <c r="BV1367" s="135"/>
      <c r="BW1367" s="135"/>
      <c r="BX1367" s="135"/>
      <c r="BY1367" s="135"/>
      <c r="BZ1367" s="135"/>
      <c r="CA1367" s="135"/>
      <c r="CB1367" s="135"/>
      <c r="CC1367" s="135"/>
      <c r="CD1367" s="135"/>
      <c r="CE1367" s="135"/>
      <c r="CF1367" s="135"/>
      <c r="CG1367" s="135"/>
      <c r="CH1367" s="135"/>
      <c r="CI1367" s="135"/>
      <c r="CJ1367" s="135"/>
      <c r="CK1367" s="135"/>
      <c r="CL1367" s="135"/>
      <c r="CM1367" s="135"/>
    </row>
    <row r="1368" spans="1:91" s="134" customFormat="1" ht="50.1" customHeight="1">
      <c r="A1368" s="4" t="s">
        <v>4979</v>
      </c>
      <c r="B1368" s="4" t="s">
        <v>2720</v>
      </c>
      <c r="C1368" s="8" t="s">
        <v>306</v>
      </c>
      <c r="D1368" s="56" t="s">
        <v>3445</v>
      </c>
      <c r="E1368" s="56" t="s">
        <v>307</v>
      </c>
      <c r="F1368" s="56" t="s">
        <v>308</v>
      </c>
      <c r="G1368" s="4" t="s">
        <v>2712</v>
      </c>
      <c r="H1368" s="4">
        <v>0</v>
      </c>
      <c r="I1368" s="74">
        <v>590000000</v>
      </c>
      <c r="J1368" s="8" t="s">
        <v>2714</v>
      </c>
      <c r="K1368" s="4" t="s">
        <v>571</v>
      </c>
      <c r="L1368" s="4" t="s">
        <v>773</v>
      </c>
      <c r="M1368" s="4" t="s">
        <v>3398</v>
      </c>
      <c r="N1368" s="4" t="s">
        <v>2427</v>
      </c>
      <c r="O1368" s="24" t="s">
        <v>3473</v>
      </c>
      <c r="P1368" s="4">
        <v>796</v>
      </c>
      <c r="Q1368" s="4" t="s">
        <v>2728</v>
      </c>
      <c r="R1368" s="155">
        <v>1</v>
      </c>
      <c r="S1368" s="155">
        <v>2500</v>
      </c>
      <c r="T1368" s="95">
        <f t="shared" si="47"/>
        <v>2500</v>
      </c>
      <c r="U1368" s="95">
        <f t="shared" si="48"/>
        <v>2800.0000000000005</v>
      </c>
      <c r="V1368" s="4"/>
      <c r="W1368" s="4">
        <v>2017</v>
      </c>
      <c r="X1368" s="72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  <c r="AW1368" s="67"/>
      <c r="AX1368" s="67"/>
      <c r="AY1368" s="67"/>
      <c r="AZ1368" s="67"/>
      <c r="BA1368" s="67"/>
      <c r="BB1368" s="67"/>
      <c r="BC1368" s="67"/>
      <c r="BD1368" s="67"/>
      <c r="BE1368" s="67"/>
      <c r="BF1368" s="67"/>
      <c r="BG1368" s="67"/>
      <c r="BH1368" s="67"/>
      <c r="BI1368" s="67"/>
      <c r="BJ1368" s="67"/>
      <c r="BK1368" s="67"/>
      <c r="BL1368" s="67"/>
      <c r="BM1368" s="67"/>
      <c r="BN1368" s="67"/>
      <c r="BO1368" s="67"/>
      <c r="BP1368" s="67"/>
      <c r="BQ1368" s="67"/>
      <c r="BR1368" s="67"/>
      <c r="BS1368" s="67"/>
      <c r="BT1368" s="67"/>
      <c r="BU1368" s="67"/>
      <c r="BV1368" s="67"/>
      <c r="BW1368" s="67"/>
      <c r="BX1368" s="67"/>
      <c r="BY1368" s="67"/>
      <c r="BZ1368" s="67"/>
      <c r="CA1368" s="67"/>
      <c r="CB1368" s="67"/>
      <c r="CC1368" s="67"/>
      <c r="CD1368" s="67"/>
      <c r="CE1368" s="67"/>
      <c r="CF1368" s="67"/>
      <c r="CG1368" s="67"/>
      <c r="CH1368" s="67"/>
      <c r="CI1368" s="67"/>
      <c r="CJ1368" s="67"/>
      <c r="CK1368" s="67"/>
      <c r="CL1368" s="67"/>
      <c r="CM1368" s="67"/>
    </row>
    <row r="1369" spans="1:91" s="134" customFormat="1" ht="50.1" customHeight="1">
      <c r="A1369" s="4" t="s">
        <v>4980</v>
      </c>
      <c r="B1369" s="4" t="s">
        <v>2720</v>
      </c>
      <c r="C1369" s="8" t="s">
        <v>306</v>
      </c>
      <c r="D1369" s="56" t="s">
        <v>3445</v>
      </c>
      <c r="E1369" s="56" t="s">
        <v>307</v>
      </c>
      <c r="F1369" s="56" t="s">
        <v>314</v>
      </c>
      <c r="G1369" s="4" t="s">
        <v>2712</v>
      </c>
      <c r="H1369" s="74">
        <v>0</v>
      </c>
      <c r="I1369" s="74">
        <v>590000000</v>
      </c>
      <c r="J1369" s="8" t="s">
        <v>2714</v>
      </c>
      <c r="K1369" s="4" t="s">
        <v>571</v>
      </c>
      <c r="L1369" s="4" t="s">
        <v>773</v>
      </c>
      <c r="M1369" s="4" t="s">
        <v>3398</v>
      </c>
      <c r="N1369" s="4" t="s">
        <v>2427</v>
      </c>
      <c r="O1369" s="24" t="s">
        <v>3473</v>
      </c>
      <c r="P1369" s="4">
        <v>796</v>
      </c>
      <c r="Q1369" s="4" t="s">
        <v>2728</v>
      </c>
      <c r="R1369" s="155">
        <v>1</v>
      </c>
      <c r="S1369" s="155">
        <v>3500</v>
      </c>
      <c r="T1369" s="95">
        <f t="shared" si="47"/>
        <v>3500</v>
      </c>
      <c r="U1369" s="95">
        <f t="shared" si="48"/>
        <v>3920.0000000000005</v>
      </c>
      <c r="V1369" s="4"/>
      <c r="W1369" s="4">
        <v>2017</v>
      </c>
      <c r="X1369" s="72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  <c r="AW1369" s="67"/>
      <c r="AX1369" s="67"/>
      <c r="AY1369" s="67"/>
      <c r="AZ1369" s="67"/>
      <c r="BA1369" s="67"/>
      <c r="BB1369" s="67"/>
      <c r="BC1369" s="67"/>
      <c r="BD1369" s="67"/>
      <c r="BE1369" s="67"/>
      <c r="BF1369" s="67"/>
      <c r="BG1369" s="67"/>
      <c r="BH1369" s="67"/>
      <c r="BI1369" s="67"/>
      <c r="BJ1369" s="67"/>
      <c r="BK1369" s="67"/>
      <c r="BL1369" s="67"/>
      <c r="BM1369" s="67"/>
      <c r="BN1369" s="67"/>
      <c r="BO1369" s="67"/>
      <c r="BP1369" s="67"/>
      <c r="BQ1369" s="67"/>
      <c r="BR1369" s="67"/>
      <c r="BS1369" s="67"/>
      <c r="BT1369" s="67"/>
      <c r="BU1369" s="67"/>
      <c r="BV1369" s="67"/>
      <c r="BW1369" s="67"/>
      <c r="BX1369" s="67"/>
      <c r="BY1369" s="67"/>
      <c r="BZ1369" s="67"/>
      <c r="CA1369" s="67"/>
      <c r="CB1369" s="67"/>
      <c r="CC1369" s="67"/>
      <c r="CD1369" s="67"/>
      <c r="CE1369" s="67"/>
      <c r="CF1369" s="67"/>
      <c r="CG1369" s="67"/>
      <c r="CH1369" s="67"/>
      <c r="CI1369" s="67"/>
      <c r="CJ1369" s="67"/>
      <c r="CK1369" s="67"/>
      <c r="CL1369" s="67"/>
      <c r="CM1369" s="67"/>
    </row>
    <row r="1370" spans="1:91" s="134" customFormat="1" ht="50.1" customHeight="1">
      <c r="A1370" s="4" t="s">
        <v>4981</v>
      </c>
      <c r="B1370" s="4" t="s">
        <v>2720</v>
      </c>
      <c r="C1370" s="8" t="s">
        <v>306</v>
      </c>
      <c r="D1370" s="56" t="s">
        <v>3445</v>
      </c>
      <c r="E1370" s="56" t="s">
        <v>307</v>
      </c>
      <c r="F1370" s="56" t="s">
        <v>314</v>
      </c>
      <c r="G1370" s="4" t="s">
        <v>2712</v>
      </c>
      <c r="H1370" s="4">
        <v>0</v>
      </c>
      <c r="I1370" s="74">
        <v>590000000</v>
      </c>
      <c r="J1370" s="8" t="s">
        <v>2714</v>
      </c>
      <c r="K1370" s="4" t="s">
        <v>571</v>
      </c>
      <c r="L1370" s="4" t="s">
        <v>773</v>
      </c>
      <c r="M1370" s="4" t="s">
        <v>3398</v>
      </c>
      <c r="N1370" s="4" t="s">
        <v>2427</v>
      </c>
      <c r="O1370" s="24" t="s">
        <v>3473</v>
      </c>
      <c r="P1370" s="4">
        <v>796</v>
      </c>
      <c r="Q1370" s="4" t="s">
        <v>2728</v>
      </c>
      <c r="R1370" s="155">
        <v>1</v>
      </c>
      <c r="S1370" s="155">
        <v>3100</v>
      </c>
      <c r="T1370" s="95">
        <f t="shared" ref="T1370:T1397" si="49">R1370*S1370</f>
        <v>3100</v>
      </c>
      <c r="U1370" s="95">
        <f t="shared" si="48"/>
        <v>3472.0000000000005</v>
      </c>
      <c r="V1370" s="4"/>
      <c r="W1370" s="4">
        <v>2017</v>
      </c>
      <c r="X1370" s="72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  <c r="AW1370" s="67"/>
      <c r="AX1370" s="67"/>
      <c r="AY1370" s="67"/>
      <c r="AZ1370" s="67"/>
      <c r="BA1370" s="67"/>
      <c r="BB1370" s="67"/>
      <c r="BC1370" s="67"/>
      <c r="BD1370" s="67"/>
      <c r="BE1370" s="67"/>
      <c r="BF1370" s="67"/>
      <c r="BG1370" s="67"/>
      <c r="BH1370" s="67"/>
      <c r="BI1370" s="67"/>
      <c r="BJ1370" s="67"/>
      <c r="BK1370" s="67"/>
      <c r="BL1370" s="67"/>
      <c r="BM1370" s="67"/>
      <c r="BN1370" s="67"/>
      <c r="BO1370" s="67"/>
      <c r="BP1370" s="67"/>
      <c r="BQ1370" s="67"/>
      <c r="BR1370" s="67"/>
      <c r="BS1370" s="67"/>
      <c r="BT1370" s="67"/>
      <c r="BU1370" s="67"/>
      <c r="BV1370" s="67"/>
      <c r="BW1370" s="67"/>
      <c r="BX1370" s="67"/>
      <c r="BY1370" s="67"/>
      <c r="BZ1370" s="67"/>
      <c r="CA1370" s="67"/>
      <c r="CB1370" s="67"/>
      <c r="CC1370" s="67"/>
      <c r="CD1370" s="67"/>
      <c r="CE1370" s="67"/>
      <c r="CF1370" s="67"/>
      <c r="CG1370" s="67"/>
      <c r="CH1370" s="67"/>
      <c r="CI1370" s="67"/>
      <c r="CJ1370" s="67"/>
      <c r="CK1370" s="67"/>
      <c r="CL1370" s="67"/>
      <c r="CM1370" s="67"/>
    </row>
    <row r="1371" spans="1:91" s="134" customFormat="1" ht="50.1" customHeight="1">
      <c r="A1371" s="4" t="s">
        <v>4982</v>
      </c>
      <c r="B1371" s="33" t="s">
        <v>2720</v>
      </c>
      <c r="C1371" s="97" t="s">
        <v>3448</v>
      </c>
      <c r="D1371" s="99" t="s">
        <v>3445</v>
      </c>
      <c r="E1371" s="5" t="s">
        <v>3449</v>
      </c>
      <c r="F1371" s="23"/>
      <c r="G1371" s="24" t="s">
        <v>2712</v>
      </c>
      <c r="H1371" s="10">
        <v>0</v>
      </c>
      <c r="I1371" s="74">
        <v>590000000</v>
      </c>
      <c r="J1371" s="8" t="s">
        <v>2571</v>
      </c>
      <c r="K1371" s="33" t="s">
        <v>2733</v>
      </c>
      <c r="L1371" s="8" t="s">
        <v>2725</v>
      </c>
      <c r="M1371" s="33" t="s">
        <v>2726</v>
      </c>
      <c r="N1371" s="5" t="s">
        <v>3149</v>
      </c>
      <c r="O1371" s="4" t="s">
        <v>1463</v>
      </c>
      <c r="P1371" s="4">
        <v>796</v>
      </c>
      <c r="Q1371" s="50" t="s">
        <v>2728</v>
      </c>
      <c r="R1371" s="150">
        <v>5</v>
      </c>
      <c r="S1371" s="37">
        <v>4980</v>
      </c>
      <c r="T1371" s="35">
        <f t="shared" si="49"/>
        <v>24900</v>
      </c>
      <c r="U1371" s="35">
        <f t="shared" si="48"/>
        <v>27888.000000000004</v>
      </c>
      <c r="V1371" s="33"/>
      <c r="W1371" s="75">
        <v>2017</v>
      </c>
      <c r="X1371" s="8"/>
      <c r="Y1371" s="132"/>
      <c r="Z1371" s="132"/>
      <c r="AA1371" s="132"/>
      <c r="AB1371" s="132"/>
      <c r="AC1371" s="132"/>
      <c r="AD1371" s="132"/>
      <c r="AE1371" s="132"/>
      <c r="AF1371" s="132"/>
      <c r="AG1371" s="132"/>
      <c r="AH1371" s="132"/>
      <c r="AI1371" s="132"/>
      <c r="AJ1371" s="132"/>
      <c r="AK1371" s="132"/>
      <c r="AL1371" s="132"/>
      <c r="AM1371" s="132"/>
      <c r="AN1371" s="132"/>
      <c r="AO1371" s="132"/>
      <c r="AP1371" s="132"/>
      <c r="AQ1371" s="132"/>
      <c r="AR1371" s="132"/>
      <c r="AS1371" s="132"/>
      <c r="AT1371" s="132"/>
      <c r="AU1371" s="132"/>
      <c r="AV1371" s="132"/>
      <c r="AW1371" s="132"/>
      <c r="AX1371" s="132"/>
      <c r="AY1371" s="132"/>
      <c r="AZ1371" s="132"/>
      <c r="BA1371" s="132"/>
      <c r="BB1371" s="132"/>
      <c r="BC1371" s="132"/>
      <c r="BD1371" s="132"/>
      <c r="BE1371" s="132"/>
      <c r="BF1371" s="132"/>
      <c r="BG1371" s="132"/>
      <c r="BH1371" s="132"/>
      <c r="BI1371" s="132"/>
      <c r="BJ1371" s="132"/>
      <c r="BK1371" s="132"/>
      <c r="BL1371" s="132"/>
      <c r="BM1371" s="132"/>
      <c r="BN1371" s="132"/>
      <c r="BO1371" s="132"/>
      <c r="BP1371" s="132"/>
      <c r="BQ1371" s="132"/>
      <c r="BR1371" s="132"/>
      <c r="BS1371" s="132"/>
      <c r="BT1371" s="132"/>
      <c r="BU1371" s="132"/>
      <c r="BV1371" s="132"/>
      <c r="BW1371" s="132"/>
      <c r="BX1371" s="132"/>
      <c r="BY1371" s="132"/>
      <c r="BZ1371" s="132"/>
      <c r="CA1371" s="132"/>
      <c r="CB1371" s="132"/>
      <c r="CC1371" s="132"/>
      <c r="CD1371" s="132"/>
      <c r="CE1371" s="132"/>
      <c r="CF1371" s="132"/>
      <c r="CG1371" s="132"/>
      <c r="CH1371" s="132"/>
      <c r="CI1371" s="132"/>
      <c r="CJ1371" s="132"/>
      <c r="CK1371" s="132"/>
      <c r="CL1371" s="132"/>
      <c r="CM1371" s="132"/>
    </row>
    <row r="1372" spans="1:91" s="134" customFormat="1" ht="50.1" customHeight="1">
      <c r="A1372" s="4" t="s">
        <v>4983</v>
      </c>
      <c r="B1372" s="4" t="s">
        <v>2720</v>
      </c>
      <c r="C1372" s="8" t="s">
        <v>3448</v>
      </c>
      <c r="D1372" s="56" t="s">
        <v>3445</v>
      </c>
      <c r="E1372" s="56" t="s">
        <v>3449</v>
      </c>
      <c r="F1372" s="56" t="s">
        <v>305</v>
      </c>
      <c r="G1372" s="4" t="s">
        <v>2712</v>
      </c>
      <c r="H1372" s="4">
        <v>0</v>
      </c>
      <c r="I1372" s="74">
        <v>590000000</v>
      </c>
      <c r="J1372" s="8" t="s">
        <v>2714</v>
      </c>
      <c r="K1372" s="4" t="s">
        <v>571</v>
      </c>
      <c r="L1372" s="4" t="s">
        <v>773</v>
      </c>
      <c r="M1372" s="4" t="s">
        <v>3398</v>
      </c>
      <c r="N1372" s="4" t="s">
        <v>2427</v>
      </c>
      <c r="O1372" s="24" t="s">
        <v>3473</v>
      </c>
      <c r="P1372" s="4">
        <v>796</v>
      </c>
      <c r="Q1372" s="4" t="s">
        <v>2728</v>
      </c>
      <c r="R1372" s="155">
        <v>1</v>
      </c>
      <c r="S1372" s="155">
        <v>21500</v>
      </c>
      <c r="T1372" s="95">
        <f t="shared" si="49"/>
        <v>21500</v>
      </c>
      <c r="U1372" s="95">
        <f t="shared" si="48"/>
        <v>24080.000000000004</v>
      </c>
      <c r="V1372" s="4"/>
      <c r="W1372" s="4">
        <v>2017</v>
      </c>
      <c r="X1372" s="72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  <c r="AW1372" s="67"/>
      <c r="AX1372" s="67"/>
      <c r="AY1372" s="67"/>
      <c r="AZ1372" s="67"/>
      <c r="BA1372" s="67"/>
      <c r="BB1372" s="67"/>
      <c r="BC1372" s="67"/>
      <c r="BD1372" s="67"/>
      <c r="BE1372" s="67"/>
      <c r="BF1372" s="67"/>
      <c r="BG1372" s="67"/>
      <c r="BH1372" s="67"/>
      <c r="BI1372" s="67"/>
      <c r="BJ1372" s="67"/>
      <c r="BK1372" s="67"/>
      <c r="BL1372" s="67"/>
      <c r="BM1372" s="67"/>
      <c r="BN1372" s="67"/>
      <c r="BO1372" s="67"/>
      <c r="BP1372" s="67"/>
      <c r="BQ1372" s="67"/>
      <c r="BR1372" s="67"/>
      <c r="BS1372" s="67"/>
      <c r="BT1372" s="67"/>
      <c r="BU1372" s="67"/>
      <c r="BV1372" s="67"/>
      <c r="BW1372" s="67"/>
      <c r="BX1372" s="67"/>
      <c r="BY1372" s="67"/>
      <c r="BZ1372" s="67"/>
      <c r="CA1372" s="67"/>
      <c r="CB1372" s="67"/>
      <c r="CC1372" s="67"/>
      <c r="CD1372" s="67"/>
      <c r="CE1372" s="67"/>
      <c r="CF1372" s="67"/>
      <c r="CG1372" s="67"/>
      <c r="CH1372" s="67"/>
      <c r="CI1372" s="67"/>
      <c r="CJ1372" s="67"/>
      <c r="CK1372" s="67"/>
      <c r="CL1372" s="67"/>
      <c r="CM1372" s="67"/>
    </row>
    <row r="1373" spans="1:91" s="134" customFormat="1" ht="50.1" customHeight="1">
      <c r="A1373" s="4" t="s">
        <v>4984</v>
      </c>
      <c r="B1373" s="4" t="s">
        <v>2720</v>
      </c>
      <c r="C1373" s="8" t="s">
        <v>2038</v>
      </c>
      <c r="D1373" s="8" t="s">
        <v>2039</v>
      </c>
      <c r="E1373" s="8" t="s">
        <v>2040</v>
      </c>
      <c r="F1373" s="56" t="s">
        <v>2041</v>
      </c>
      <c r="G1373" s="4" t="s">
        <v>2712</v>
      </c>
      <c r="H1373" s="4">
        <v>0</v>
      </c>
      <c r="I1373" s="74">
        <v>590000000</v>
      </c>
      <c r="J1373" s="8" t="s">
        <v>2571</v>
      </c>
      <c r="K1373" s="8" t="s">
        <v>3472</v>
      </c>
      <c r="L1373" s="8" t="s">
        <v>2725</v>
      </c>
      <c r="M1373" s="4" t="s">
        <v>2716</v>
      </c>
      <c r="N1373" s="8" t="s">
        <v>1832</v>
      </c>
      <c r="O1373" s="4" t="s">
        <v>3473</v>
      </c>
      <c r="P1373" s="4">
        <v>796</v>
      </c>
      <c r="Q1373" s="4" t="s">
        <v>2728</v>
      </c>
      <c r="R1373" s="155">
        <v>121</v>
      </c>
      <c r="S1373" s="35">
        <v>1300</v>
      </c>
      <c r="T1373" s="35">
        <f t="shared" si="49"/>
        <v>157300</v>
      </c>
      <c r="U1373" s="35">
        <f t="shared" si="48"/>
        <v>176176.00000000003</v>
      </c>
      <c r="V1373" s="4"/>
      <c r="W1373" s="4">
        <v>2017</v>
      </c>
      <c r="X1373" s="258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  <c r="AW1373" s="67"/>
      <c r="AX1373" s="67"/>
      <c r="AY1373" s="67"/>
      <c r="AZ1373" s="67"/>
      <c r="BA1373" s="67"/>
      <c r="BB1373" s="67"/>
      <c r="BC1373" s="67"/>
      <c r="BD1373" s="67"/>
      <c r="BE1373" s="67"/>
      <c r="BF1373" s="67"/>
      <c r="BG1373" s="67"/>
      <c r="BH1373" s="67"/>
      <c r="BI1373" s="67"/>
      <c r="BJ1373" s="67"/>
      <c r="BK1373" s="67"/>
      <c r="BL1373" s="67"/>
      <c r="BM1373" s="67"/>
      <c r="BN1373" s="67"/>
      <c r="BO1373" s="67"/>
      <c r="BP1373" s="67"/>
      <c r="BQ1373" s="67"/>
      <c r="BR1373" s="67"/>
      <c r="BS1373" s="67"/>
      <c r="BT1373" s="67"/>
      <c r="BU1373" s="67"/>
      <c r="BV1373" s="67"/>
      <c r="BW1373" s="67"/>
      <c r="BX1373" s="67"/>
      <c r="BY1373" s="67"/>
      <c r="BZ1373" s="67"/>
      <c r="CA1373" s="67"/>
      <c r="CB1373" s="67"/>
      <c r="CC1373" s="67"/>
      <c r="CD1373" s="67"/>
      <c r="CE1373" s="67"/>
      <c r="CF1373" s="67"/>
      <c r="CG1373" s="67"/>
      <c r="CH1373" s="67"/>
      <c r="CI1373" s="67"/>
      <c r="CJ1373" s="67"/>
      <c r="CK1373" s="67"/>
      <c r="CL1373" s="67"/>
      <c r="CM1373" s="67"/>
    </row>
    <row r="1374" spans="1:91" s="134" customFormat="1" ht="50.1" customHeight="1">
      <c r="A1374" s="4" t="s">
        <v>4985</v>
      </c>
      <c r="B1374" s="33" t="s">
        <v>2720</v>
      </c>
      <c r="C1374" s="97" t="s">
        <v>3450</v>
      </c>
      <c r="D1374" s="99" t="s">
        <v>3451</v>
      </c>
      <c r="E1374" s="5" t="s">
        <v>2859</v>
      </c>
      <c r="F1374" s="23" t="s">
        <v>3452</v>
      </c>
      <c r="G1374" s="24" t="s">
        <v>2712</v>
      </c>
      <c r="H1374" s="10">
        <v>0</v>
      </c>
      <c r="I1374" s="74">
        <v>590000000</v>
      </c>
      <c r="J1374" s="8" t="s">
        <v>2571</v>
      </c>
      <c r="K1374" s="33" t="s">
        <v>2744</v>
      </c>
      <c r="L1374" s="8" t="s">
        <v>2725</v>
      </c>
      <c r="M1374" s="33" t="s">
        <v>2716</v>
      </c>
      <c r="N1374" s="5" t="s">
        <v>2777</v>
      </c>
      <c r="O1374" s="22" t="s">
        <v>2718</v>
      </c>
      <c r="P1374" s="4">
        <v>796</v>
      </c>
      <c r="Q1374" s="50" t="s">
        <v>2728</v>
      </c>
      <c r="R1374" s="150">
        <v>7</v>
      </c>
      <c r="S1374" s="37">
        <v>5935</v>
      </c>
      <c r="T1374" s="35">
        <f t="shared" si="49"/>
        <v>41545</v>
      </c>
      <c r="U1374" s="35">
        <f t="shared" si="48"/>
        <v>46530.400000000001</v>
      </c>
      <c r="V1374" s="33"/>
      <c r="W1374" s="75">
        <v>2017</v>
      </c>
      <c r="X1374" s="8"/>
      <c r="Y1374" s="132"/>
      <c r="Z1374" s="132"/>
      <c r="AA1374" s="132"/>
      <c r="AB1374" s="132"/>
      <c r="AC1374" s="132"/>
      <c r="AD1374" s="132"/>
      <c r="AE1374" s="132"/>
      <c r="AF1374" s="132"/>
      <c r="AG1374" s="132"/>
      <c r="AH1374" s="132"/>
      <c r="AI1374" s="132"/>
      <c r="AJ1374" s="132"/>
      <c r="AK1374" s="132"/>
      <c r="AL1374" s="132"/>
      <c r="AM1374" s="132"/>
      <c r="AN1374" s="132"/>
      <c r="AO1374" s="132"/>
      <c r="AP1374" s="132"/>
      <c r="AQ1374" s="132"/>
      <c r="AR1374" s="132"/>
      <c r="AS1374" s="132"/>
      <c r="AT1374" s="132"/>
      <c r="AU1374" s="132"/>
      <c r="AV1374" s="132"/>
      <c r="AW1374" s="132"/>
      <c r="AX1374" s="132"/>
      <c r="AY1374" s="132"/>
      <c r="AZ1374" s="132"/>
      <c r="BA1374" s="132"/>
      <c r="BB1374" s="132"/>
      <c r="BC1374" s="132"/>
      <c r="BD1374" s="132"/>
      <c r="BE1374" s="132"/>
      <c r="BF1374" s="132"/>
      <c r="BG1374" s="132"/>
      <c r="BH1374" s="132"/>
      <c r="BI1374" s="132"/>
      <c r="BJ1374" s="132"/>
      <c r="BK1374" s="132"/>
      <c r="BL1374" s="132"/>
      <c r="BM1374" s="132"/>
      <c r="BN1374" s="132"/>
      <c r="BO1374" s="132"/>
      <c r="BP1374" s="132"/>
      <c r="BQ1374" s="132"/>
      <c r="BR1374" s="132"/>
      <c r="BS1374" s="132"/>
      <c r="BT1374" s="132"/>
      <c r="BU1374" s="132"/>
      <c r="BV1374" s="132"/>
      <c r="BW1374" s="132"/>
      <c r="BX1374" s="132"/>
      <c r="BY1374" s="132"/>
      <c r="BZ1374" s="132"/>
      <c r="CA1374" s="132"/>
      <c r="CB1374" s="132"/>
      <c r="CC1374" s="132"/>
      <c r="CD1374" s="132"/>
      <c r="CE1374" s="132"/>
      <c r="CF1374" s="132"/>
      <c r="CG1374" s="132"/>
      <c r="CH1374" s="132"/>
      <c r="CI1374" s="132"/>
      <c r="CJ1374" s="132"/>
      <c r="CK1374" s="132"/>
      <c r="CL1374" s="132"/>
      <c r="CM1374" s="132"/>
    </row>
    <row r="1375" spans="1:91" s="134" customFormat="1" ht="50.1" customHeight="1">
      <c r="A1375" s="4" t="s">
        <v>4986</v>
      </c>
      <c r="B1375" s="4" t="s">
        <v>2720</v>
      </c>
      <c r="C1375" s="8" t="s">
        <v>3450</v>
      </c>
      <c r="D1375" s="7" t="s">
        <v>3451</v>
      </c>
      <c r="E1375" s="8" t="s">
        <v>2859</v>
      </c>
      <c r="F1375" s="56" t="s">
        <v>3453</v>
      </c>
      <c r="G1375" s="4" t="s">
        <v>2712</v>
      </c>
      <c r="H1375" s="4">
        <v>0</v>
      </c>
      <c r="I1375" s="74">
        <v>590000000</v>
      </c>
      <c r="J1375" s="8" t="s">
        <v>2571</v>
      </c>
      <c r="K1375" s="8" t="s">
        <v>2744</v>
      </c>
      <c r="L1375" s="8" t="s">
        <v>2725</v>
      </c>
      <c r="M1375" s="4" t="s">
        <v>2716</v>
      </c>
      <c r="N1375" s="8" t="s">
        <v>2777</v>
      </c>
      <c r="O1375" s="22" t="s">
        <v>2718</v>
      </c>
      <c r="P1375" s="4">
        <v>796</v>
      </c>
      <c r="Q1375" s="4" t="s">
        <v>2728</v>
      </c>
      <c r="R1375" s="155">
        <v>7</v>
      </c>
      <c r="S1375" s="35">
        <v>4330</v>
      </c>
      <c r="T1375" s="35">
        <f t="shared" si="49"/>
        <v>30310</v>
      </c>
      <c r="U1375" s="35">
        <f t="shared" si="48"/>
        <v>33947.200000000004</v>
      </c>
      <c r="V1375" s="4"/>
      <c r="W1375" s="4">
        <v>2017</v>
      </c>
      <c r="X1375" s="8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65"/>
      <c r="AM1375" s="65"/>
      <c r="AN1375" s="65"/>
      <c r="AO1375" s="65"/>
      <c r="AP1375" s="65"/>
      <c r="AQ1375" s="65"/>
      <c r="AR1375" s="65"/>
      <c r="AS1375" s="65"/>
      <c r="AT1375" s="65"/>
      <c r="AU1375" s="65"/>
      <c r="AV1375" s="65"/>
      <c r="AW1375" s="65"/>
      <c r="AX1375" s="65"/>
      <c r="AY1375" s="65"/>
      <c r="AZ1375" s="65"/>
      <c r="BA1375" s="65"/>
      <c r="BB1375" s="65"/>
      <c r="BC1375" s="65"/>
      <c r="BD1375" s="65"/>
      <c r="BE1375" s="65"/>
      <c r="BF1375" s="65"/>
      <c r="BG1375" s="65"/>
      <c r="BH1375" s="65"/>
      <c r="BI1375" s="65"/>
      <c r="BJ1375" s="65"/>
      <c r="BK1375" s="65"/>
      <c r="BL1375" s="65"/>
      <c r="BM1375" s="65"/>
      <c r="BN1375" s="65"/>
      <c r="BO1375" s="65"/>
      <c r="BP1375" s="65"/>
      <c r="BQ1375" s="65"/>
      <c r="BR1375" s="65"/>
      <c r="BS1375" s="65"/>
      <c r="BT1375" s="65"/>
      <c r="BU1375" s="65"/>
      <c r="BV1375" s="65"/>
      <c r="BW1375" s="65"/>
      <c r="BX1375" s="65"/>
      <c r="BY1375" s="65"/>
      <c r="BZ1375" s="65"/>
      <c r="CA1375" s="65"/>
      <c r="CB1375" s="65"/>
      <c r="CC1375" s="65"/>
      <c r="CD1375" s="65"/>
      <c r="CE1375" s="65"/>
      <c r="CF1375" s="65"/>
      <c r="CG1375" s="65"/>
      <c r="CH1375" s="65"/>
      <c r="CI1375" s="65"/>
      <c r="CJ1375" s="65"/>
      <c r="CK1375" s="65"/>
      <c r="CL1375" s="65"/>
      <c r="CM1375" s="65"/>
    </row>
    <row r="1376" spans="1:91" s="134" customFormat="1" ht="50.1" customHeight="1">
      <c r="A1376" s="4" t="s">
        <v>4987</v>
      </c>
      <c r="B1376" s="21" t="s">
        <v>2720</v>
      </c>
      <c r="C1376" s="22" t="s">
        <v>3454</v>
      </c>
      <c r="D1376" s="23" t="s">
        <v>3455</v>
      </c>
      <c r="E1376" s="22" t="s">
        <v>2859</v>
      </c>
      <c r="F1376" s="23" t="s">
        <v>3456</v>
      </c>
      <c r="G1376" s="24" t="s">
        <v>2712</v>
      </c>
      <c r="H1376" s="9">
        <v>0</v>
      </c>
      <c r="I1376" s="74">
        <v>590000000</v>
      </c>
      <c r="J1376" s="8" t="s">
        <v>2571</v>
      </c>
      <c r="K1376" s="24" t="s">
        <v>2751</v>
      </c>
      <c r="L1376" s="36" t="s">
        <v>2714</v>
      </c>
      <c r="M1376" s="24" t="s">
        <v>2716</v>
      </c>
      <c r="N1376" s="24" t="s">
        <v>2777</v>
      </c>
      <c r="O1376" s="4" t="s">
        <v>1463</v>
      </c>
      <c r="P1376" s="4">
        <v>796</v>
      </c>
      <c r="Q1376" s="24" t="s">
        <v>2728</v>
      </c>
      <c r="R1376" s="173">
        <v>39</v>
      </c>
      <c r="S1376" s="25">
        <f>520</f>
        <v>520</v>
      </c>
      <c r="T1376" s="35">
        <f t="shared" si="49"/>
        <v>20280</v>
      </c>
      <c r="U1376" s="35">
        <f t="shared" si="48"/>
        <v>22713.600000000002</v>
      </c>
      <c r="V1376" s="24"/>
      <c r="W1376" s="24">
        <v>2017</v>
      </c>
      <c r="X1376" s="8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135"/>
      <c r="AM1376" s="135"/>
      <c r="AN1376" s="135"/>
      <c r="AO1376" s="135"/>
      <c r="AP1376" s="135"/>
      <c r="AQ1376" s="135"/>
      <c r="AR1376" s="135"/>
      <c r="AS1376" s="135"/>
      <c r="AT1376" s="135"/>
      <c r="AU1376" s="135"/>
      <c r="AV1376" s="135"/>
      <c r="AW1376" s="135"/>
      <c r="AX1376" s="135"/>
      <c r="AY1376" s="135"/>
      <c r="AZ1376" s="135"/>
      <c r="BA1376" s="135"/>
      <c r="BB1376" s="135"/>
      <c r="BC1376" s="135"/>
      <c r="BD1376" s="135"/>
      <c r="BE1376" s="135"/>
      <c r="BF1376" s="135"/>
      <c r="BG1376" s="135"/>
      <c r="BH1376" s="135"/>
      <c r="BI1376" s="135"/>
      <c r="BJ1376" s="135"/>
      <c r="BK1376" s="135"/>
      <c r="BL1376" s="135"/>
      <c r="BM1376" s="135"/>
      <c r="BN1376" s="135"/>
      <c r="BO1376" s="135"/>
      <c r="BP1376" s="135"/>
      <c r="BQ1376" s="135"/>
      <c r="BR1376" s="135"/>
      <c r="BS1376" s="135"/>
      <c r="BT1376" s="135"/>
      <c r="BU1376" s="135"/>
      <c r="BV1376" s="135"/>
      <c r="BW1376" s="135"/>
      <c r="BX1376" s="135"/>
      <c r="BY1376" s="135"/>
      <c r="BZ1376" s="135"/>
      <c r="CA1376" s="135"/>
      <c r="CB1376" s="135"/>
      <c r="CC1376" s="135"/>
      <c r="CD1376" s="135"/>
      <c r="CE1376" s="135"/>
      <c r="CF1376" s="135"/>
      <c r="CG1376" s="135"/>
      <c r="CH1376" s="135"/>
      <c r="CI1376" s="135"/>
      <c r="CJ1376" s="135"/>
      <c r="CK1376" s="135"/>
      <c r="CL1376" s="135"/>
      <c r="CM1376" s="135"/>
    </row>
    <row r="1377" spans="1:91" s="132" customFormat="1" ht="50.1" customHeight="1">
      <c r="A1377" s="4" t="s">
        <v>4988</v>
      </c>
      <c r="B1377" s="33" t="s">
        <v>2720</v>
      </c>
      <c r="C1377" s="97" t="s">
        <v>3454</v>
      </c>
      <c r="D1377" s="99" t="s">
        <v>3455</v>
      </c>
      <c r="E1377" s="5" t="s">
        <v>2859</v>
      </c>
      <c r="F1377" s="23" t="s">
        <v>3457</v>
      </c>
      <c r="G1377" s="24" t="s">
        <v>2712</v>
      </c>
      <c r="H1377" s="10">
        <v>0</v>
      </c>
      <c r="I1377" s="74">
        <v>590000000</v>
      </c>
      <c r="J1377" s="8" t="s">
        <v>2571</v>
      </c>
      <c r="K1377" s="33" t="s">
        <v>2751</v>
      </c>
      <c r="L1377" s="36" t="s">
        <v>2714</v>
      </c>
      <c r="M1377" s="33" t="s">
        <v>2716</v>
      </c>
      <c r="N1377" s="5" t="s">
        <v>2777</v>
      </c>
      <c r="O1377" s="4" t="s">
        <v>1463</v>
      </c>
      <c r="P1377" s="4">
        <v>796</v>
      </c>
      <c r="Q1377" s="50" t="s">
        <v>2728</v>
      </c>
      <c r="R1377" s="150">
        <v>10</v>
      </c>
      <c r="S1377" s="37">
        <v>4330</v>
      </c>
      <c r="T1377" s="35">
        <f t="shared" si="49"/>
        <v>43300</v>
      </c>
      <c r="U1377" s="88">
        <f t="shared" si="48"/>
        <v>48496.000000000007</v>
      </c>
      <c r="V1377" s="33"/>
      <c r="W1377" s="75">
        <v>2017</v>
      </c>
      <c r="X1377" s="8"/>
    </row>
    <row r="1378" spans="1:91" s="132" customFormat="1" ht="50.1" customHeight="1">
      <c r="A1378" s="4" t="s">
        <v>4989</v>
      </c>
      <c r="B1378" s="4" t="s">
        <v>2720</v>
      </c>
      <c r="C1378" s="8" t="s">
        <v>3454</v>
      </c>
      <c r="D1378" s="7" t="s">
        <v>3455</v>
      </c>
      <c r="E1378" s="8" t="s">
        <v>2859</v>
      </c>
      <c r="F1378" s="56" t="s">
        <v>3458</v>
      </c>
      <c r="G1378" s="4" t="s">
        <v>2712</v>
      </c>
      <c r="H1378" s="4">
        <v>0</v>
      </c>
      <c r="I1378" s="74">
        <v>590000000</v>
      </c>
      <c r="J1378" s="8" t="s">
        <v>2571</v>
      </c>
      <c r="K1378" s="8" t="s">
        <v>2751</v>
      </c>
      <c r="L1378" s="36" t="s">
        <v>2714</v>
      </c>
      <c r="M1378" s="4" t="s">
        <v>2716</v>
      </c>
      <c r="N1378" s="8" t="s">
        <v>2777</v>
      </c>
      <c r="O1378" s="4" t="s">
        <v>1463</v>
      </c>
      <c r="P1378" s="4">
        <v>796</v>
      </c>
      <c r="Q1378" s="4" t="s">
        <v>2728</v>
      </c>
      <c r="R1378" s="155">
        <v>10</v>
      </c>
      <c r="S1378" s="35">
        <v>4330</v>
      </c>
      <c r="T1378" s="35">
        <f t="shared" si="49"/>
        <v>43300</v>
      </c>
      <c r="U1378" s="88">
        <f t="shared" si="48"/>
        <v>48496.000000000007</v>
      </c>
      <c r="V1378" s="4"/>
      <c r="W1378" s="4">
        <v>2017</v>
      </c>
      <c r="X1378" s="8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  <c r="AW1378" s="67"/>
      <c r="AX1378" s="67"/>
      <c r="AY1378" s="67"/>
      <c r="AZ1378" s="67"/>
      <c r="BA1378" s="67"/>
      <c r="BB1378" s="67"/>
      <c r="BC1378" s="67"/>
      <c r="BD1378" s="67"/>
      <c r="BE1378" s="67"/>
      <c r="BF1378" s="67"/>
      <c r="BG1378" s="67"/>
      <c r="BH1378" s="67"/>
      <c r="BI1378" s="67"/>
      <c r="BJ1378" s="67"/>
      <c r="BK1378" s="67"/>
      <c r="BL1378" s="67"/>
      <c r="BM1378" s="67"/>
      <c r="BN1378" s="67"/>
      <c r="BO1378" s="67"/>
      <c r="BP1378" s="67"/>
      <c r="BQ1378" s="67"/>
      <c r="BR1378" s="67"/>
      <c r="BS1378" s="67"/>
      <c r="BT1378" s="67"/>
      <c r="BU1378" s="67"/>
      <c r="BV1378" s="67"/>
      <c r="BW1378" s="67"/>
      <c r="BX1378" s="67"/>
      <c r="BY1378" s="67"/>
      <c r="BZ1378" s="67"/>
      <c r="CA1378" s="67"/>
      <c r="CB1378" s="67"/>
      <c r="CC1378" s="67"/>
      <c r="CD1378" s="67"/>
      <c r="CE1378" s="67"/>
      <c r="CF1378" s="67"/>
      <c r="CG1378" s="67"/>
      <c r="CH1378" s="67"/>
      <c r="CI1378" s="67"/>
      <c r="CJ1378" s="67"/>
      <c r="CK1378" s="67"/>
      <c r="CL1378" s="67"/>
      <c r="CM1378" s="67"/>
    </row>
    <row r="1379" spans="1:91" s="132" customFormat="1" ht="50.1" customHeight="1">
      <c r="A1379" s="4" t="s">
        <v>4990</v>
      </c>
      <c r="B1379" s="33" t="s">
        <v>2720</v>
      </c>
      <c r="C1379" s="97" t="s">
        <v>3454</v>
      </c>
      <c r="D1379" s="99" t="s">
        <v>3455</v>
      </c>
      <c r="E1379" s="5" t="s">
        <v>2859</v>
      </c>
      <c r="F1379" s="23" t="s">
        <v>3459</v>
      </c>
      <c r="G1379" s="24" t="s">
        <v>2712</v>
      </c>
      <c r="H1379" s="10">
        <v>0</v>
      </c>
      <c r="I1379" s="74">
        <v>590000000</v>
      </c>
      <c r="J1379" s="8" t="s">
        <v>2571</v>
      </c>
      <c r="K1379" s="33" t="s">
        <v>2751</v>
      </c>
      <c r="L1379" s="36" t="s">
        <v>2714</v>
      </c>
      <c r="M1379" s="33" t="s">
        <v>2716</v>
      </c>
      <c r="N1379" s="5" t="s">
        <v>2777</v>
      </c>
      <c r="O1379" s="4" t="s">
        <v>1463</v>
      </c>
      <c r="P1379" s="4">
        <v>796</v>
      </c>
      <c r="Q1379" s="50" t="s">
        <v>2728</v>
      </c>
      <c r="R1379" s="150">
        <v>10</v>
      </c>
      <c r="S1379" s="37">
        <v>4330</v>
      </c>
      <c r="T1379" s="35">
        <f t="shared" si="49"/>
        <v>43300</v>
      </c>
      <c r="U1379" s="88">
        <f t="shared" si="48"/>
        <v>48496.000000000007</v>
      </c>
      <c r="V1379" s="33"/>
      <c r="W1379" s="75">
        <v>2017</v>
      </c>
      <c r="X1379" s="8"/>
    </row>
    <row r="1380" spans="1:91" s="132" customFormat="1" ht="50.1" customHeight="1">
      <c r="A1380" s="4" t="s">
        <v>4991</v>
      </c>
      <c r="B1380" s="4" t="s">
        <v>2720</v>
      </c>
      <c r="C1380" s="8" t="s">
        <v>3454</v>
      </c>
      <c r="D1380" s="7" t="s">
        <v>3455</v>
      </c>
      <c r="E1380" s="8" t="s">
        <v>2859</v>
      </c>
      <c r="F1380" s="56" t="s">
        <v>3460</v>
      </c>
      <c r="G1380" s="4" t="s">
        <v>2712</v>
      </c>
      <c r="H1380" s="4">
        <v>0</v>
      </c>
      <c r="I1380" s="74">
        <v>590000000</v>
      </c>
      <c r="J1380" s="8" t="s">
        <v>2571</v>
      </c>
      <c r="K1380" s="8" t="s">
        <v>2744</v>
      </c>
      <c r="L1380" s="8" t="s">
        <v>2725</v>
      </c>
      <c r="M1380" s="4" t="s">
        <v>2716</v>
      </c>
      <c r="N1380" s="8" t="s">
        <v>2777</v>
      </c>
      <c r="O1380" s="22" t="s">
        <v>2718</v>
      </c>
      <c r="P1380" s="4">
        <v>796</v>
      </c>
      <c r="Q1380" s="4" t="s">
        <v>2728</v>
      </c>
      <c r="R1380" s="155">
        <v>7</v>
      </c>
      <c r="S1380" s="35">
        <v>3750</v>
      </c>
      <c r="T1380" s="35">
        <f t="shared" si="49"/>
        <v>26250</v>
      </c>
      <c r="U1380" s="88">
        <f t="shared" si="48"/>
        <v>29400.000000000004</v>
      </c>
      <c r="V1380" s="4"/>
      <c r="W1380" s="4">
        <v>2017</v>
      </c>
      <c r="X1380" s="8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65"/>
      <c r="AM1380" s="65"/>
      <c r="AN1380" s="65"/>
      <c r="AO1380" s="65"/>
      <c r="AP1380" s="65"/>
      <c r="AQ1380" s="65"/>
      <c r="AR1380" s="65"/>
      <c r="AS1380" s="65"/>
      <c r="AT1380" s="65"/>
      <c r="AU1380" s="65"/>
      <c r="AV1380" s="65"/>
      <c r="AW1380" s="65"/>
      <c r="AX1380" s="65"/>
      <c r="AY1380" s="65"/>
      <c r="AZ1380" s="65"/>
      <c r="BA1380" s="65"/>
      <c r="BB1380" s="65"/>
      <c r="BC1380" s="65"/>
      <c r="BD1380" s="65"/>
      <c r="BE1380" s="65"/>
      <c r="BF1380" s="65"/>
      <c r="BG1380" s="65"/>
      <c r="BH1380" s="65"/>
      <c r="BI1380" s="65"/>
      <c r="BJ1380" s="65"/>
      <c r="BK1380" s="65"/>
      <c r="BL1380" s="65"/>
      <c r="BM1380" s="65"/>
      <c r="BN1380" s="65"/>
      <c r="BO1380" s="65"/>
      <c r="BP1380" s="65"/>
      <c r="BQ1380" s="65"/>
      <c r="BR1380" s="65"/>
      <c r="BS1380" s="65"/>
      <c r="BT1380" s="65"/>
      <c r="BU1380" s="65"/>
      <c r="BV1380" s="65"/>
      <c r="BW1380" s="65"/>
      <c r="BX1380" s="65"/>
      <c r="BY1380" s="65"/>
      <c r="BZ1380" s="65"/>
      <c r="CA1380" s="65"/>
      <c r="CB1380" s="65"/>
      <c r="CC1380" s="65"/>
      <c r="CD1380" s="65"/>
      <c r="CE1380" s="65"/>
      <c r="CF1380" s="65"/>
      <c r="CG1380" s="65"/>
      <c r="CH1380" s="65"/>
      <c r="CI1380" s="65"/>
      <c r="CJ1380" s="65"/>
      <c r="CK1380" s="65"/>
      <c r="CL1380" s="65"/>
      <c r="CM1380" s="65"/>
    </row>
    <row r="1381" spans="1:91" s="132" customFormat="1" ht="50.1" customHeight="1">
      <c r="A1381" s="4" t="s">
        <v>4992</v>
      </c>
      <c r="B1381" s="4" t="s">
        <v>2720</v>
      </c>
      <c r="C1381" s="8" t="s">
        <v>3454</v>
      </c>
      <c r="D1381" s="7" t="s">
        <v>3455</v>
      </c>
      <c r="E1381" s="8" t="s">
        <v>2859</v>
      </c>
      <c r="F1381" s="56" t="s">
        <v>3461</v>
      </c>
      <c r="G1381" s="4" t="s">
        <v>2712</v>
      </c>
      <c r="H1381" s="4">
        <v>0</v>
      </c>
      <c r="I1381" s="74">
        <v>590000000</v>
      </c>
      <c r="J1381" s="8" t="s">
        <v>2571</v>
      </c>
      <c r="K1381" s="8" t="s">
        <v>2744</v>
      </c>
      <c r="L1381" s="8" t="s">
        <v>2725</v>
      </c>
      <c r="M1381" s="4" t="s">
        <v>2716</v>
      </c>
      <c r="N1381" s="8" t="s">
        <v>2777</v>
      </c>
      <c r="O1381" s="22" t="s">
        <v>2718</v>
      </c>
      <c r="P1381" s="4">
        <v>796</v>
      </c>
      <c r="Q1381" s="4" t="s">
        <v>2728</v>
      </c>
      <c r="R1381" s="155">
        <v>7</v>
      </c>
      <c r="S1381" s="35">
        <v>3750</v>
      </c>
      <c r="T1381" s="35">
        <f t="shared" si="49"/>
        <v>26250</v>
      </c>
      <c r="U1381" s="88">
        <f t="shared" si="48"/>
        <v>29400.000000000004</v>
      </c>
      <c r="V1381" s="4"/>
      <c r="W1381" s="4">
        <v>2017</v>
      </c>
      <c r="X1381" s="8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65"/>
      <c r="AM1381" s="65"/>
      <c r="AN1381" s="65"/>
      <c r="AO1381" s="65"/>
      <c r="AP1381" s="65"/>
      <c r="AQ1381" s="65"/>
      <c r="AR1381" s="65"/>
      <c r="AS1381" s="65"/>
      <c r="AT1381" s="65"/>
      <c r="AU1381" s="65"/>
      <c r="AV1381" s="65"/>
      <c r="AW1381" s="65"/>
      <c r="AX1381" s="65"/>
      <c r="AY1381" s="65"/>
      <c r="AZ1381" s="65"/>
      <c r="BA1381" s="65"/>
      <c r="BB1381" s="65"/>
      <c r="BC1381" s="65"/>
      <c r="BD1381" s="65"/>
      <c r="BE1381" s="65"/>
      <c r="BF1381" s="65"/>
      <c r="BG1381" s="65"/>
      <c r="BH1381" s="65"/>
      <c r="BI1381" s="65"/>
      <c r="BJ1381" s="65"/>
      <c r="BK1381" s="65"/>
      <c r="BL1381" s="65"/>
      <c r="BM1381" s="65"/>
      <c r="BN1381" s="65"/>
      <c r="BO1381" s="65"/>
      <c r="BP1381" s="65"/>
      <c r="BQ1381" s="65"/>
      <c r="BR1381" s="65"/>
      <c r="BS1381" s="65"/>
      <c r="BT1381" s="65"/>
      <c r="BU1381" s="65"/>
      <c r="BV1381" s="65"/>
      <c r="BW1381" s="65"/>
      <c r="BX1381" s="65"/>
      <c r="BY1381" s="65"/>
      <c r="BZ1381" s="65"/>
      <c r="CA1381" s="65"/>
      <c r="CB1381" s="65"/>
      <c r="CC1381" s="65"/>
      <c r="CD1381" s="65"/>
      <c r="CE1381" s="65"/>
      <c r="CF1381" s="65"/>
      <c r="CG1381" s="65"/>
      <c r="CH1381" s="65"/>
      <c r="CI1381" s="65"/>
      <c r="CJ1381" s="65"/>
      <c r="CK1381" s="65"/>
      <c r="CL1381" s="65"/>
      <c r="CM1381" s="65"/>
    </row>
    <row r="1382" spans="1:91" s="132" customFormat="1" ht="50.1" customHeight="1">
      <c r="A1382" s="4" t="s">
        <v>4993</v>
      </c>
      <c r="B1382" s="4" t="s">
        <v>2720</v>
      </c>
      <c r="C1382" s="8" t="s">
        <v>3454</v>
      </c>
      <c r="D1382" s="7" t="s">
        <v>3455</v>
      </c>
      <c r="E1382" s="8" t="s">
        <v>2859</v>
      </c>
      <c r="F1382" s="56" t="s">
        <v>3462</v>
      </c>
      <c r="G1382" s="4" t="s">
        <v>2712</v>
      </c>
      <c r="H1382" s="4">
        <v>0</v>
      </c>
      <c r="I1382" s="74">
        <v>590000000</v>
      </c>
      <c r="J1382" s="8" t="s">
        <v>2571</v>
      </c>
      <c r="K1382" s="8" t="s">
        <v>2744</v>
      </c>
      <c r="L1382" s="8" t="s">
        <v>2725</v>
      </c>
      <c r="M1382" s="4" t="s">
        <v>2716</v>
      </c>
      <c r="N1382" s="8" t="s">
        <v>2777</v>
      </c>
      <c r="O1382" s="22" t="s">
        <v>2718</v>
      </c>
      <c r="P1382" s="4">
        <v>796</v>
      </c>
      <c r="Q1382" s="4" t="s">
        <v>2728</v>
      </c>
      <c r="R1382" s="155">
        <v>7</v>
      </c>
      <c r="S1382" s="35">
        <v>6060</v>
      </c>
      <c r="T1382" s="35">
        <f t="shared" si="49"/>
        <v>42420</v>
      </c>
      <c r="U1382" s="88">
        <f t="shared" si="48"/>
        <v>47510.400000000001</v>
      </c>
      <c r="V1382" s="4"/>
      <c r="W1382" s="4">
        <v>2017</v>
      </c>
      <c r="X1382" s="8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65"/>
      <c r="AM1382" s="65"/>
      <c r="AN1382" s="65"/>
      <c r="AO1382" s="65"/>
      <c r="AP1382" s="65"/>
      <c r="AQ1382" s="65"/>
      <c r="AR1382" s="65"/>
      <c r="AS1382" s="65"/>
      <c r="AT1382" s="65"/>
      <c r="AU1382" s="65"/>
      <c r="AV1382" s="65"/>
      <c r="AW1382" s="65"/>
      <c r="AX1382" s="65"/>
      <c r="AY1382" s="65"/>
      <c r="AZ1382" s="65"/>
      <c r="BA1382" s="65"/>
      <c r="BB1382" s="65"/>
      <c r="BC1382" s="65"/>
      <c r="BD1382" s="65"/>
      <c r="BE1382" s="65"/>
      <c r="BF1382" s="65"/>
      <c r="BG1382" s="65"/>
      <c r="BH1382" s="65"/>
      <c r="BI1382" s="65"/>
      <c r="BJ1382" s="65"/>
      <c r="BK1382" s="65"/>
      <c r="BL1382" s="65"/>
      <c r="BM1382" s="65"/>
      <c r="BN1382" s="65"/>
      <c r="BO1382" s="65"/>
      <c r="BP1382" s="65"/>
      <c r="BQ1382" s="65"/>
      <c r="BR1382" s="65"/>
      <c r="BS1382" s="65"/>
      <c r="BT1382" s="65"/>
      <c r="BU1382" s="65"/>
      <c r="BV1382" s="65"/>
      <c r="BW1382" s="65"/>
      <c r="BX1382" s="65"/>
      <c r="BY1382" s="65"/>
      <c r="BZ1382" s="65"/>
      <c r="CA1382" s="65"/>
      <c r="CB1382" s="65"/>
      <c r="CC1382" s="65"/>
      <c r="CD1382" s="65"/>
      <c r="CE1382" s="65"/>
      <c r="CF1382" s="65"/>
      <c r="CG1382" s="65"/>
      <c r="CH1382" s="65"/>
      <c r="CI1382" s="65"/>
      <c r="CJ1382" s="65"/>
      <c r="CK1382" s="65"/>
      <c r="CL1382" s="65"/>
      <c r="CM1382" s="65"/>
    </row>
    <row r="1383" spans="1:91" s="132" customFormat="1" ht="50.1" customHeight="1">
      <c r="A1383" s="4" t="s">
        <v>4994</v>
      </c>
      <c r="B1383" s="33" t="s">
        <v>2720</v>
      </c>
      <c r="C1383" s="97" t="s">
        <v>3454</v>
      </c>
      <c r="D1383" s="99" t="s">
        <v>3455</v>
      </c>
      <c r="E1383" s="5" t="s">
        <v>2859</v>
      </c>
      <c r="F1383" s="23" t="s">
        <v>3463</v>
      </c>
      <c r="G1383" s="24" t="s">
        <v>2712</v>
      </c>
      <c r="H1383" s="10">
        <v>0</v>
      </c>
      <c r="I1383" s="74">
        <v>590000000</v>
      </c>
      <c r="J1383" s="8" t="s">
        <v>2571</v>
      </c>
      <c r="K1383" s="33" t="s">
        <v>2744</v>
      </c>
      <c r="L1383" s="8" t="s">
        <v>2725</v>
      </c>
      <c r="M1383" s="33" t="s">
        <v>2716</v>
      </c>
      <c r="N1383" s="5" t="s">
        <v>2777</v>
      </c>
      <c r="O1383" s="22" t="s">
        <v>2718</v>
      </c>
      <c r="P1383" s="4">
        <v>796</v>
      </c>
      <c r="Q1383" s="50" t="s">
        <v>2728</v>
      </c>
      <c r="R1383" s="150">
        <v>7</v>
      </c>
      <c r="S1383" s="37">
        <v>5425</v>
      </c>
      <c r="T1383" s="35">
        <f t="shared" si="49"/>
        <v>37975</v>
      </c>
      <c r="U1383" s="88">
        <f t="shared" si="48"/>
        <v>42532.000000000007</v>
      </c>
      <c r="V1383" s="33"/>
      <c r="W1383" s="75">
        <v>2017</v>
      </c>
      <c r="X1383" s="8"/>
      <c r="AL1383" s="133"/>
      <c r="AM1383" s="133"/>
      <c r="AN1383" s="133"/>
      <c r="AO1383" s="133"/>
      <c r="AP1383" s="133"/>
      <c r="AQ1383" s="133"/>
      <c r="AR1383" s="133"/>
      <c r="AS1383" s="133"/>
      <c r="AT1383" s="133"/>
      <c r="AU1383" s="133"/>
      <c r="AV1383" s="133"/>
      <c r="AW1383" s="133"/>
      <c r="AX1383" s="133"/>
      <c r="AY1383" s="133"/>
      <c r="AZ1383" s="133"/>
      <c r="BA1383" s="133"/>
      <c r="BB1383" s="133"/>
      <c r="BC1383" s="133"/>
      <c r="BD1383" s="133"/>
      <c r="BE1383" s="133"/>
      <c r="BF1383" s="133"/>
      <c r="BG1383" s="133"/>
      <c r="BH1383" s="133"/>
      <c r="BI1383" s="133"/>
      <c r="BJ1383" s="133"/>
      <c r="BK1383" s="133"/>
      <c r="BL1383" s="133"/>
      <c r="BM1383" s="133"/>
      <c r="BN1383" s="133"/>
      <c r="BO1383" s="133"/>
      <c r="BP1383" s="133"/>
      <c r="BQ1383" s="133"/>
      <c r="BR1383" s="133"/>
      <c r="BS1383" s="133"/>
      <c r="BT1383" s="133"/>
      <c r="BU1383" s="133"/>
      <c r="BV1383" s="133"/>
      <c r="BW1383" s="133"/>
      <c r="BX1383" s="133"/>
      <c r="BY1383" s="133"/>
      <c r="BZ1383" s="133"/>
      <c r="CA1383" s="133"/>
      <c r="CB1383" s="133"/>
      <c r="CC1383" s="133"/>
      <c r="CD1383" s="133"/>
      <c r="CE1383" s="133"/>
      <c r="CF1383" s="133"/>
      <c r="CG1383" s="133"/>
      <c r="CH1383" s="133"/>
      <c r="CI1383" s="133"/>
      <c r="CJ1383" s="133"/>
      <c r="CK1383" s="133"/>
      <c r="CL1383" s="133"/>
      <c r="CM1383" s="133"/>
    </row>
    <row r="1384" spans="1:91" s="132" customFormat="1" ht="50.1" customHeight="1">
      <c r="A1384" s="4" t="s">
        <v>4995</v>
      </c>
      <c r="B1384" s="4" t="s">
        <v>2720</v>
      </c>
      <c r="C1384" s="8" t="s">
        <v>3464</v>
      </c>
      <c r="D1384" s="7" t="s">
        <v>3465</v>
      </c>
      <c r="E1384" s="8" t="s">
        <v>3466</v>
      </c>
      <c r="F1384" s="56"/>
      <c r="G1384" s="4" t="s">
        <v>2712</v>
      </c>
      <c r="H1384" s="4">
        <v>0</v>
      </c>
      <c r="I1384" s="74">
        <v>590000000</v>
      </c>
      <c r="J1384" s="8" t="s">
        <v>2571</v>
      </c>
      <c r="K1384" s="8" t="s">
        <v>2751</v>
      </c>
      <c r="L1384" s="8" t="s">
        <v>2725</v>
      </c>
      <c r="M1384" s="4" t="s">
        <v>2726</v>
      </c>
      <c r="N1384" s="8" t="s">
        <v>2727</v>
      </c>
      <c r="O1384" s="4" t="s">
        <v>1463</v>
      </c>
      <c r="P1384" s="4">
        <v>796</v>
      </c>
      <c r="Q1384" s="4" t="s">
        <v>2728</v>
      </c>
      <c r="R1384" s="155">
        <v>10</v>
      </c>
      <c r="S1384" s="35" t="s">
        <v>3467</v>
      </c>
      <c r="T1384" s="35">
        <f t="shared" si="49"/>
        <v>15500</v>
      </c>
      <c r="U1384" s="88">
        <f t="shared" si="48"/>
        <v>17360</v>
      </c>
      <c r="V1384" s="4"/>
      <c r="W1384" s="4">
        <v>2017</v>
      </c>
      <c r="X1384" s="8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65"/>
      <c r="AM1384" s="65"/>
      <c r="AN1384" s="65"/>
      <c r="AO1384" s="65"/>
      <c r="AP1384" s="65"/>
      <c r="AQ1384" s="65"/>
      <c r="AR1384" s="65"/>
      <c r="AS1384" s="65"/>
      <c r="AT1384" s="65"/>
      <c r="AU1384" s="65"/>
      <c r="AV1384" s="65"/>
      <c r="AW1384" s="65"/>
      <c r="AX1384" s="65"/>
      <c r="AY1384" s="65"/>
      <c r="AZ1384" s="65"/>
      <c r="BA1384" s="65"/>
      <c r="BB1384" s="65"/>
      <c r="BC1384" s="65"/>
      <c r="BD1384" s="65"/>
      <c r="BE1384" s="65"/>
      <c r="BF1384" s="65"/>
      <c r="BG1384" s="65"/>
      <c r="BH1384" s="65"/>
      <c r="BI1384" s="65"/>
      <c r="BJ1384" s="65"/>
      <c r="BK1384" s="65"/>
      <c r="BL1384" s="65"/>
      <c r="BM1384" s="65"/>
      <c r="BN1384" s="65"/>
      <c r="BO1384" s="65"/>
      <c r="BP1384" s="65"/>
      <c r="BQ1384" s="65"/>
      <c r="BR1384" s="65"/>
      <c r="BS1384" s="65"/>
      <c r="BT1384" s="65"/>
      <c r="BU1384" s="65"/>
      <c r="BV1384" s="65"/>
      <c r="BW1384" s="65"/>
      <c r="BX1384" s="65"/>
      <c r="BY1384" s="65"/>
      <c r="BZ1384" s="65"/>
      <c r="CA1384" s="65"/>
      <c r="CB1384" s="65"/>
      <c r="CC1384" s="65"/>
      <c r="CD1384" s="65"/>
      <c r="CE1384" s="65"/>
      <c r="CF1384" s="65"/>
      <c r="CG1384" s="65"/>
      <c r="CH1384" s="65"/>
      <c r="CI1384" s="65"/>
      <c r="CJ1384" s="65"/>
      <c r="CK1384" s="65"/>
      <c r="CL1384" s="65"/>
      <c r="CM1384" s="65"/>
    </row>
    <row r="1385" spans="1:91" s="132" customFormat="1" ht="50.1" customHeight="1">
      <c r="A1385" s="4" t="s">
        <v>4996</v>
      </c>
      <c r="B1385" s="4" t="s">
        <v>2720</v>
      </c>
      <c r="C1385" s="8" t="s">
        <v>3464</v>
      </c>
      <c r="D1385" s="56" t="s">
        <v>3465</v>
      </c>
      <c r="E1385" s="56" t="s">
        <v>3466</v>
      </c>
      <c r="F1385" s="56" t="s">
        <v>179</v>
      </c>
      <c r="G1385" s="4" t="s">
        <v>2712</v>
      </c>
      <c r="H1385" s="4">
        <v>0</v>
      </c>
      <c r="I1385" s="74">
        <v>590000000</v>
      </c>
      <c r="J1385" s="8" t="s">
        <v>2714</v>
      </c>
      <c r="K1385" s="4" t="s">
        <v>826</v>
      </c>
      <c r="L1385" s="4" t="s">
        <v>773</v>
      </c>
      <c r="M1385" s="4" t="s">
        <v>3398</v>
      </c>
      <c r="N1385" s="4" t="s">
        <v>2427</v>
      </c>
      <c r="O1385" s="24" t="s">
        <v>3473</v>
      </c>
      <c r="P1385" s="4">
        <v>796</v>
      </c>
      <c r="Q1385" s="4" t="s">
        <v>2728</v>
      </c>
      <c r="R1385" s="155">
        <v>8</v>
      </c>
      <c r="S1385" s="155">
        <v>1500</v>
      </c>
      <c r="T1385" s="95">
        <f t="shared" si="49"/>
        <v>12000</v>
      </c>
      <c r="U1385" s="89">
        <f t="shared" si="48"/>
        <v>13440.000000000002</v>
      </c>
      <c r="V1385" s="4"/>
      <c r="W1385" s="4">
        <v>2017</v>
      </c>
      <c r="X1385" s="72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  <c r="AW1385" s="67"/>
      <c r="AX1385" s="67"/>
      <c r="AY1385" s="67"/>
      <c r="AZ1385" s="67"/>
      <c r="BA1385" s="67"/>
      <c r="BB1385" s="67"/>
      <c r="BC1385" s="67"/>
      <c r="BD1385" s="67"/>
      <c r="BE1385" s="67"/>
      <c r="BF1385" s="67"/>
      <c r="BG1385" s="67"/>
      <c r="BH1385" s="67"/>
      <c r="BI1385" s="67"/>
      <c r="BJ1385" s="67"/>
      <c r="BK1385" s="67"/>
      <c r="BL1385" s="67"/>
      <c r="BM1385" s="67"/>
      <c r="BN1385" s="67"/>
      <c r="BO1385" s="67"/>
      <c r="BP1385" s="67"/>
      <c r="BQ1385" s="67"/>
      <c r="BR1385" s="67"/>
      <c r="BS1385" s="67"/>
      <c r="BT1385" s="67"/>
      <c r="BU1385" s="67"/>
      <c r="BV1385" s="67"/>
      <c r="BW1385" s="67"/>
      <c r="BX1385" s="67"/>
      <c r="BY1385" s="67"/>
      <c r="BZ1385" s="67"/>
      <c r="CA1385" s="67"/>
      <c r="CB1385" s="67"/>
      <c r="CC1385" s="67"/>
      <c r="CD1385" s="67"/>
      <c r="CE1385" s="67"/>
      <c r="CF1385" s="67"/>
      <c r="CG1385" s="67"/>
      <c r="CH1385" s="67"/>
      <c r="CI1385" s="67"/>
      <c r="CJ1385" s="67"/>
      <c r="CK1385" s="67"/>
      <c r="CL1385" s="67"/>
      <c r="CM1385" s="67"/>
    </row>
    <row r="1386" spans="1:91" s="132" customFormat="1" ht="50.1" customHeight="1">
      <c r="A1386" s="4" t="s">
        <v>4997</v>
      </c>
      <c r="B1386" s="4" t="s">
        <v>2720</v>
      </c>
      <c r="C1386" s="8" t="s">
        <v>3464</v>
      </c>
      <c r="D1386" s="56" t="s">
        <v>3465</v>
      </c>
      <c r="E1386" s="56" t="s">
        <v>3466</v>
      </c>
      <c r="F1386" s="56" t="s">
        <v>180</v>
      </c>
      <c r="G1386" s="4" t="s">
        <v>2712</v>
      </c>
      <c r="H1386" s="4">
        <v>0</v>
      </c>
      <c r="I1386" s="74">
        <v>590000000</v>
      </c>
      <c r="J1386" s="8" t="s">
        <v>2714</v>
      </c>
      <c r="K1386" s="4" t="s">
        <v>826</v>
      </c>
      <c r="L1386" s="4" t="s">
        <v>773</v>
      </c>
      <c r="M1386" s="4" t="s">
        <v>3398</v>
      </c>
      <c r="N1386" s="4" t="s">
        <v>2427</v>
      </c>
      <c r="O1386" s="24" t="s">
        <v>3473</v>
      </c>
      <c r="P1386" s="4">
        <v>796</v>
      </c>
      <c r="Q1386" s="4" t="s">
        <v>2728</v>
      </c>
      <c r="R1386" s="155">
        <v>8</v>
      </c>
      <c r="S1386" s="155">
        <v>10300</v>
      </c>
      <c r="T1386" s="95">
        <f t="shared" si="49"/>
        <v>82400</v>
      </c>
      <c r="U1386" s="89">
        <f t="shared" si="48"/>
        <v>92288.000000000015</v>
      </c>
      <c r="V1386" s="4"/>
      <c r="W1386" s="4">
        <v>2017</v>
      </c>
      <c r="X1386" s="72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  <c r="AW1386" s="67"/>
      <c r="AX1386" s="67"/>
      <c r="AY1386" s="67"/>
      <c r="AZ1386" s="67"/>
      <c r="BA1386" s="67"/>
      <c r="BB1386" s="67"/>
      <c r="BC1386" s="67"/>
      <c r="BD1386" s="67"/>
      <c r="BE1386" s="67"/>
      <c r="BF1386" s="67"/>
      <c r="BG1386" s="67"/>
      <c r="BH1386" s="67"/>
      <c r="BI1386" s="67"/>
      <c r="BJ1386" s="67"/>
      <c r="BK1386" s="67"/>
      <c r="BL1386" s="67"/>
      <c r="BM1386" s="67"/>
      <c r="BN1386" s="67"/>
      <c r="BO1386" s="67"/>
      <c r="BP1386" s="67"/>
      <c r="BQ1386" s="67"/>
      <c r="BR1386" s="67"/>
      <c r="BS1386" s="67"/>
      <c r="BT1386" s="67"/>
      <c r="BU1386" s="67"/>
      <c r="BV1386" s="67"/>
      <c r="BW1386" s="67"/>
      <c r="BX1386" s="67"/>
      <c r="BY1386" s="67"/>
      <c r="BZ1386" s="67"/>
      <c r="CA1386" s="67"/>
      <c r="CB1386" s="67"/>
      <c r="CC1386" s="67"/>
      <c r="CD1386" s="67"/>
      <c r="CE1386" s="67"/>
      <c r="CF1386" s="67"/>
      <c r="CG1386" s="67"/>
      <c r="CH1386" s="67"/>
      <c r="CI1386" s="67"/>
      <c r="CJ1386" s="67"/>
      <c r="CK1386" s="67"/>
      <c r="CL1386" s="67"/>
      <c r="CM1386" s="67"/>
    </row>
    <row r="1387" spans="1:91" s="132" customFormat="1" ht="50.1" customHeight="1">
      <c r="A1387" s="4" t="s">
        <v>4998</v>
      </c>
      <c r="B1387" s="33" t="s">
        <v>2720</v>
      </c>
      <c r="C1387" s="97" t="s">
        <v>1973</v>
      </c>
      <c r="D1387" s="98" t="s">
        <v>1953</v>
      </c>
      <c r="E1387" s="5" t="s">
        <v>1974</v>
      </c>
      <c r="F1387" s="23" t="s">
        <v>1975</v>
      </c>
      <c r="G1387" s="24" t="s">
        <v>3174</v>
      </c>
      <c r="H1387" s="10">
        <v>79</v>
      </c>
      <c r="I1387" s="74">
        <v>590000000</v>
      </c>
      <c r="J1387" s="8" t="s">
        <v>2571</v>
      </c>
      <c r="K1387" s="33" t="s">
        <v>3479</v>
      </c>
      <c r="L1387" s="8" t="s">
        <v>2725</v>
      </c>
      <c r="M1387" s="33" t="s">
        <v>2716</v>
      </c>
      <c r="N1387" s="5" t="s">
        <v>1830</v>
      </c>
      <c r="O1387" s="4" t="s">
        <v>1415</v>
      </c>
      <c r="P1387" s="50">
        <v>166</v>
      </c>
      <c r="Q1387" s="50" t="s">
        <v>2762</v>
      </c>
      <c r="R1387" s="150">
        <v>1500</v>
      </c>
      <c r="S1387" s="37">
        <v>516</v>
      </c>
      <c r="T1387" s="35">
        <f t="shared" si="49"/>
        <v>774000</v>
      </c>
      <c r="U1387" s="88">
        <f t="shared" si="48"/>
        <v>866880.00000000012</v>
      </c>
      <c r="V1387" s="33"/>
      <c r="W1387" s="75">
        <v>2017</v>
      </c>
      <c r="X1387" s="258"/>
    </row>
    <row r="1388" spans="1:91" s="130" customFormat="1" ht="50.1" customHeight="1">
      <c r="A1388" s="4" t="s">
        <v>4999</v>
      </c>
      <c r="B1388" s="4" t="s">
        <v>2720</v>
      </c>
      <c r="C1388" s="8" t="s">
        <v>1973</v>
      </c>
      <c r="D1388" s="8" t="s">
        <v>1953</v>
      </c>
      <c r="E1388" s="8" t="s">
        <v>1974</v>
      </c>
      <c r="F1388" s="56" t="s">
        <v>1976</v>
      </c>
      <c r="G1388" s="4" t="s">
        <v>3174</v>
      </c>
      <c r="H1388" s="4">
        <v>79</v>
      </c>
      <c r="I1388" s="74">
        <v>590000000</v>
      </c>
      <c r="J1388" s="8" t="s">
        <v>2571</v>
      </c>
      <c r="K1388" s="8" t="s">
        <v>3479</v>
      </c>
      <c r="L1388" s="8" t="s">
        <v>2725</v>
      </c>
      <c r="M1388" s="4" t="s">
        <v>2716</v>
      </c>
      <c r="N1388" s="8" t="s">
        <v>1830</v>
      </c>
      <c r="O1388" s="4" t="s">
        <v>1415</v>
      </c>
      <c r="P1388" s="4">
        <v>166</v>
      </c>
      <c r="Q1388" s="4" t="s">
        <v>2762</v>
      </c>
      <c r="R1388" s="155">
        <v>300</v>
      </c>
      <c r="S1388" s="37">
        <v>516</v>
      </c>
      <c r="T1388" s="35">
        <f t="shared" si="49"/>
        <v>154800</v>
      </c>
      <c r="U1388" s="35">
        <f t="shared" si="48"/>
        <v>173376.00000000003</v>
      </c>
      <c r="V1388" s="4"/>
      <c r="W1388" s="4">
        <v>2017</v>
      </c>
      <c r="X1388" s="258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  <c r="AW1388" s="67"/>
      <c r="AX1388" s="67"/>
      <c r="AY1388" s="67"/>
      <c r="AZ1388" s="67"/>
      <c r="BA1388" s="67"/>
      <c r="BB1388" s="67"/>
      <c r="BC1388" s="67"/>
      <c r="BD1388" s="67"/>
      <c r="BE1388" s="67"/>
      <c r="BF1388" s="67"/>
      <c r="BG1388" s="67"/>
      <c r="BH1388" s="67"/>
      <c r="BI1388" s="67"/>
      <c r="BJ1388" s="67"/>
      <c r="BK1388" s="67"/>
      <c r="BL1388" s="67"/>
      <c r="BM1388" s="67"/>
      <c r="BN1388" s="67"/>
      <c r="BO1388" s="67"/>
      <c r="BP1388" s="67"/>
      <c r="BQ1388" s="67"/>
      <c r="BR1388" s="67"/>
      <c r="BS1388" s="67"/>
      <c r="BT1388" s="67"/>
      <c r="BU1388" s="67"/>
      <c r="BV1388" s="67"/>
      <c r="BW1388" s="67"/>
      <c r="BX1388" s="67"/>
      <c r="BY1388" s="67"/>
      <c r="BZ1388" s="67"/>
      <c r="CA1388" s="67"/>
      <c r="CB1388" s="67"/>
      <c r="CC1388" s="67"/>
      <c r="CD1388" s="67"/>
      <c r="CE1388" s="67"/>
      <c r="CF1388" s="67"/>
      <c r="CG1388" s="67"/>
      <c r="CH1388" s="67"/>
      <c r="CI1388" s="67"/>
      <c r="CJ1388" s="67"/>
      <c r="CK1388" s="67"/>
      <c r="CL1388" s="67"/>
      <c r="CM1388" s="67"/>
    </row>
    <row r="1389" spans="1:91" s="130" customFormat="1" ht="50.1" customHeight="1">
      <c r="A1389" s="4" t="s">
        <v>5000</v>
      </c>
      <c r="B1389" s="33" t="s">
        <v>2720</v>
      </c>
      <c r="C1389" s="97" t="s">
        <v>1973</v>
      </c>
      <c r="D1389" s="98" t="s">
        <v>1953</v>
      </c>
      <c r="E1389" s="5" t="s">
        <v>1974</v>
      </c>
      <c r="F1389" s="23" t="s">
        <v>1977</v>
      </c>
      <c r="G1389" s="24" t="s">
        <v>3174</v>
      </c>
      <c r="H1389" s="10">
        <v>79</v>
      </c>
      <c r="I1389" s="74">
        <v>590000000</v>
      </c>
      <c r="J1389" s="8" t="s">
        <v>2571</v>
      </c>
      <c r="K1389" s="33" t="s">
        <v>3479</v>
      </c>
      <c r="L1389" s="8" t="s">
        <v>2725</v>
      </c>
      <c r="M1389" s="33" t="s">
        <v>2716</v>
      </c>
      <c r="N1389" s="5" t="s">
        <v>1830</v>
      </c>
      <c r="O1389" s="4" t="s">
        <v>1415</v>
      </c>
      <c r="P1389" s="50">
        <v>166</v>
      </c>
      <c r="Q1389" s="50" t="s">
        <v>2762</v>
      </c>
      <c r="R1389" s="150">
        <v>1500</v>
      </c>
      <c r="S1389" s="37">
        <v>516</v>
      </c>
      <c r="T1389" s="35">
        <f t="shared" si="49"/>
        <v>774000</v>
      </c>
      <c r="U1389" s="35">
        <f t="shared" si="48"/>
        <v>866880.00000000012</v>
      </c>
      <c r="V1389" s="33"/>
      <c r="W1389" s="75">
        <v>2017</v>
      </c>
      <c r="X1389" s="258"/>
      <c r="Y1389" s="132"/>
      <c r="Z1389" s="132"/>
      <c r="AA1389" s="132"/>
      <c r="AB1389" s="132"/>
      <c r="AC1389" s="132"/>
      <c r="AD1389" s="132"/>
      <c r="AE1389" s="132"/>
      <c r="AF1389" s="132"/>
      <c r="AG1389" s="132"/>
      <c r="AH1389" s="132"/>
      <c r="AI1389" s="132"/>
      <c r="AJ1389" s="132"/>
      <c r="AK1389" s="132"/>
      <c r="AL1389" s="132"/>
      <c r="AM1389" s="132"/>
      <c r="AN1389" s="132"/>
      <c r="AO1389" s="132"/>
      <c r="AP1389" s="132"/>
      <c r="AQ1389" s="132"/>
      <c r="AR1389" s="132"/>
      <c r="AS1389" s="132"/>
      <c r="AT1389" s="132"/>
      <c r="AU1389" s="132"/>
      <c r="AV1389" s="132"/>
      <c r="AW1389" s="132"/>
      <c r="AX1389" s="132"/>
      <c r="AY1389" s="132"/>
      <c r="AZ1389" s="132"/>
      <c r="BA1389" s="132"/>
      <c r="BB1389" s="132"/>
      <c r="BC1389" s="132"/>
      <c r="BD1389" s="132"/>
      <c r="BE1389" s="132"/>
      <c r="BF1389" s="132"/>
      <c r="BG1389" s="132"/>
      <c r="BH1389" s="132"/>
      <c r="BI1389" s="132"/>
      <c r="BJ1389" s="132"/>
      <c r="BK1389" s="132"/>
      <c r="BL1389" s="132"/>
      <c r="BM1389" s="132"/>
      <c r="BN1389" s="132"/>
      <c r="BO1389" s="132"/>
      <c r="BP1389" s="132"/>
      <c r="BQ1389" s="132"/>
      <c r="BR1389" s="132"/>
      <c r="BS1389" s="132"/>
      <c r="BT1389" s="132"/>
      <c r="BU1389" s="132"/>
      <c r="BV1389" s="132"/>
      <c r="BW1389" s="132"/>
      <c r="BX1389" s="132"/>
      <c r="BY1389" s="132"/>
      <c r="BZ1389" s="132"/>
      <c r="CA1389" s="132"/>
      <c r="CB1389" s="132"/>
      <c r="CC1389" s="132"/>
      <c r="CD1389" s="132"/>
      <c r="CE1389" s="132"/>
      <c r="CF1389" s="132"/>
      <c r="CG1389" s="132"/>
      <c r="CH1389" s="132"/>
      <c r="CI1389" s="132"/>
      <c r="CJ1389" s="132"/>
      <c r="CK1389" s="132"/>
      <c r="CL1389" s="132"/>
      <c r="CM1389" s="132"/>
    </row>
    <row r="1390" spans="1:91" s="130" customFormat="1" ht="50.1" customHeight="1">
      <c r="A1390" s="4" t="s">
        <v>5001</v>
      </c>
      <c r="B1390" s="4" t="s">
        <v>2720</v>
      </c>
      <c r="C1390" s="8" t="s">
        <v>1973</v>
      </c>
      <c r="D1390" s="8" t="s">
        <v>1953</v>
      </c>
      <c r="E1390" s="8" t="s">
        <v>1974</v>
      </c>
      <c r="F1390" s="56" t="s">
        <v>1978</v>
      </c>
      <c r="G1390" s="4" t="s">
        <v>3174</v>
      </c>
      <c r="H1390" s="4">
        <v>79</v>
      </c>
      <c r="I1390" s="74">
        <v>590000000</v>
      </c>
      <c r="J1390" s="8" t="s">
        <v>2571</v>
      </c>
      <c r="K1390" s="8" t="s">
        <v>3479</v>
      </c>
      <c r="L1390" s="8" t="s">
        <v>2725</v>
      </c>
      <c r="M1390" s="4" t="s">
        <v>2716</v>
      </c>
      <c r="N1390" s="8" t="s">
        <v>1830</v>
      </c>
      <c r="O1390" s="4" t="s">
        <v>1415</v>
      </c>
      <c r="P1390" s="4">
        <v>166</v>
      </c>
      <c r="Q1390" s="4" t="s">
        <v>2762</v>
      </c>
      <c r="R1390" s="155">
        <v>500</v>
      </c>
      <c r="S1390" s="37">
        <v>516</v>
      </c>
      <c r="T1390" s="35">
        <f t="shared" si="49"/>
        <v>258000</v>
      </c>
      <c r="U1390" s="35">
        <f t="shared" si="48"/>
        <v>288960</v>
      </c>
      <c r="V1390" s="4"/>
      <c r="W1390" s="4">
        <v>2017</v>
      </c>
      <c r="X1390" s="258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  <c r="AW1390" s="67"/>
      <c r="AX1390" s="67"/>
      <c r="AY1390" s="67"/>
      <c r="AZ1390" s="67"/>
      <c r="BA1390" s="67"/>
      <c r="BB1390" s="67"/>
      <c r="BC1390" s="67"/>
      <c r="BD1390" s="67"/>
      <c r="BE1390" s="67"/>
      <c r="BF1390" s="67"/>
      <c r="BG1390" s="67"/>
      <c r="BH1390" s="67"/>
      <c r="BI1390" s="67"/>
      <c r="BJ1390" s="67"/>
      <c r="BK1390" s="67"/>
      <c r="BL1390" s="67"/>
      <c r="BM1390" s="67"/>
      <c r="BN1390" s="67"/>
      <c r="BO1390" s="67"/>
      <c r="BP1390" s="67"/>
      <c r="BQ1390" s="67"/>
      <c r="BR1390" s="67"/>
      <c r="BS1390" s="67"/>
      <c r="BT1390" s="67"/>
      <c r="BU1390" s="67"/>
      <c r="BV1390" s="67"/>
      <c r="BW1390" s="67"/>
      <c r="BX1390" s="67"/>
      <c r="BY1390" s="67"/>
      <c r="BZ1390" s="67"/>
      <c r="CA1390" s="67"/>
      <c r="CB1390" s="67"/>
      <c r="CC1390" s="67"/>
      <c r="CD1390" s="67"/>
      <c r="CE1390" s="67"/>
      <c r="CF1390" s="67"/>
      <c r="CG1390" s="67"/>
      <c r="CH1390" s="67"/>
      <c r="CI1390" s="67"/>
      <c r="CJ1390" s="67"/>
      <c r="CK1390" s="67"/>
      <c r="CL1390" s="67"/>
      <c r="CM1390" s="67"/>
    </row>
    <row r="1391" spans="1:91" s="130" customFormat="1" ht="50.1" customHeight="1">
      <c r="A1391" s="4" t="s">
        <v>5002</v>
      </c>
      <c r="B1391" s="33" t="s">
        <v>2720</v>
      </c>
      <c r="C1391" s="97" t="s">
        <v>1973</v>
      </c>
      <c r="D1391" s="98" t="s">
        <v>1953</v>
      </c>
      <c r="E1391" s="5" t="s">
        <v>1974</v>
      </c>
      <c r="F1391" s="23" t="s">
        <v>1979</v>
      </c>
      <c r="G1391" s="24" t="s">
        <v>3174</v>
      </c>
      <c r="H1391" s="10">
        <v>79</v>
      </c>
      <c r="I1391" s="74">
        <v>590000000</v>
      </c>
      <c r="J1391" s="8" t="s">
        <v>2571</v>
      </c>
      <c r="K1391" s="33" t="s">
        <v>3479</v>
      </c>
      <c r="L1391" s="8" t="s">
        <v>2725</v>
      </c>
      <c r="M1391" s="33" t="s">
        <v>2716</v>
      </c>
      <c r="N1391" s="5" t="s">
        <v>1830</v>
      </c>
      <c r="O1391" s="4" t="s">
        <v>1415</v>
      </c>
      <c r="P1391" s="50">
        <v>166</v>
      </c>
      <c r="Q1391" s="50" t="s">
        <v>2762</v>
      </c>
      <c r="R1391" s="150">
        <v>1800</v>
      </c>
      <c r="S1391" s="37">
        <v>516</v>
      </c>
      <c r="T1391" s="35">
        <f t="shared" si="49"/>
        <v>928800</v>
      </c>
      <c r="U1391" s="35">
        <f t="shared" si="48"/>
        <v>1040256.0000000001</v>
      </c>
      <c r="V1391" s="33"/>
      <c r="W1391" s="75">
        <v>2017</v>
      </c>
      <c r="X1391" s="258"/>
      <c r="Y1391" s="132"/>
      <c r="Z1391" s="132"/>
      <c r="AA1391" s="132"/>
      <c r="AB1391" s="132"/>
      <c r="AC1391" s="132"/>
      <c r="AD1391" s="132"/>
      <c r="AE1391" s="132"/>
      <c r="AF1391" s="132"/>
      <c r="AG1391" s="132"/>
      <c r="AH1391" s="132"/>
      <c r="AI1391" s="132"/>
      <c r="AJ1391" s="132"/>
      <c r="AK1391" s="132"/>
      <c r="AL1391" s="132"/>
      <c r="AM1391" s="132"/>
      <c r="AN1391" s="132"/>
      <c r="AO1391" s="132"/>
      <c r="AP1391" s="132"/>
      <c r="AQ1391" s="132"/>
      <c r="AR1391" s="132"/>
      <c r="AS1391" s="132"/>
      <c r="AT1391" s="132"/>
      <c r="AU1391" s="132"/>
      <c r="AV1391" s="132"/>
      <c r="AW1391" s="132"/>
      <c r="AX1391" s="132"/>
      <c r="AY1391" s="132"/>
      <c r="AZ1391" s="132"/>
      <c r="BA1391" s="132"/>
      <c r="BB1391" s="132"/>
      <c r="BC1391" s="132"/>
      <c r="BD1391" s="132"/>
      <c r="BE1391" s="132"/>
      <c r="BF1391" s="132"/>
      <c r="BG1391" s="132"/>
      <c r="BH1391" s="132"/>
      <c r="BI1391" s="132"/>
      <c r="BJ1391" s="132"/>
      <c r="BK1391" s="132"/>
      <c r="BL1391" s="132"/>
      <c r="BM1391" s="132"/>
      <c r="BN1391" s="132"/>
      <c r="BO1391" s="132"/>
      <c r="BP1391" s="132"/>
      <c r="BQ1391" s="132"/>
      <c r="BR1391" s="132"/>
      <c r="BS1391" s="132"/>
      <c r="BT1391" s="132"/>
      <c r="BU1391" s="132"/>
      <c r="BV1391" s="132"/>
      <c r="BW1391" s="132"/>
      <c r="BX1391" s="132"/>
      <c r="BY1391" s="132"/>
      <c r="BZ1391" s="132"/>
      <c r="CA1391" s="132"/>
      <c r="CB1391" s="132"/>
      <c r="CC1391" s="132"/>
      <c r="CD1391" s="132"/>
      <c r="CE1391" s="132"/>
      <c r="CF1391" s="132"/>
      <c r="CG1391" s="132"/>
      <c r="CH1391" s="132"/>
      <c r="CI1391" s="132"/>
      <c r="CJ1391" s="132"/>
      <c r="CK1391" s="132"/>
      <c r="CL1391" s="132"/>
      <c r="CM1391" s="132"/>
    </row>
    <row r="1392" spans="1:91" s="130" customFormat="1" ht="50.1" customHeight="1">
      <c r="A1392" s="4" t="s">
        <v>5003</v>
      </c>
      <c r="B1392" s="4" t="s">
        <v>2720</v>
      </c>
      <c r="C1392" s="8" t="s">
        <v>1973</v>
      </c>
      <c r="D1392" s="8" t="s">
        <v>1953</v>
      </c>
      <c r="E1392" s="8" t="s">
        <v>1974</v>
      </c>
      <c r="F1392" s="56" t="s">
        <v>1980</v>
      </c>
      <c r="G1392" s="4" t="s">
        <v>3174</v>
      </c>
      <c r="H1392" s="4">
        <v>79</v>
      </c>
      <c r="I1392" s="74">
        <v>590000000</v>
      </c>
      <c r="J1392" s="8" t="s">
        <v>2571</v>
      </c>
      <c r="K1392" s="8" t="s">
        <v>3479</v>
      </c>
      <c r="L1392" s="8" t="s">
        <v>2725</v>
      </c>
      <c r="M1392" s="4" t="s">
        <v>2716</v>
      </c>
      <c r="N1392" s="8" t="s">
        <v>1830</v>
      </c>
      <c r="O1392" s="4" t="s">
        <v>1415</v>
      </c>
      <c r="P1392" s="4">
        <v>166</v>
      </c>
      <c r="Q1392" s="4" t="s">
        <v>2762</v>
      </c>
      <c r="R1392" s="155">
        <v>600</v>
      </c>
      <c r="S1392" s="37">
        <v>516</v>
      </c>
      <c r="T1392" s="35">
        <f t="shared" si="49"/>
        <v>309600</v>
      </c>
      <c r="U1392" s="35">
        <f t="shared" si="48"/>
        <v>346752.00000000006</v>
      </c>
      <c r="V1392" s="4"/>
      <c r="W1392" s="4">
        <v>2017</v>
      </c>
      <c r="X1392" s="258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  <c r="AW1392" s="67"/>
      <c r="AX1392" s="67"/>
      <c r="AY1392" s="67"/>
      <c r="AZ1392" s="67"/>
      <c r="BA1392" s="67"/>
      <c r="BB1392" s="67"/>
      <c r="BC1392" s="67"/>
      <c r="BD1392" s="67"/>
      <c r="BE1392" s="67"/>
      <c r="BF1392" s="67"/>
      <c r="BG1392" s="67"/>
      <c r="BH1392" s="67"/>
      <c r="BI1392" s="67"/>
      <c r="BJ1392" s="67"/>
      <c r="BK1392" s="67"/>
      <c r="BL1392" s="67"/>
      <c r="BM1392" s="67"/>
      <c r="BN1392" s="67"/>
      <c r="BO1392" s="67"/>
      <c r="BP1392" s="67"/>
      <c r="BQ1392" s="67"/>
      <c r="BR1392" s="67"/>
      <c r="BS1392" s="67"/>
      <c r="BT1392" s="67"/>
      <c r="BU1392" s="67"/>
      <c r="BV1392" s="67"/>
      <c r="BW1392" s="67"/>
      <c r="BX1392" s="67"/>
      <c r="BY1392" s="67"/>
      <c r="BZ1392" s="67"/>
      <c r="CA1392" s="67"/>
      <c r="CB1392" s="67"/>
      <c r="CC1392" s="67"/>
      <c r="CD1392" s="67"/>
      <c r="CE1392" s="67"/>
      <c r="CF1392" s="67"/>
      <c r="CG1392" s="67"/>
      <c r="CH1392" s="67"/>
      <c r="CI1392" s="67"/>
      <c r="CJ1392" s="67"/>
      <c r="CK1392" s="67"/>
      <c r="CL1392" s="67"/>
      <c r="CM1392" s="67"/>
    </row>
    <row r="1393" spans="1:91" s="130" customFormat="1" ht="50.1" customHeight="1">
      <c r="A1393" s="4" t="s">
        <v>5004</v>
      </c>
      <c r="B1393" s="33" t="s">
        <v>2720</v>
      </c>
      <c r="C1393" s="97" t="s">
        <v>1973</v>
      </c>
      <c r="D1393" s="98" t="s">
        <v>1953</v>
      </c>
      <c r="E1393" s="5" t="s">
        <v>1974</v>
      </c>
      <c r="F1393" s="118" t="s">
        <v>1981</v>
      </c>
      <c r="G1393" s="24" t="s">
        <v>3174</v>
      </c>
      <c r="H1393" s="10">
        <v>79</v>
      </c>
      <c r="I1393" s="74">
        <v>590000000</v>
      </c>
      <c r="J1393" s="8" t="s">
        <v>2571</v>
      </c>
      <c r="K1393" s="33" t="s">
        <v>3479</v>
      </c>
      <c r="L1393" s="8" t="s">
        <v>2725</v>
      </c>
      <c r="M1393" s="33" t="s">
        <v>2716</v>
      </c>
      <c r="N1393" s="5" t="s">
        <v>1830</v>
      </c>
      <c r="O1393" s="4" t="s">
        <v>1415</v>
      </c>
      <c r="P1393" s="50">
        <v>166</v>
      </c>
      <c r="Q1393" s="50" t="s">
        <v>2762</v>
      </c>
      <c r="R1393" s="150">
        <v>700</v>
      </c>
      <c r="S1393" s="37">
        <v>516</v>
      </c>
      <c r="T1393" s="35">
        <f t="shared" si="49"/>
        <v>361200</v>
      </c>
      <c r="U1393" s="35">
        <f t="shared" si="48"/>
        <v>404544.00000000006</v>
      </c>
      <c r="V1393" s="33"/>
      <c r="W1393" s="75">
        <v>2017</v>
      </c>
      <c r="X1393" s="258"/>
      <c r="Y1393" s="132"/>
      <c r="Z1393" s="132"/>
      <c r="AA1393" s="132"/>
      <c r="AB1393" s="132"/>
      <c r="AC1393" s="132"/>
      <c r="AD1393" s="132"/>
      <c r="AE1393" s="132"/>
      <c r="AF1393" s="132"/>
      <c r="AG1393" s="132"/>
      <c r="AH1393" s="132"/>
      <c r="AI1393" s="132"/>
      <c r="AJ1393" s="132"/>
      <c r="AK1393" s="132"/>
      <c r="AL1393" s="132"/>
      <c r="AM1393" s="132"/>
      <c r="AN1393" s="132"/>
      <c r="AO1393" s="132"/>
      <c r="AP1393" s="132"/>
      <c r="AQ1393" s="132"/>
      <c r="AR1393" s="132"/>
      <c r="AS1393" s="132"/>
      <c r="AT1393" s="132"/>
      <c r="AU1393" s="132"/>
      <c r="AV1393" s="132"/>
      <c r="AW1393" s="132"/>
      <c r="AX1393" s="132"/>
      <c r="AY1393" s="132"/>
      <c r="AZ1393" s="132"/>
      <c r="BA1393" s="132"/>
      <c r="BB1393" s="132"/>
      <c r="BC1393" s="132"/>
      <c r="BD1393" s="132"/>
      <c r="BE1393" s="132"/>
      <c r="BF1393" s="132"/>
      <c r="BG1393" s="132"/>
      <c r="BH1393" s="132"/>
      <c r="BI1393" s="132"/>
      <c r="BJ1393" s="132"/>
      <c r="BK1393" s="132"/>
      <c r="BL1393" s="132"/>
      <c r="BM1393" s="132"/>
      <c r="BN1393" s="132"/>
      <c r="BO1393" s="132"/>
      <c r="BP1393" s="132"/>
      <c r="BQ1393" s="132"/>
      <c r="BR1393" s="132"/>
      <c r="BS1393" s="132"/>
      <c r="BT1393" s="132"/>
      <c r="BU1393" s="132"/>
      <c r="BV1393" s="132"/>
      <c r="BW1393" s="132"/>
      <c r="BX1393" s="132"/>
      <c r="BY1393" s="132"/>
      <c r="BZ1393" s="132"/>
      <c r="CA1393" s="132"/>
      <c r="CB1393" s="132"/>
      <c r="CC1393" s="132"/>
      <c r="CD1393" s="132"/>
      <c r="CE1393" s="132"/>
      <c r="CF1393" s="132"/>
      <c r="CG1393" s="132"/>
      <c r="CH1393" s="132"/>
      <c r="CI1393" s="132"/>
      <c r="CJ1393" s="132"/>
      <c r="CK1393" s="132"/>
      <c r="CL1393" s="132"/>
      <c r="CM1393" s="132"/>
    </row>
    <row r="1394" spans="1:91" s="136" customFormat="1" ht="50.1" customHeight="1">
      <c r="A1394" s="4" t="s">
        <v>5087</v>
      </c>
      <c r="B1394" s="4" t="s">
        <v>2720</v>
      </c>
      <c r="C1394" s="8" t="s">
        <v>1973</v>
      </c>
      <c r="D1394" s="8" t="s">
        <v>1953</v>
      </c>
      <c r="E1394" s="8" t="s">
        <v>1974</v>
      </c>
      <c r="F1394" s="119" t="s">
        <v>1982</v>
      </c>
      <c r="G1394" s="4" t="s">
        <v>3174</v>
      </c>
      <c r="H1394" s="4">
        <v>79</v>
      </c>
      <c r="I1394" s="74">
        <v>590000000</v>
      </c>
      <c r="J1394" s="8" t="s">
        <v>2571</v>
      </c>
      <c r="K1394" s="8" t="s">
        <v>3479</v>
      </c>
      <c r="L1394" s="8" t="s">
        <v>2725</v>
      </c>
      <c r="M1394" s="4" t="s">
        <v>2716</v>
      </c>
      <c r="N1394" s="8" t="s">
        <v>1830</v>
      </c>
      <c r="O1394" s="4" t="s">
        <v>1415</v>
      </c>
      <c r="P1394" s="4">
        <v>166</v>
      </c>
      <c r="Q1394" s="4" t="s">
        <v>2762</v>
      </c>
      <c r="R1394" s="155">
        <v>300</v>
      </c>
      <c r="S1394" s="37">
        <v>516</v>
      </c>
      <c r="T1394" s="35">
        <f t="shared" si="49"/>
        <v>154800</v>
      </c>
      <c r="U1394" s="35">
        <f t="shared" si="48"/>
        <v>173376.00000000003</v>
      </c>
      <c r="V1394" s="4"/>
      <c r="W1394" s="4">
        <v>2017</v>
      </c>
      <c r="X1394" s="258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  <c r="AW1394" s="67"/>
      <c r="AX1394" s="67"/>
      <c r="AY1394" s="67"/>
      <c r="AZ1394" s="67"/>
      <c r="BA1394" s="67"/>
      <c r="BB1394" s="67"/>
      <c r="BC1394" s="67"/>
      <c r="BD1394" s="67"/>
      <c r="BE1394" s="67"/>
      <c r="BF1394" s="67"/>
      <c r="BG1394" s="67"/>
      <c r="BH1394" s="67"/>
      <c r="BI1394" s="67"/>
      <c r="BJ1394" s="67"/>
      <c r="BK1394" s="67"/>
      <c r="BL1394" s="67"/>
      <c r="BM1394" s="67"/>
      <c r="BN1394" s="67"/>
      <c r="BO1394" s="67"/>
      <c r="BP1394" s="67"/>
      <c r="BQ1394" s="67"/>
      <c r="BR1394" s="67"/>
      <c r="BS1394" s="67"/>
      <c r="BT1394" s="67"/>
      <c r="BU1394" s="67"/>
      <c r="BV1394" s="67"/>
      <c r="BW1394" s="67"/>
      <c r="BX1394" s="67"/>
      <c r="BY1394" s="67"/>
      <c r="BZ1394" s="67"/>
      <c r="CA1394" s="67"/>
      <c r="CB1394" s="67"/>
      <c r="CC1394" s="67"/>
      <c r="CD1394" s="67"/>
      <c r="CE1394" s="67"/>
      <c r="CF1394" s="67"/>
      <c r="CG1394" s="67"/>
      <c r="CH1394" s="67"/>
      <c r="CI1394" s="67"/>
      <c r="CJ1394" s="67"/>
      <c r="CK1394" s="67"/>
      <c r="CL1394" s="67"/>
      <c r="CM1394" s="67"/>
    </row>
    <row r="1395" spans="1:91" s="143" customFormat="1" ht="50.1" customHeight="1">
      <c r="A1395" s="4" t="s">
        <v>5088</v>
      </c>
      <c r="B1395" s="33" t="s">
        <v>2720</v>
      </c>
      <c r="C1395" s="97" t="s">
        <v>1973</v>
      </c>
      <c r="D1395" s="98" t="s">
        <v>1953</v>
      </c>
      <c r="E1395" s="5" t="s">
        <v>1974</v>
      </c>
      <c r="F1395" s="23" t="s">
        <v>1983</v>
      </c>
      <c r="G1395" s="24" t="s">
        <v>3174</v>
      </c>
      <c r="H1395" s="10">
        <v>79</v>
      </c>
      <c r="I1395" s="74">
        <v>590000000</v>
      </c>
      <c r="J1395" s="8" t="s">
        <v>2571</v>
      </c>
      <c r="K1395" s="33" t="s">
        <v>3479</v>
      </c>
      <c r="L1395" s="8" t="s">
        <v>2725</v>
      </c>
      <c r="M1395" s="33" t="s">
        <v>2716</v>
      </c>
      <c r="N1395" s="5" t="s">
        <v>1830</v>
      </c>
      <c r="O1395" s="4" t="s">
        <v>1415</v>
      </c>
      <c r="P1395" s="50">
        <v>166</v>
      </c>
      <c r="Q1395" s="50" t="s">
        <v>2762</v>
      </c>
      <c r="R1395" s="150">
        <v>500</v>
      </c>
      <c r="S1395" s="37">
        <v>516</v>
      </c>
      <c r="T1395" s="35">
        <f t="shared" si="49"/>
        <v>258000</v>
      </c>
      <c r="U1395" s="35">
        <f t="shared" si="48"/>
        <v>288960</v>
      </c>
      <c r="V1395" s="33"/>
      <c r="W1395" s="75">
        <v>2017</v>
      </c>
      <c r="X1395" s="258"/>
      <c r="Y1395" s="132"/>
      <c r="Z1395" s="132"/>
      <c r="AA1395" s="132"/>
      <c r="AB1395" s="132"/>
      <c r="AC1395" s="132"/>
      <c r="AD1395" s="132"/>
      <c r="AE1395" s="132"/>
      <c r="AF1395" s="132"/>
      <c r="AG1395" s="132"/>
      <c r="AH1395" s="132"/>
      <c r="AI1395" s="132"/>
      <c r="AJ1395" s="132"/>
      <c r="AK1395" s="132"/>
      <c r="AL1395" s="132"/>
      <c r="AM1395" s="132"/>
      <c r="AN1395" s="132"/>
      <c r="AO1395" s="132"/>
      <c r="AP1395" s="132"/>
      <c r="AQ1395" s="132"/>
      <c r="AR1395" s="132"/>
      <c r="AS1395" s="132"/>
      <c r="AT1395" s="132"/>
      <c r="AU1395" s="132"/>
      <c r="AV1395" s="132"/>
      <c r="AW1395" s="132"/>
      <c r="AX1395" s="132"/>
      <c r="AY1395" s="132"/>
      <c r="AZ1395" s="132"/>
      <c r="BA1395" s="132"/>
      <c r="BB1395" s="132"/>
      <c r="BC1395" s="132"/>
      <c r="BD1395" s="132"/>
      <c r="BE1395" s="132"/>
      <c r="BF1395" s="132"/>
      <c r="BG1395" s="132"/>
      <c r="BH1395" s="132"/>
      <c r="BI1395" s="132"/>
      <c r="BJ1395" s="132"/>
      <c r="BK1395" s="132"/>
      <c r="BL1395" s="132"/>
      <c r="BM1395" s="132"/>
      <c r="BN1395" s="132"/>
      <c r="BO1395" s="132"/>
      <c r="BP1395" s="132"/>
      <c r="BQ1395" s="132"/>
      <c r="BR1395" s="132"/>
      <c r="BS1395" s="132"/>
      <c r="BT1395" s="132"/>
      <c r="BU1395" s="132"/>
      <c r="BV1395" s="132"/>
      <c r="BW1395" s="132"/>
      <c r="BX1395" s="132"/>
      <c r="BY1395" s="132"/>
      <c r="BZ1395" s="132"/>
      <c r="CA1395" s="132"/>
      <c r="CB1395" s="132"/>
      <c r="CC1395" s="132"/>
      <c r="CD1395" s="132"/>
      <c r="CE1395" s="132"/>
      <c r="CF1395" s="132"/>
      <c r="CG1395" s="132"/>
      <c r="CH1395" s="132"/>
      <c r="CI1395" s="132"/>
      <c r="CJ1395" s="132"/>
      <c r="CK1395" s="132"/>
      <c r="CL1395" s="132"/>
      <c r="CM1395" s="132"/>
    </row>
    <row r="1396" spans="1:91" s="142" customFormat="1" ht="50.1" customHeight="1">
      <c r="A1396" s="4" t="s">
        <v>5089</v>
      </c>
      <c r="B1396" s="4" t="s">
        <v>2720</v>
      </c>
      <c r="C1396" s="8" t="s">
        <v>1952</v>
      </c>
      <c r="D1396" s="8" t="s">
        <v>1953</v>
      </c>
      <c r="E1396" s="8" t="s">
        <v>1954</v>
      </c>
      <c r="F1396" s="56" t="s">
        <v>1955</v>
      </c>
      <c r="G1396" s="4" t="s">
        <v>3174</v>
      </c>
      <c r="H1396" s="4">
        <v>0</v>
      </c>
      <c r="I1396" s="74">
        <v>590000000</v>
      </c>
      <c r="J1396" s="8" t="s">
        <v>2571</v>
      </c>
      <c r="K1396" s="8" t="s">
        <v>3472</v>
      </c>
      <c r="L1396" s="8" t="s">
        <v>2725</v>
      </c>
      <c r="M1396" s="4" t="s">
        <v>2716</v>
      </c>
      <c r="N1396" s="8" t="s">
        <v>1830</v>
      </c>
      <c r="O1396" s="4" t="s">
        <v>1415</v>
      </c>
      <c r="P1396" s="4">
        <v>166</v>
      </c>
      <c r="Q1396" s="4" t="s">
        <v>2762</v>
      </c>
      <c r="R1396" s="155">
        <v>1200</v>
      </c>
      <c r="S1396" s="35">
        <v>520</v>
      </c>
      <c r="T1396" s="35">
        <f t="shared" si="49"/>
        <v>624000</v>
      </c>
      <c r="U1396" s="35">
        <f t="shared" si="48"/>
        <v>698880.00000000012</v>
      </c>
      <c r="V1396" s="4"/>
      <c r="W1396" s="4">
        <v>2017</v>
      </c>
      <c r="X1396" s="258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  <c r="AW1396" s="67"/>
      <c r="AX1396" s="67"/>
      <c r="AY1396" s="67"/>
      <c r="AZ1396" s="67"/>
      <c r="BA1396" s="67"/>
      <c r="BB1396" s="67"/>
      <c r="BC1396" s="67"/>
      <c r="BD1396" s="67"/>
      <c r="BE1396" s="67"/>
      <c r="BF1396" s="67"/>
      <c r="BG1396" s="67"/>
      <c r="BH1396" s="67"/>
      <c r="BI1396" s="67"/>
      <c r="BJ1396" s="67"/>
      <c r="BK1396" s="67"/>
      <c r="BL1396" s="67"/>
      <c r="BM1396" s="67"/>
      <c r="BN1396" s="67"/>
      <c r="BO1396" s="67"/>
      <c r="BP1396" s="67"/>
      <c r="BQ1396" s="67"/>
      <c r="BR1396" s="67"/>
      <c r="BS1396" s="67"/>
      <c r="BT1396" s="67"/>
      <c r="BU1396" s="67"/>
      <c r="BV1396" s="67"/>
      <c r="BW1396" s="67"/>
      <c r="BX1396" s="67"/>
      <c r="BY1396" s="67"/>
      <c r="BZ1396" s="67"/>
      <c r="CA1396" s="67"/>
      <c r="CB1396" s="67"/>
      <c r="CC1396" s="67"/>
      <c r="CD1396" s="67"/>
      <c r="CE1396" s="67"/>
      <c r="CF1396" s="67"/>
      <c r="CG1396" s="67"/>
      <c r="CH1396" s="67"/>
      <c r="CI1396" s="67"/>
      <c r="CJ1396" s="67"/>
      <c r="CK1396" s="67"/>
      <c r="CL1396" s="67"/>
      <c r="CM1396" s="67"/>
    </row>
    <row r="1397" spans="1:91" s="141" customFormat="1" ht="50.1" customHeight="1">
      <c r="A1397" s="4" t="s">
        <v>5090</v>
      </c>
      <c r="B1397" s="4" t="s">
        <v>2720</v>
      </c>
      <c r="C1397" s="8" t="s">
        <v>2453</v>
      </c>
      <c r="D1397" s="8" t="s">
        <v>2454</v>
      </c>
      <c r="E1397" s="8" t="s">
        <v>2455</v>
      </c>
      <c r="F1397" s="56" t="s">
        <v>2456</v>
      </c>
      <c r="G1397" s="4" t="s">
        <v>2712</v>
      </c>
      <c r="H1397" s="4">
        <v>0</v>
      </c>
      <c r="I1397" s="74">
        <v>590000000</v>
      </c>
      <c r="J1397" s="8" t="s">
        <v>2571</v>
      </c>
      <c r="K1397" s="8" t="s">
        <v>2457</v>
      </c>
      <c r="L1397" s="36" t="s">
        <v>2714</v>
      </c>
      <c r="M1397" s="4" t="s">
        <v>3398</v>
      </c>
      <c r="N1397" s="8" t="s">
        <v>2458</v>
      </c>
      <c r="O1397" s="4" t="s">
        <v>1463</v>
      </c>
      <c r="P1397" s="4">
        <v>796</v>
      </c>
      <c r="Q1397" s="4" t="s">
        <v>2728</v>
      </c>
      <c r="R1397" s="155">
        <v>3</v>
      </c>
      <c r="S1397" s="35">
        <v>58100</v>
      </c>
      <c r="T1397" s="35">
        <f t="shared" si="49"/>
        <v>174300</v>
      </c>
      <c r="U1397" s="35">
        <f t="shared" si="48"/>
        <v>195216.00000000003</v>
      </c>
      <c r="V1397" s="4" t="s">
        <v>2706</v>
      </c>
      <c r="W1397" s="4">
        <v>2017</v>
      </c>
      <c r="X1397" s="8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  <c r="AW1397" s="67"/>
      <c r="AX1397" s="67"/>
      <c r="AY1397" s="67"/>
      <c r="AZ1397" s="67"/>
      <c r="BA1397" s="67"/>
      <c r="BB1397" s="67"/>
      <c r="BC1397" s="67"/>
      <c r="BD1397" s="67"/>
      <c r="BE1397" s="67"/>
      <c r="BF1397" s="67"/>
      <c r="BG1397" s="67"/>
      <c r="BH1397" s="67"/>
      <c r="BI1397" s="67"/>
      <c r="BJ1397" s="67"/>
      <c r="BK1397" s="67"/>
      <c r="BL1397" s="67"/>
      <c r="BM1397" s="67"/>
      <c r="BN1397" s="67"/>
      <c r="BO1397" s="67"/>
      <c r="BP1397" s="67"/>
      <c r="BQ1397" s="67"/>
      <c r="BR1397" s="67"/>
      <c r="BS1397" s="67"/>
      <c r="BT1397" s="67"/>
      <c r="BU1397" s="67"/>
      <c r="BV1397" s="67"/>
      <c r="BW1397" s="67"/>
      <c r="BX1397" s="67"/>
      <c r="BY1397" s="67"/>
      <c r="BZ1397" s="67"/>
      <c r="CA1397" s="67"/>
      <c r="CB1397" s="67"/>
      <c r="CC1397" s="67"/>
      <c r="CD1397" s="67"/>
      <c r="CE1397" s="67"/>
      <c r="CF1397" s="67"/>
      <c r="CG1397" s="67"/>
      <c r="CH1397" s="67"/>
      <c r="CI1397" s="67"/>
      <c r="CJ1397" s="67"/>
      <c r="CK1397" s="67"/>
      <c r="CL1397" s="67"/>
      <c r="CM1397" s="67"/>
    </row>
    <row r="1398" spans="1:91" s="162" customFormat="1" ht="50.1" customHeight="1">
      <c r="A1398" s="4" t="s">
        <v>5123</v>
      </c>
      <c r="B1398" s="5" t="s">
        <v>2720</v>
      </c>
      <c r="C1398" s="23" t="s">
        <v>5124</v>
      </c>
      <c r="D1398" s="158" t="s">
        <v>5125</v>
      </c>
      <c r="E1398" s="23" t="s">
        <v>5126</v>
      </c>
      <c r="F1398" s="36" t="s">
        <v>5127</v>
      </c>
      <c r="G1398" s="24" t="s">
        <v>2712</v>
      </c>
      <c r="H1398" s="24">
        <v>0</v>
      </c>
      <c r="I1398" s="24">
        <v>590000000</v>
      </c>
      <c r="J1398" s="24" t="s">
        <v>2714</v>
      </c>
      <c r="K1398" s="24" t="s">
        <v>5128</v>
      </c>
      <c r="L1398" s="24" t="s">
        <v>2725</v>
      </c>
      <c r="M1398" s="24" t="s">
        <v>2726</v>
      </c>
      <c r="N1398" s="24" t="s">
        <v>2258</v>
      </c>
      <c r="O1398" s="159" t="s">
        <v>422</v>
      </c>
      <c r="P1398" s="160">
        <v>796</v>
      </c>
      <c r="Q1398" s="160" t="s">
        <v>2728</v>
      </c>
      <c r="R1398" s="189">
        <v>24</v>
      </c>
      <c r="S1398" s="172">
        <v>7000</v>
      </c>
      <c r="T1398" s="95">
        <f>R1398*S1398</f>
        <v>168000</v>
      </c>
      <c r="U1398" s="161">
        <f t="shared" ref="U1398:U1403" si="50">T1398*1.12</f>
        <v>188160.00000000003</v>
      </c>
      <c r="V1398" s="160"/>
      <c r="W1398" s="160">
        <v>2017</v>
      </c>
      <c r="X1398" s="160"/>
      <c r="Y1398" s="137"/>
      <c r="Z1398" s="138"/>
      <c r="AA1398" s="139"/>
      <c r="AB1398" s="138"/>
      <c r="AC1398" s="137"/>
      <c r="AD1398" s="137"/>
      <c r="AE1398" s="137"/>
      <c r="AF1398" s="137"/>
      <c r="AG1398" s="137"/>
      <c r="AH1398" s="137"/>
      <c r="AI1398" s="137"/>
      <c r="AJ1398" s="137"/>
      <c r="AK1398" s="137"/>
      <c r="AL1398" s="137"/>
      <c r="AM1398" s="137"/>
      <c r="AN1398" s="137"/>
      <c r="AO1398" s="137"/>
      <c r="AP1398" s="140"/>
      <c r="AQ1398" s="140"/>
      <c r="AR1398" s="140"/>
      <c r="AS1398" s="140"/>
      <c r="AT1398" s="140"/>
      <c r="AU1398" s="140"/>
      <c r="AV1398" s="140"/>
      <c r="AW1398" s="140"/>
      <c r="AX1398" s="140"/>
      <c r="AY1398" s="140"/>
      <c r="AZ1398" s="140"/>
      <c r="BA1398" s="140"/>
      <c r="BB1398" s="140"/>
      <c r="BC1398" s="140"/>
      <c r="BD1398" s="140"/>
      <c r="BE1398" s="140"/>
      <c r="BF1398" s="140"/>
      <c r="BG1398" s="140"/>
      <c r="BH1398" s="140"/>
      <c r="BI1398" s="140"/>
      <c r="BJ1398" s="140"/>
      <c r="BK1398" s="140"/>
      <c r="BL1398" s="140"/>
      <c r="BM1398" s="140"/>
      <c r="BN1398" s="140"/>
    </row>
    <row r="1399" spans="1:91" s="162" customFormat="1" ht="50.1" customHeight="1">
      <c r="A1399" s="4" t="s">
        <v>5196</v>
      </c>
      <c r="B1399" s="21" t="s">
        <v>2720</v>
      </c>
      <c r="C1399" s="22" t="s">
        <v>5197</v>
      </c>
      <c r="D1399" s="22" t="s">
        <v>997</v>
      </c>
      <c r="E1399" s="22" t="s">
        <v>5198</v>
      </c>
      <c r="F1399" s="266" t="s">
        <v>5199</v>
      </c>
      <c r="G1399" s="5" t="s">
        <v>2712</v>
      </c>
      <c r="H1399" s="44">
        <v>0</v>
      </c>
      <c r="I1399" s="194">
        <v>590000000</v>
      </c>
      <c r="J1399" s="24" t="s">
        <v>5200</v>
      </c>
      <c r="K1399" s="5" t="s">
        <v>571</v>
      </c>
      <c r="L1399" s="5" t="s">
        <v>5201</v>
      </c>
      <c r="M1399" s="5" t="s">
        <v>2716</v>
      </c>
      <c r="N1399" s="5" t="s">
        <v>5202</v>
      </c>
      <c r="O1399" s="5" t="s">
        <v>5203</v>
      </c>
      <c r="P1399" s="50">
        <v>796</v>
      </c>
      <c r="Q1399" s="5" t="s">
        <v>2728</v>
      </c>
      <c r="R1399" s="201">
        <v>1</v>
      </c>
      <c r="S1399" s="201">
        <v>16900</v>
      </c>
      <c r="T1399" s="205">
        <f>S1399*R1399</f>
        <v>16900</v>
      </c>
      <c r="U1399" s="205">
        <f t="shared" si="50"/>
        <v>18928</v>
      </c>
      <c r="V1399" s="121"/>
      <c r="W1399" s="24">
        <v>2017</v>
      </c>
      <c r="X1399" s="5"/>
      <c r="Y1399" s="193"/>
      <c r="Z1399" s="138"/>
      <c r="AA1399" s="139"/>
      <c r="AB1399" s="138"/>
      <c r="AC1399" s="137"/>
      <c r="AD1399" s="137"/>
      <c r="AE1399" s="137"/>
      <c r="AF1399" s="137"/>
      <c r="AG1399" s="137"/>
      <c r="AH1399" s="137"/>
      <c r="AI1399" s="137"/>
      <c r="AJ1399" s="137"/>
      <c r="AK1399" s="137"/>
      <c r="AL1399" s="137"/>
      <c r="AM1399" s="137"/>
      <c r="AN1399" s="137"/>
      <c r="AO1399" s="137"/>
      <c r="AP1399" s="140"/>
      <c r="AQ1399" s="140"/>
      <c r="AR1399" s="140"/>
      <c r="AS1399" s="140"/>
      <c r="AT1399" s="140"/>
      <c r="AU1399" s="140"/>
      <c r="AV1399" s="140"/>
      <c r="AW1399" s="140"/>
      <c r="AX1399" s="140"/>
      <c r="AY1399" s="140"/>
      <c r="AZ1399" s="140"/>
      <c r="BA1399" s="140"/>
      <c r="BB1399" s="140"/>
      <c r="BC1399" s="140"/>
      <c r="BD1399" s="140"/>
      <c r="BE1399" s="140"/>
      <c r="BF1399" s="140"/>
      <c r="BG1399" s="140"/>
      <c r="BH1399" s="140"/>
      <c r="BI1399" s="140"/>
      <c r="BJ1399" s="140"/>
      <c r="BK1399" s="140"/>
      <c r="BL1399" s="140"/>
      <c r="BM1399" s="140"/>
      <c r="BN1399" s="140"/>
    </row>
    <row r="1400" spans="1:91" s="162" customFormat="1" ht="50.1" customHeight="1">
      <c r="A1400" s="4" t="s">
        <v>5204</v>
      </c>
      <c r="B1400" s="21" t="s">
        <v>2720</v>
      </c>
      <c r="C1400" s="22" t="s">
        <v>5197</v>
      </c>
      <c r="D1400" s="22" t="s">
        <v>997</v>
      </c>
      <c r="E1400" s="22" t="s">
        <v>5198</v>
      </c>
      <c r="F1400" s="266" t="s">
        <v>5205</v>
      </c>
      <c r="G1400" s="5" t="s">
        <v>2712</v>
      </c>
      <c r="H1400" s="44">
        <v>0</v>
      </c>
      <c r="I1400" s="194">
        <v>590000000</v>
      </c>
      <c r="J1400" s="24" t="s">
        <v>5200</v>
      </c>
      <c r="K1400" s="5" t="s">
        <v>571</v>
      </c>
      <c r="L1400" s="5" t="s">
        <v>5201</v>
      </c>
      <c r="M1400" s="5" t="s">
        <v>2716</v>
      </c>
      <c r="N1400" s="5" t="s">
        <v>5202</v>
      </c>
      <c r="O1400" s="5" t="s">
        <v>5203</v>
      </c>
      <c r="P1400" s="50">
        <v>796</v>
      </c>
      <c r="Q1400" s="5" t="s">
        <v>2728</v>
      </c>
      <c r="R1400" s="201">
        <v>1</v>
      </c>
      <c r="S1400" s="201">
        <v>23938.5</v>
      </c>
      <c r="T1400" s="205">
        <f>S1400*R1400</f>
        <v>23938.5</v>
      </c>
      <c r="U1400" s="205">
        <f t="shared" si="50"/>
        <v>26811.120000000003</v>
      </c>
      <c r="V1400" s="121"/>
      <c r="W1400" s="24">
        <v>2017</v>
      </c>
      <c r="X1400" s="5"/>
      <c r="Y1400" s="193"/>
      <c r="Z1400" s="138"/>
      <c r="AA1400" s="139"/>
      <c r="AB1400" s="138"/>
      <c r="AC1400" s="137"/>
      <c r="AD1400" s="137"/>
      <c r="AE1400" s="137"/>
      <c r="AF1400" s="137"/>
      <c r="AG1400" s="137"/>
      <c r="AH1400" s="137"/>
      <c r="AI1400" s="137"/>
      <c r="AJ1400" s="137"/>
      <c r="AK1400" s="137"/>
      <c r="AL1400" s="137"/>
      <c r="AM1400" s="137"/>
      <c r="AN1400" s="137"/>
      <c r="AO1400" s="137"/>
      <c r="AP1400" s="140"/>
      <c r="AQ1400" s="140"/>
      <c r="AR1400" s="140"/>
      <c r="AS1400" s="140"/>
      <c r="AT1400" s="140"/>
      <c r="AU1400" s="140"/>
      <c r="AV1400" s="140"/>
      <c r="AW1400" s="140"/>
      <c r="AX1400" s="140"/>
      <c r="AY1400" s="140"/>
      <c r="AZ1400" s="140"/>
      <c r="BA1400" s="140"/>
      <c r="BB1400" s="140"/>
      <c r="BC1400" s="140"/>
      <c r="BD1400" s="140"/>
      <c r="BE1400" s="140"/>
      <c r="BF1400" s="140"/>
      <c r="BG1400" s="140"/>
      <c r="BH1400" s="140"/>
      <c r="BI1400" s="140"/>
      <c r="BJ1400" s="140"/>
      <c r="BK1400" s="140"/>
      <c r="BL1400" s="140"/>
      <c r="BM1400" s="140"/>
      <c r="BN1400" s="140"/>
    </row>
    <row r="1401" spans="1:91" s="162" customFormat="1" ht="50.1" customHeight="1">
      <c r="A1401" s="4" t="s">
        <v>5206</v>
      </c>
      <c r="B1401" s="21" t="s">
        <v>2720</v>
      </c>
      <c r="C1401" s="22" t="s">
        <v>5197</v>
      </c>
      <c r="D1401" s="22" t="s">
        <v>997</v>
      </c>
      <c r="E1401" s="22" t="s">
        <v>5198</v>
      </c>
      <c r="F1401" s="266" t="s">
        <v>5207</v>
      </c>
      <c r="G1401" s="50" t="s">
        <v>2712</v>
      </c>
      <c r="H1401" s="44">
        <v>0</v>
      </c>
      <c r="I1401" s="194">
        <v>590000000</v>
      </c>
      <c r="J1401" s="24" t="s">
        <v>5200</v>
      </c>
      <c r="K1401" s="5" t="s">
        <v>571</v>
      </c>
      <c r="L1401" s="5" t="s">
        <v>5201</v>
      </c>
      <c r="M1401" s="5" t="s">
        <v>2716</v>
      </c>
      <c r="N1401" s="5" t="s">
        <v>5202</v>
      </c>
      <c r="O1401" s="5" t="s">
        <v>5203</v>
      </c>
      <c r="P1401" s="50">
        <v>796</v>
      </c>
      <c r="Q1401" s="5" t="s">
        <v>2728</v>
      </c>
      <c r="R1401" s="201">
        <v>1</v>
      </c>
      <c r="S1401" s="201">
        <v>37646.43</v>
      </c>
      <c r="T1401" s="205">
        <f>S1401*R1401</f>
        <v>37646.43</v>
      </c>
      <c r="U1401" s="205">
        <f t="shared" si="50"/>
        <v>42164.001600000003</v>
      </c>
      <c r="V1401" s="121"/>
      <c r="W1401" s="24">
        <v>2017</v>
      </c>
      <c r="X1401" s="121"/>
      <c r="Y1401" s="193"/>
      <c r="Z1401" s="138"/>
      <c r="AA1401" s="139"/>
      <c r="AB1401" s="138"/>
      <c r="AC1401" s="137"/>
      <c r="AD1401" s="137"/>
      <c r="AE1401" s="137"/>
      <c r="AF1401" s="137"/>
      <c r="AG1401" s="137"/>
      <c r="AH1401" s="137"/>
      <c r="AI1401" s="137"/>
      <c r="AJ1401" s="137"/>
      <c r="AK1401" s="137"/>
      <c r="AL1401" s="137"/>
      <c r="AM1401" s="137"/>
      <c r="AN1401" s="137"/>
      <c r="AO1401" s="137"/>
      <c r="AP1401" s="140"/>
      <c r="AQ1401" s="140"/>
      <c r="AR1401" s="140"/>
      <c r="AS1401" s="140"/>
      <c r="AT1401" s="140"/>
      <c r="AU1401" s="140"/>
      <c r="AV1401" s="140"/>
      <c r="AW1401" s="140"/>
      <c r="AX1401" s="140"/>
      <c r="AY1401" s="140"/>
      <c r="AZ1401" s="140"/>
      <c r="BA1401" s="140"/>
      <c r="BB1401" s="140"/>
      <c r="BC1401" s="140"/>
      <c r="BD1401" s="140"/>
      <c r="BE1401" s="140"/>
      <c r="BF1401" s="140"/>
      <c r="BG1401" s="140"/>
      <c r="BH1401" s="140"/>
      <c r="BI1401" s="140"/>
      <c r="BJ1401" s="140"/>
      <c r="BK1401" s="140"/>
      <c r="BL1401" s="140"/>
      <c r="BM1401" s="140"/>
      <c r="BN1401" s="140"/>
    </row>
    <row r="1402" spans="1:91" ht="50.1" customHeight="1">
      <c r="A1402" s="4" t="s">
        <v>5208</v>
      </c>
      <c r="B1402" s="21" t="s">
        <v>2720</v>
      </c>
      <c r="C1402" s="23" t="s">
        <v>5209</v>
      </c>
      <c r="D1402" s="23" t="s">
        <v>5210</v>
      </c>
      <c r="E1402" s="23" t="s">
        <v>5211</v>
      </c>
      <c r="F1402" s="23" t="s">
        <v>5212</v>
      </c>
      <c r="G1402" s="5" t="s">
        <v>2712</v>
      </c>
      <c r="H1402" s="44">
        <v>0</v>
      </c>
      <c r="I1402" s="194">
        <v>590000000</v>
      </c>
      <c r="J1402" s="24" t="s">
        <v>5200</v>
      </c>
      <c r="K1402" s="5" t="s">
        <v>571</v>
      </c>
      <c r="L1402" s="5" t="s">
        <v>5201</v>
      </c>
      <c r="M1402" s="5" t="s">
        <v>2716</v>
      </c>
      <c r="N1402" s="5" t="s">
        <v>2128</v>
      </c>
      <c r="O1402" s="5" t="s">
        <v>767</v>
      </c>
      <c r="P1402" s="195" t="s">
        <v>2821</v>
      </c>
      <c r="Q1402" s="8" t="s">
        <v>2822</v>
      </c>
      <c r="R1402" s="196">
        <v>16</v>
      </c>
      <c r="S1402" s="197">
        <v>180</v>
      </c>
      <c r="T1402" s="196">
        <f t="shared" ref="T1402:T1403" si="51">S1402*R1402</f>
        <v>2880</v>
      </c>
      <c r="U1402" s="268">
        <f t="shared" si="50"/>
        <v>3225.6000000000004</v>
      </c>
      <c r="V1402" s="5"/>
      <c r="W1402" s="24">
        <v>2017</v>
      </c>
      <c r="X1402" s="5"/>
      <c r="Y1402" s="137"/>
    </row>
    <row r="1403" spans="1:91" ht="50.1" customHeight="1">
      <c r="A1403" s="4" t="s">
        <v>5213</v>
      </c>
      <c r="B1403" s="21" t="s">
        <v>2720</v>
      </c>
      <c r="C1403" s="23" t="s">
        <v>5214</v>
      </c>
      <c r="D1403" s="23" t="s">
        <v>5210</v>
      </c>
      <c r="E1403" s="23" t="s">
        <v>5215</v>
      </c>
      <c r="F1403" s="23" t="s">
        <v>5216</v>
      </c>
      <c r="G1403" s="5" t="s">
        <v>2712</v>
      </c>
      <c r="H1403" s="44">
        <v>0</v>
      </c>
      <c r="I1403" s="194">
        <v>590000000</v>
      </c>
      <c r="J1403" s="24" t="s">
        <v>5200</v>
      </c>
      <c r="K1403" s="5" t="s">
        <v>571</v>
      </c>
      <c r="L1403" s="5" t="s">
        <v>5201</v>
      </c>
      <c r="M1403" s="5" t="s">
        <v>2716</v>
      </c>
      <c r="N1403" s="5" t="s">
        <v>2128</v>
      </c>
      <c r="O1403" s="5" t="s">
        <v>767</v>
      </c>
      <c r="P1403" s="195" t="s">
        <v>2821</v>
      </c>
      <c r="Q1403" s="8" t="s">
        <v>2822</v>
      </c>
      <c r="R1403" s="196">
        <v>3</v>
      </c>
      <c r="S1403" s="197">
        <v>600</v>
      </c>
      <c r="T1403" s="196">
        <f t="shared" si="51"/>
        <v>1800</v>
      </c>
      <c r="U1403" s="268">
        <f t="shared" si="50"/>
        <v>2016.0000000000002</v>
      </c>
      <c r="V1403" s="5"/>
      <c r="W1403" s="24">
        <v>2017</v>
      </c>
      <c r="X1403" s="5"/>
      <c r="Y1403" s="137"/>
    </row>
    <row r="1404" spans="1:91" s="162" customFormat="1" ht="50.1" customHeight="1">
      <c r="A1404" s="4" t="s">
        <v>5217</v>
      </c>
      <c r="B1404" s="5" t="s">
        <v>2720</v>
      </c>
      <c r="C1404" s="23" t="s">
        <v>928</v>
      </c>
      <c r="D1404" s="23" t="s">
        <v>929</v>
      </c>
      <c r="E1404" s="23" t="s">
        <v>930</v>
      </c>
      <c r="F1404" s="23" t="s">
        <v>5218</v>
      </c>
      <c r="G1404" s="5" t="s">
        <v>2820</v>
      </c>
      <c r="H1404" s="5">
        <v>0</v>
      </c>
      <c r="I1404" s="10">
        <v>590000000</v>
      </c>
      <c r="J1404" s="8" t="s">
        <v>2714</v>
      </c>
      <c r="K1404" s="8" t="s">
        <v>2241</v>
      </c>
      <c r="L1404" s="8" t="s">
        <v>2725</v>
      </c>
      <c r="M1404" s="5" t="s">
        <v>3398</v>
      </c>
      <c r="N1404" s="5" t="s">
        <v>2427</v>
      </c>
      <c r="O1404" s="5" t="s">
        <v>5149</v>
      </c>
      <c r="P1404" s="5">
        <v>839</v>
      </c>
      <c r="Q1404" s="5" t="s">
        <v>2719</v>
      </c>
      <c r="R1404" s="196">
        <v>1</v>
      </c>
      <c r="S1404" s="196">
        <v>1733940</v>
      </c>
      <c r="T1404" s="196">
        <f>R1404*S1404</f>
        <v>1733940</v>
      </c>
      <c r="U1404" s="196">
        <f>T1404*1.12</f>
        <v>1942012.8000000003</v>
      </c>
      <c r="V1404" s="22"/>
      <c r="W1404" s="5">
        <v>2017</v>
      </c>
      <c r="X1404" s="22"/>
      <c r="Y1404" s="198"/>
      <c r="Z1404" s="138"/>
      <c r="AA1404" s="139"/>
      <c r="AB1404" s="138"/>
      <c r="AC1404" s="137"/>
      <c r="AD1404" s="137"/>
      <c r="AE1404" s="137"/>
      <c r="AF1404" s="137"/>
      <c r="AG1404" s="137"/>
      <c r="AH1404" s="137"/>
      <c r="AI1404" s="137"/>
      <c r="AJ1404" s="137"/>
      <c r="AK1404" s="137"/>
      <c r="AL1404" s="137"/>
      <c r="AM1404" s="137"/>
      <c r="AN1404" s="137"/>
      <c r="AO1404" s="137"/>
      <c r="AP1404" s="140"/>
      <c r="AQ1404" s="140"/>
      <c r="AR1404" s="140"/>
      <c r="AS1404" s="140"/>
      <c r="AT1404" s="140"/>
      <c r="AU1404" s="140"/>
      <c r="AV1404" s="140"/>
      <c r="AW1404" s="140"/>
      <c r="AX1404" s="140"/>
      <c r="AY1404" s="140"/>
      <c r="AZ1404" s="140"/>
      <c r="BA1404" s="140"/>
      <c r="BB1404" s="140"/>
      <c r="BC1404" s="140"/>
      <c r="BD1404" s="140"/>
      <c r="BE1404" s="140"/>
      <c r="BF1404" s="140"/>
      <c r="BG1404" s="140"/>
      <c r="BH1404" s="140"/>
      <c r="BI1404" s="140"/>
      <c r="BJ1404" s="140"/>
      <c r="BK1404" s="140"/>
      <c r="BL1404" s="140"/>
      <c r="BM1404" s="140"/>
      <c r="BN1404" s="140"/>
    </row>
    <row r="1405" spans="1:91" s="162" customFormat="1" ht="50.1" customHeight="1">
      <c r="A1405" s="4" t="s">
        <v>5224</v>
      </c>
      <c r="B1405" s="21" t="s">
        <v>2720</v>
      </c>
      <c r="C1405" s="23" t="s">
        <v>5225</v>
      </c>
      <c r="D1405" s="23" t="s">
        <v>5226</v>
      </c>
      <c r="E1405" s="23" t="s">
        <v>5227</v>
      </c>
      <c r="F1405" s="200" t="s">
        <v>5228</v>
      </c>
      <c r="G1405" s="5" t="s">
        <v>2712</v>
      </c>
      <c r="H1405" s="44">
        <v>0</v>
      </c>
      <c r="I1405" s="194">
        <v>590000000</v>
      </c>
      <c r="J1405" s="24" t="s">
        <v>5200</v>
      </c>
      <c r="K1405" s="5" t="s">
        <v>571</v>
      </c>
      <c r="L1405" s="5" t="s">
        <v>5201</v>
      </c>
      <c r="M1405" s="5" t="s">
        <v>3398</v>
      </c>
      <c r="N1405" s="5" t="s">
        <v>377</v>
      </c>
      <c r="O1405" s="5" t="s">
        <v>5203</v>
      </c>
      <c r="P1405" s="50">
        <v>796</v>
      </c>
      <c r="Q1405" s="5" t="s">
        <v>2728</v>
      </c>
      <c r="R1405" s="201">
        <v>1</v>
      </c>
      <c r="S1405" s="201">
        <v>135000</v>
      </c>
      <c r="T1405" s="205">
        <f>S1405*R1405</f>
        <v>135000</v>
      </c>
      <c r="U1405" s="205">
        <f>T1405*1.12</f>
        <v>151200</v>
      </c>
      <c r="V1405" s="121"/>
      <c r="W1405" s="24">
        <v>2017</v>
      </c>
      <c r="X1405" s="5"/>
      <c r="Y1405" s="137"/>
      <c r="Z1405" s="138"/>
      <c r="AA1405" s="139"/>
      <c r="AB1405" s="138"/>
      <c r="AC1405" s="137"/>
      <c r="AD1405" s="137"/>
      <c r="AE1405" s="137"/>
      <c r="AF1405" s="137"/>
      <c r="AG1405" s="137"/>
      <c r="AH1405" s="137"/>
      <c r="AI1405" s="137"/>
      <c r="AJ1405" s="137"/>
      <c r="AK1405" s="137"/>
      <c r="AL1405" s="137"/>
      <c r="AM1405" s="137"/>
      <c r="AN1405" s="137"/>
      <c r="AO1405" s="137"/>
      <c r="AP1405" s="140"/>
      <c r="AQ1405" s="140"/>
      <c r="AR1405" s="140"/>
      <c r="AS1405" s="140"/>
      <c r="AT1405" s="140"/>
      <c r="AU1405" s="140"/>
      <c r="AV1405" s="140"/>
      <c r="AW1405" s="140"/>
      <c r="AX1405" s="140"/>
      <c r="AY1405" s="140"/>
      <c r="AZ1405" s="140"/>
      <c r="BA1405" s="140"/>
      <c r="BB1405" s="140"/>
      <c r="BC1405" s="140"/>
      <c r="BD1405" s="140"/>
      <c r="BE1405" s="140"/>
      <c r="BF1405" s="140"/>
      <c r="BG1405" s="140"/>
      <c r="BH1405" s="140"/>
      <c r="BI1405" s="140"/>
      <c r="BJ1405" s="140"/>
      <c r="BK1405" s="140"/>
      <c r="BL1405" s="140"/>
      <c r="BM1405" s="140"/>
      <c r="BN1405" s="140"/>
    </row>
    <row r="1406" spans="1:91" s="162" customFormat="1" ht="50.1" customHeight="1">
      <c r="A1406" s="4" t="s">
        <v>5235</v>
      </c>
      <c r="B1406" s="5" t="s">
        <v>2720</v>
      </c>
      <c r="C1406" s="22" t="s">
        <v>5236</v>
      </c>
      <c r="D1406" s="22" t="s">
        <v>5237</v>
      </c>
      <c r="E1406" s="22" t="s">
        <v>5238</v>
      </c>
      <c r="F1406" s="22" t="s">
        <v>5239</v>
      </c>
      <c r="G1406" s="5" t="s">
        <v>2712</v>
      </c>
      <c r="H1406" s="5">
        <v>0</v>
      </c>
      <c r="I1406" s="10">
        <v>590000000</v>
      </c>
      <c r="J1406" s="8" t="s">
        <v>2714</v>
      </c>
      <c r="K1406" s="43" t="s">
        <v>571</v>
      </c>
      <c r="L1406" s="8" t="s">
        <v>2714</v>
      </c>
      <c r="M1406" s="33" t="s">
        <v>2726</v>
      </c>
      <c r="N1406" s="5" t="s">
        <v>5240</v>
      </c>
      <c r="O1406" s="10" t="s">
        <v>5241</v>
      </c>
      <c r="P1406" s="8">
        <v>625</v>
      </c>
      <c r="Q1406" s="5" t="s">
        <v>1997</v>
      </c>
      <c r="R1406" s="196">
        <v>1</v>
      </c>
      <c r="S1406" s="196">
        <v>4900</v>
      </c>
      <c r="T1406" s="196">
        <f>S1406*R1406</f>
        <v>4900</v>
      </c>
      <c r="U1406" s="196">
        <f>T1406*1.12</f>
        <v>5488.0000000000009</v>
      </c>
      <c r="V1406" s="269"/>
      <c r="W1406" s="5">
        <v>2017</v>
      </c>
      <c r="X1406" s="121"/>
      <c r="Y1406" s="165"/>
      <c r="Z1406" s="138"/>
      <c r="AA1406" s="139"/>
      <c r="AB1406" s="138"/>
      <c r="AC1406" s="137"/>
      <c r="AD1406" s="137"/>
      <c r="AE1406" s="137"/>
      <c r="AF1406" s="137"/>
      <c r="AG1406" s="137"/>
      <c r="AH1406" s="137"/>
      <c r="AI1406" s="137"/>
      <c r="AJ1406" s="137"/>
      <c r="AK1406" s="137"/>
      <c r="AL1406" s="137"/>
      <c r="AM1406" s="137"/>
      <c r="AN1406" s="137"/>
      <c r="AO1406" s="137"/>
      <c r="AP1406" s="140"/>
      <c r="AQ1406" s="140"/>
      <c r="AR1406" s="140"/>
      <c r="AS1406" s="140"/>
      <c r="AT1406" s="140"/>
      <c r="AU1406" s="140"/>
      <c r="AV1406" s="140"/>
      <c r="AW1406" s="140"/>
      <c r="AX1406" s="140"/>
      <c r="AY1406" s="140"/>
      <c r="AZ1406" s="140"/>
      <c r="BA1406" s="140"/>
      <c r="BB1406" s="140"/>
      <c r="BC1406" s="140"/>
      <c r="BD1406" s="140"/>
      <c r="BE1406" s="140"/>
      <c r="BF1406" s="140"/>
      <c r="BG1406" s="140"/>
      <c r="BH1406" s="140"/>
      <c r="BI1406" s="140"/>
      <c r="BJ1406" s="140"/>
      <c r="BK1406" s="140"/>
      <c r="BL1406" s="140"/>
      <c r="BM1406" s="140"/>
      <c r="BN1406" s="140"/>
    </row>
    <row r="1407" spans="1:91" s="162" customFormat="1" ht="50.1" customHeight="1">
      <c r="A1407" s="4" t="s">
        <v>5242</v>
      </c>
      <c r="B1407" s="5" t="s">
        <v>2720</v>
      </c>
      <c r="C1407" s="22" t="s">
        <v>5236</v>
      </c>
      <c r="D1407" s="22" t="s">
        <v>5237</v>
      </c>
      <c r="E1407" s="22" t="s">
        <v>5238</v>
      </c>
      <c r="F1407" s="22" t="s">
        <v>5243</v>
      </c>
      <c r="G1407" s="5" t="s">
        <v>2712</v>
      </c>
      <c r="H1407" s="5">
        <v>0</v>
      </c>
      <c r="I1407" s="10">
        <v>590000000</v>
      </c>
      <c r="J1407" s="8" t="s">
        <v>2714</v>
      </c>
      <c r="K1407" s="43" t="s">
        <v>571</v>
      </c>
      <c r="L1407" s="8" t="s">
        <v>2714</v>
      </c>
      <c r="M1407" s="33" t="s">
        <v>2726</v>
      </c>
      <c r="N1407" s="5" t="s">
        <v>5240</v>
      </c>
      <c r="O1407" s="10" t="s">
        <v>5241</v>
      </c>
      <c r="P1407" s="8">
        <v>625</v>
      </c>
      <c r="Q1407" s="5" t="s">
        <v>1997</v>
      </c>
      <c r="R1407" s="196">
        <v>2</v>
      </c>
      <c r="S1407" s="196">
        <v>11300</v>
      </c>
      <c r="T1407" s="196">
        <f>S1407*R1407</f>
        <v>22600</v>
      </c>
      <c r="U1407" s="196">
        <f>T1407*1.12</f>
        <v>25312.000000000004</v>
      </c>
      <c r="V1407" s="269"/>
      <c r="W1407" s="5">
        <v>2017</v>
      </c>
      <c r="X1407" s="121"/>
      <c r="Y1407" s="165"/>
      <c r="Z1407" s="138"/>
      <c r="AA1407" s="139"/>
      <c r="AB1407" s="138"/>
      <c r="AC1407" s="137"/>
      <c r="AD1407" s="137"/>
      <c r="AE1407" s="137"/>
      <c r="AF1407" s="137"/>
      <c r="AG1407" s="137"/>
      <c r="AH1407" s="137"/>
      <c r="AI1407" s="137"/>
      <c r="AJ1407" s="137"/>
      <c r="AK1407" s="137"/>
      <c r="AL1407" s="137"/>
      <c r="AM1407" s="137"/>
      <c r="AN1407" s="137"/>
      <c r="AO1407" s="137"/>
      <c r="AP1407" s="140"/>
      <c r="AQ1407" s="140"/>
      <c r="AR1407" s="140"/>
      <c r="AS1407" s="140"/>
      <c r="AT1407" s="140"/>
      <c r="AU1407" s="140"/>
      <c r="AV1407" s="140"/>
      <c r="AW1407" s="140"/>
      <c r="AX1407" s="140"/>
      <c r="AY1407" s="140"/>
      <c r="AZ1407" s="140"/>
      <c r="BA1407" s="140"/>
      <c r="BB1407" s="140"/>
      <c r="BC1407" s="140"/>
      <c r="BD1407" s="140"/>
      <c r="BE1407" s="140"/>
      <c r="BF1407" s="140"/>
      <c r="BG1407" s="140"/>
      <c r="BH1407" s="140"/>
      <c r="BI1407" s="140"/>
      <c r="BJ1407" s="140"/>
      <c r="BK1407" s="140"/>
      <c r="BL1407" s="140"/>
      <c r="BM1407" s="140"/>
      <c r="BN1407" s="140"/>
    </row>
    <row r="1408" spans="1:91" s="162" customFormat="1" ht="50.1" customHeight="1">
      <c r="A1408" s="4" t="s">
        <v>5244</v>
      </c>
      <c r="B1408" s="5" t="s">
        <v>2720</v>
      </c>
      <c r="C1408" s="23" t="s">
        <v>5245</v>
      </c>
      <c r="D1408" s="23" t="s">
        <v>5246</v>
      </c>
      <c r="E1408" s="23" t="s">
        <v>5247</v>
      </c>
      <c r="F1408" s="23" t="s">
        <v>5248</v>
      </c>
      <c r="G1408" s="5" t="s">
        <v>3174</v>
      </c>
      <c r="H1408" s="5">
        <v>0</v>
      </c>
      <c r="I1408" s="10">
        <v>590000000</v>
      </c>
      <c r="J1408" s="8" t="s">
        <v>2714</v>
      </c>
      <c r="K1408" s="5" t="s">
        <v>571</v>
      </c>
      <c r="L1408" s="8" t="s">
        <v>2725</v>
      </c>
      <c r="M1408" s="5" t="s">
        <v>3398</v>
      </c>
      <c r="N1408" s="5" t="s">
        <v>5249</v>
      </c>
      <c r="O1408" s="5" t="s">
        <v>767</v>
      </c>
      <c r="P1408" s="5">
        <v>839</v>
      </c>
      <c r="Q1408" s="5" t="s">
        <v>2719</v>
      </c>
      <c r="R1408" s="201">
        <v>1</v>
      </c>
      <c r="S1408" s="201">
        <v>6654280</v>
      </c>
      <c r="T1408" s="201">
        <f>R1408*S1408</f>
        <v>6654280</v>
      </c>
      <c r="U1408" s="201">
        <f>T1408*1.12</f>
        <v>7452793.6000000006</v>
      </c>
      <c r="V1408" s="5"/>
      <c r="W1408" s="5">
        <v>2017</v>
      </c>
      <c r="X1408" s="270"/>
      <c r="Y1408" s="207"/>
      <c r="Z1408" s="138"/>
      <c r="AA1408" s="139"/>
      <c r="AB1408" s="138"/>
      <c r="AC1408" s="137"/>
      <c r="AD1408" s="137"/>
      <c r="AE1408" s="137"/>
      <c r="AF1408" s="137"/>
      <c r="AG1408" s="137"/>
      <c r="AH1408" s="137"/>
      <c r="AI1408" s="137"/>
      <c r="AJ1408" s="137"/>
      <c r="AK1408" s="137"/>
      <c r="AL1408" s="137"/>
      <c r="AM1408" s="137"/>
      <c r="AN1408" s="137"/>
      <c r="AO1408" s="137"/>
      <c r="AP1408" s="140"/>
      <c r="AQ1408" s="140"/>
      <c r="AR1408" s="140"/>
      <c r="AS1408" s="140"/>
      <c r="AT1408" s="140"/>
      <c r="AU1408" s="140"/>
      <c r="AV1408" s="140"/>
      <c r="AW1408" s="140"/>
      <c r="AX1408" s="140"/>
      <c r="AY1408" s="140"/>
      <c r="AZ1408" s="140"/>
      <c r="BA1408" s="140"/>
      <c r="BB1408" s="140"/>
      <c r="BC1408" s="140"/>
      <c r="BD1408" s="140"/>
      <c r="BE1408" s="140"/>
      <c r="BF1408" s="140"/>
      <c r="BG1408" s="140"/>
      <c r="BH1408" s="140"/>
      <c r="BI1408" s="140"/>
      <c r="BJ1408" s="140"/>
      <c r="BK1408" s="140"/>
      <c r="BL1408" s="140"/>
      <c r="BM1408" s="140"/>
      <c r="BN1408" s="140"/>
    </row>
    <row r="1409" spans="1:66" s="162" customFormat="1" ht="50.1" customHeight="1">
      <c r="A1409" s="4" t="s">
        <v>5250</v>
      </c>
      <c r="B1409" s="4" t="s">
        <v>2720</v>
      </c>
      <c r="C1409" s="23" t="s">
        <v>5251</v>
      </c>
      <c r="D1409" s="23" t="s">
        <v>5252</v>
      </c>
      <c r="E1409" s="23" t="s">
        <v>5253</v>
      </c>
      <c r="F1409" s="23" t="s">
        <v>5254</v>
      </c>
      <c r="G1409" s="5" t="s">
        <v>2712</v>
      </c>
      <c r="H1409" s="5">
        <v>0</v>
      </c>
      <c r="I1409" s="4">
        <v>590000000</v>
      </c>
      <c r="J1409" s="8" t="s">
        <v>2714</v>
      </c>
      <c r="K1409" s="116" t="s">
        <v>2241</v>
      </c>
      <c r="L1409" s="8" t="s">
        <v>5255</v>
      </c>
      <c r="M1409" s="5" t="s">
        <v>3398</v>
      </c>
      <c r="N1409" s="21" t="s">
        <v>5256</v>
      </c>
      <c r="O1409" s="13" t="s">
        <v>422</v>
      </c>
      <c r="P1409" s="33" t="s">
        <v>2827</v>
      </c>
      <c r="Q1409" s="5" t="s">
        <v>2828</v>
      </c>
      <c r="R1409" s="201">
        <v>84</v>
      </c>
      <c r="S1409" s="201">
        <v>670</v>
      </c>
      <c r="T1409" s="208">
        <f t="shared" ref="T1409" si="52">S1409*R1409</f>
        <v>56280</v>
      </c>
      <c r="U1409" s="208">
        <f t="shared" ref="U1409" si="53">T1409*1.12</f>
        <v>63033.600000000006</v>
      </c>
      <c r="V1409" s="4"/>
      <c r="W1409" s="4">
        <v>2017</v>
      </c>
      <c r="X1409" s="4"/>
      <c r="Y1409" s="137"/>
      <c r="Z1409" s="138"/>
      <c r="AA1409" s="139"/>
      <c r="AB1409" s="138"/>
      <c r="AC1409" s="137"/>
      <c r="AD1409" s="137"/>
      <c r="AE1409" s="137"/>
      <c r="AF1409" s="137"/>
      <c r="AG1409" s="137"/>
      <c r="AH1409" s="137"/>
      <c r="AI1409" s="137"/>
      <c r="AJ1409" s="137"/>
      <c r="AK1409" s="137"/>
      <c r="AL1409" s="137"/>
      <c r="AM1409" s="137"/>
      <c r="AN1409" s="137"/>
      <c r="AO1409" s="137"/>
      <c r="AP1409" s="140"/>
      <c r="AQ1409" s="140"/>
      <c r="AR1409" s="140"/>
      <c r="AS1409" s="140"/>
      <c r="AT1409" s="140"/>
      <c r="AU1409" s="140"/>
      <c r="AV1409" s="140"/>
      <c r="AW1409" s="140"/>
      <c r="AX1409" s="140"/>
      <c r="AY1409" s="140"/>
      <c r="AZ1409" s="140"/>
      <c r="BA1409" s="140"/>
      <c r="BB1409" s="140"/>
      <c r="BC1409" s="140"/>
      <c r="BD1409" s="140"/>
      <c r="BE1409" s="140"/>
      <c r="BF1409" s="140"/>
      <c r="BG1409" s="140"/>
      <c r="BH1409" s="140"/>
      <c r="BI1409" s="140"/>
      <c r="BJ1409" s="140"/>
      <c r="BK1409" s="140"/>
      <c r="BL1409" s="140"/>
      <c r="BM1409" s="140"/>
      <c r="BN1409" s="140"/>
    </row>
    <row r="1410" spans="1:66" ht="50.1" customHeight="1">
      <c r="A1410" s="4" t="s">
        <v>5258</v>
      </c>
      <c r="B1410" s="4" t="s">
        <v>2720</v>
      </c>
      <c r="C1410" s="22" t="s">
        <v>5259</v>
      </c>
      <c r="D1410" s="22" t="s">
        <v>5260</v>
      </c>
      <c r="E1410" s="22" t="s">
        <v>5261</v>
      </c>
      <c r="F1410" s="22" t="s">
        <v>5262</v>
      </c>
      <c r="G1410" s="5" t="s">
        <v>2712</v>
      </c>
      <c r="H1410" s="5">
        <v>0</v>
      </c>
      <c r="I1410" s="4">
        <v>590000000</v>
      </c>
      <c r="J1410" s="8" t="s">
        <v>2714</v>
      </c>
      <c r="K1410" s="9" t="s">
        <v>2241</v>
      </c>
      <c r="L1410" s="8" t="s">
        <v>5255</v>
      </c>
      <c r="M1410" s="5" t="s">
        <v>2716</v>
      </c>
      <c r="N1410" s="21" t="s">
        <v>2852</v>
      </c>
      <c r="O1410" s="13" t="s">
        <v>5263</v>
      </c>
      <c r="P1410" s="5">
        <v>166</v>
      </c>
      <c r="Q1410" s="9" t="s">
        <v>2762</v>
      </c>
      <c r="R1410" s="271">
        <v>8</v>
      </c>
      <c r="S1410" s="196">
        <v>85000</v>
      </c>
      <c r="T1410" s="161">
        <f t="shared" ref="T1410:T1411" si="54">S1410*R1410</f>
        <v>680000</v>
      </c>
      <c r="U1410" s="161">
        <f t="shared" ref="U1410:U1412" si="55">T1410*1.12</f>
        <v>761600.00000000012</v>
      </c>
      <c r="V1410" s="4"/>
      <c r="W1410" s="4">
        <v>2017</v>
      </c>
      <c r="X1410" s="4"/>
      <c r="Y1410" s="210"/>
    </row>
    <row r="1411" spans="1:66" ht="50.1" customHeight="1">
      <c r="A1411" s="4" t="s">
        <v>5264</v>
      </c>
      <c r="B1411" s="4" t="s">
        <v>2720</v>
      </c>
      <c r="C1411" s="22" t="s">
        <v>5265</v>
      </c>
      <c r="D1411" s="22" t="s">
        <v>3569</v>
      </c>
      <c r="E1411" s="22" t="s">
        <v>5266</v>
      </c>
      <c r="F1411" s="272" t="s">
        <v>5267</v>
      </c>
      <c r="G1411" s="5" t="s">
        <v>2712</v>
      </c>
      <c r="H1411" s="5">
        <v>0</v>
      </c>
      <c r="I1411" s="4">
        <v>590000000</v>
      </c>
      <c r="J1411" s="8" t="s">
        <v>2714</v>
      </c>
      <c r="K1411" s="9" t="s">
        <v>2241</v>
      </c>
      <c r="L1411" s="8" t="s">
        <v>5255</v>
      </c>
      <c r="M1411" s="5" t="s">
        <v>2716</v>
      </c>
      <c r="N1411" s="21" t="s">
        <v>2852</v>
      </c>
      <c r="O1411" s="13" t="s">
        <v>5263</v>
      </c>
      <c r="P1411" s="5">
        <v>166</v>
      </c>
      <c r="Q1411" s="9" t="s">
        <v>2762</v>
      </c>
      <c r="R1411" s="271">
        <v>100</v>
      </c>
      <c r="S1411" s="196">
        <v>4900</v>
      </c>
      <c r="T1411" s="161">
        <f t="shared" si="54"/>
        <v>490000</v>
      </c>
      <c r="U1411" s="161">
        <f t="shared" si="55"/>
        <v>548800</v>
      </c>
      <c r="V1411" s="4"/>
      <c r="W1411" s="4">
        <v>2017</v>
      </c>
      <c r="X1411" s="4"/>
      <c r="Y1411" s="210"/>
    </row>
    <row r="1412" spans="1:66" ht="50.1" customHeight="1">
      <c r="A1412" s="4" t="s">
        <v>5268</v>
      </c>
      <c r="B1412" s="21" t="s">
        <v>2720</v>
      </c>
      <c r="C1412" s="23" t="s">
        <v>5269</v>
      </c>
      <c r="D1412" s="23" t="s">
        <v>5270</v>
      </c>
      <c r="E1412" s="23" t="s">
        <v>5271</v>
      </c>
      <c r="F1412" s="200" t="s">
        <v>5272</v>
      </c>
      <c r="G1412" s="5" t="s">
        <v>2712</v>
      </c>
      <c r="H1412" s="44">
        <v>0</v>
      </c>
      <c r="I1412" s="194">
        <v>590000000</v>
      </c>
      <c r="J1412" s="24" t="s">
        <v>5200</v>
      </c>
      <c r="K1412" s="5" t="s">
        <v>571</v>
      </c>
      <c r="L1412" s="5" t="s">
        <v>5201</v>
      </c>
      <c r="M1412" s="5" t="s">
        <v>5273</v>
      </c>
      <c r="N1412" s="5" t="s">
        <v>2275</v>
      </c>
      <c r="O1412" s="5" t="s">
        <v>5274</v>
      </c>
      <c r="P1412" s="50">
        <v>796</v>
      </c>
      <c r="Q1412" s="5" t="s">
        <v>2728</v>
      </c>
      <c r="R1412" s="201">
        <v>1</v>
      </c>
      <c r="S1412" s="201">
        <v>290000</v>
      </c>
      <c r="T1412" s="205">
        <f>S1412*R1412</f>
        <v>290000</v>
      </c>
      <c r="U1412" s="205">
        <f t="shared" si="55"/>
        <v>324800.00000000006</v>
      </c>
      <c r="V1412" s="121"/>
      <c r="W1412" s="24">
        <v>2017</v>
      </c>
      <c r="X1412" s="5"/>
      <c r="Y1412" s="137"/>
    </row>
    <row r="1413" spans="1:66" s="162" customFormat="1" ht="50.1" customHeight="1">
      <c r="A1413" s="4" t="s">
        <v>5275</v>
      </c>
      <c r="B1413" s="8" t="s">
        <v>2720</v>
      </c>
      <c r="C1413" s="23" t="s">
        <v>2558</v>
      </c>
      <c r="D1413" s="23" t="s">
        <v>2559</v>
      </c>
      <c r="E1413" s="23" t="s">
        <v>2560</v>
      </c>
      <c r="F1413" s="23" t="s">
        <v>5276</v>
      </c>
      <c r="G1413" s="8" t="s">
        <v>2712</v>
      </c>
      <c r="H1413" s="8">
        <v>0</v>
      </c>
      <c r="I1413" s="8">
        <v>590000000</v>
      </c>
      <c r="J1413" s="8" t="s">
        <v>2714</v>
      </c>
      <c r="K1413" s="8" t="s">
        <v>2241</v>
      </c>
      <c r="L1413" s="24" t="s">
        <v>2714</v>
      </c>
      <c r="M1413" s="24" t="s">
        <v>2726</v>
      </c>
      <c r="N1413" s="24" t="s">
        <v>5277</v>
      </c>
      <c r="O1413" s="8" t="s">
        <v>5140</v>
      </c>
      <c r="P1413" s="8">
        <v>796</v>
      </c>
      <c r="Q1413" s="8" t="s">
        <v>2728</v>
      </c>
      <c r="R1413" s="196">
        <v>100</v>
      </c>
      <c r="S1413" s="196">
        <v>324.11</v>
      </c>
      <c r="T1413" s="161">
        <f>R1413*S1413</f>
        <v>32411</v>
      </c>
      <c r="U1413" s="161">
        <f>T1413*1.12</f>
        <v>36300.320000000007</v>
      </c>
      <c r="V1413" s="8"/>
      <c r="W1413" s="8">
        <v>2017</v>
      </c>
      <c r="X1413" s="211"/>
      <c r="Y1413" s="207"/>
      <c r="Z1413" s="138"/>
      <c r="AA1413" s="139"/>
      <c r="AB1413" s="138"/>
      <c r="AC1413" s="137"/>
      <c r="AD1413" s="137"/>
      <c r="AE1413" s="137"/>
      <c r="AF1413" s="137"/>
      <c r="AG1413" s="137"/>
      <c r="AH1413" s="137"/>
      <c r="AI1413" s="137"/>
      <c r="AJ1413" s="137"/>
      <c r="AK1413" s="137"/>
      <c r="AL1413" s="137"/>
      <c r="AM1413" s="137"/>
      <c r="AN1413" s="137"/>
      <c r="AO1413" s="137"/>
      <c r="AP1413" s="140"/>
      <c r="AQ1413" s="140"/>
      <c r="AR1413" s="140"/>
      <c r="AS1413" s="140"/>
      <c r="AT1413" s="140"/>
      <c r="AU1413" s="140"/>
      <c r="AV1413" s="140"/>
      <c r="AW1413" s="140"/>
      <c r="AX1413" s="140"/>
      <c r="AY1413" s="140"/>
      <c r="AZ1413" s="140"/>
      <c r="BA1413" s="140"/>
      <c r="BB1413" s="140"/>
      <c r="BC1413" s="140"/>
      <c r="BD1413" s="140"/>
      <c r="BE1413" s="140"/>
      <c r="BF1413" s="140"/>
      <c r="BG1413" s="140"/>
      <c r="BH1413" s="140"/>
      <c r="BI1413" s="140"/>
      <c r="BJ1413" s="140"/>
      <c r="BK1413" s="140"/>
      <c r="BL1413" s="140"/>
      <c r="BM1413" s="140"/>
      <c r="BN1413" s="140"/>
    </row>
    <row r="1414" spans="1:66" s="162" customFormat="1" ht="50.1" customHeight="1">
      <c r="A1414" s="4" t="s">
        <v>5278</v>
      </c>
      <c r="B1414" s="8" t="s">
        <v>2720</v>
      </c>
      <c r="C1414" s="23" t="s">
        <v>5279</v>
      </c>
      <c r="D1414" s="23" t="s">
        <v>2407</v>
      </c>
      <c r="E1414" s="23" t="s">
        <v>5280</v>
      </c>
      <c r="F1414" s="23" t="s">
        <v>5281</v>
      </c>
      <c r="G1414" s="8" t="s">
        <v>2712</v>
      </c>
      <c r="H1414" s="8">
        <v>0</v>
      </c>
      <c r="I1414" s="8">
        <v>590000000</v>
      </c>
      <c r="J1414" s="8" t="s">
        <v>2714</v>
      </c>
      <c r="K1414" s="8" t="s">
        <v>2241</v>
      </c>
      <c r="L1414" s="24" t="s">
        <v>2714</v>
      </c>
      <c r="M1414" s="24" t="s">
        <v>2726</v>
      </c>
      <c r="N1414" s="24" t="s">
        <v>5277</v>
      </c>
      <c r="O1414" s="8" t="s">
        <v>5140</v>
      </c>
      <c r="P1414" s="8">
        <v>166</v>
      </c>
      <c r="Q1414" s="8" t="s">
        <v>2762</v>
      </c>
      <c r="R1414" s="196">
        <v>5</v>
      </c>
      <c r="S1414" s="196">
        <v>1589.29</v>
      </c>
      <c r="T1414" s="161">
        <f>R1414*S1414</f>
        <v>7946.45</v>
      </c>
      <c r="U1414" s="161">
        <f>T1414*1.12</f>
        <v>8900.0240000000013</v>
      </c>
      <c r="V1414" s="8"/>
      <c r="W1414" s="8">
        <v>2017</v>
      </c>
      <c r="X1414" s="211"/>
      <c r="Y1414" s="137"/>
      <c r="Z1414" s="138"/>
      <c r="AA1414" s="139"/>
      <c r="AB1414" s="138"/>
      <c r="AC1414" s="137"/>
      <c r="AD1414" s="137"/>
      <c r="AE1414" s="137"/>
      <c r="AF1414" s="137"/>
      <c r="AG1414" s="137"/>
      <c r="AH1414" s="137"/>
      <c r="AI1414" s="137"/>
      <c r="AJ1414" s="137"/>
      <c r="AK1414" s="137"/>
      <c r="AL1414" s="137"/>
      <c r="AM1414" s="137"/>
      <c r="AN1414" s="137"/>
      <c r="AO1414" s="137"/>
      <c r="AP1414" s="140"/>
      <c r="AQ1414" s="140"/>
      <c r="AR1414" s="140"/>
      <c r="AS1414" s="140"/>
      <c r="AT1414" s="140"/>
      <c r="AU1414" s="140"/>
      <c r="AV1414" s="140"/>
      <c r="AW1414" s="140"/>
      <c r="AX1414" s="140"/>
      <c r="AY1414" s="140"/>
      <c r="AZ1414" s="140"/>
      <c r="BA1414" s="140"/>
      <c r="BB1414" s="140"/>
      <c r="BC1414" s="140"/>
      <c r="BD1414" s="140"/>
      <c r="BE1414" s="140"/>
      <c r="BF1414" s="140"/>
      <c r="BG1414" s="140"/>
      <c r="BH1414" s="140"/>
      <c r="BI1414" s="140"/>
      <c r="BJ1414" s="140"/>
      <c r="BK1414" s="140"/>
      <c r="BL1414" s="140"/>
      <c r="BM1414" s="140"/>
      <c r="BN1414" s="140"/>
    </row>
    <row r="1415" spans="1:66" s="162" customFormat="1" ht="50.1" customHeight="1">
      <c r="A1415" s="4" t="s">
        <v>5282</v>
      </c>
      <c r="B1415" s="5" t="s">
        <v>2720</v>
      </c>
      <c r="C1415" s="22" t="s">
        <v>2378</v>
      </c>
      <c r="D1415" s="273" t="s">
        <v>2379</v>
      </c>
      <c r="E1415" s="22" t="s">
        <v>2380</v>
      </c>
      <c r="F1415" s="22" t="s">
        <v>5283</v>
      </c>
      <c r="G1415" s="33" t="s">
        <v>2712</v>
      </c>
      <c r="H1415" s="5">
        <v>0</v>
      </c>
      <c r="I1415" s="10">
        <v>590000000</v>
      </c>
      <c r="J1415" s="8" t="s">
        <v>2714</v>
      </c>
      <c r="K1415" s="43" t="s">
        <v>2241</v>
      </c>
      <c r="L1415" s="8" t="s">
        <v>2714</v>
      </c>
      <c r="M1415" s="5" t="s">
        <v>2726</v>
      </c>
      <c r="N1415" s="5" t="s">
        <v>5240</v>
      </c>
      <c r="O1415" s="10" t="s">
        <v>422</v>
      </c>
      <c r="P1415" s="24">
        <v>113</v>
      </c>
      <c r="Q1415" s="24" t="s">
        <v>3018</v>
      </c>
      <c r="R1415" s="201">
        <v>2.9</v>
      </c>
      <c r="S1415" s="201">
        <v>13100</v>
      </c>
      <c r="T1415" s="201">
        <f>S1415*R1415</f>
        <v>37990</v>
      </c>
      <c r="U1415" s="201">
        <f>T1415*1.12</f>
        <v>42548.800000000003</v>
      </c>
      <c r="V1415" s="5"/>
      <c r="W1415" s="8">
        <v>2017</v>
      </c>
      <c r="X1415" s="5"/>
      <c r="Y1415" s="212"/>
      <c r="Z1415" s="138"/>
      <c r="AA1415" s="139"/>
      <c r="AB1415" s="138"/>
      <c r="AC1415" s="137"/>
      <c r="AD1415" s="137"/>
      <c r="AE1415" s="137"/>
      <c r="AF1415" s="137"/>
      <c r="AG1415" s="137"/>
      <c r="AH1415" s="137"/>
      <c r="AI1415" s="137"/>
      <c r="AJ1415" s="137"/>
      <c r="AK1415" s="137"/>
      <c r="AL1415" s="137"/>
      <c r="AM1415" s="137"/>
      <c r="AN1415" s="137"/>
      <c r="AO1415" s="137"/>
      <c r="AP1415" s="140"/>
      <c r="AQ1415" s="140"/>
      <c r="AR1415" s="140"/>
      <c r="AS1415" s="140"/>
      <c r="AT1415" s="140"/>
      <c r="AU1415" s="140"/>
      <c r="AV1415" s="140"/>
      <c r="AW1415" s="140"/>
      <c r="AX1415" s="140"/>
      <c r="AY1415" s="140"/>
      <c r="AZ1415" s="140"/>
      <c r="BA1415" s="140"/>
      <c r="BB1415" s="140"/>
      <c r="BC1415" s="140"/>
      <c r="BD1415" s="140"/>
      <c r="BE1415" s="140"/>
      <c r="BF1415" s="140"/>
      <c r="BG1415" s="140"/>
      <c r="BH1415" s="140"/>
      <c r="BI1415" s="140"/>
      <c r="BJ1415" s="140"/>
      <c r="BK1415" s="140"/>
      <c r="BL1415" s="140"/>
      <c r="BM1415" s="140"/>
      <c r="BN1415" s="140"/>
    </row>
    <row r="1416" spans="1:66" s="162" customFormat="1" ht="50.1" customHeight="1">
      <c r="A1416" s="4" t="s">
        <v>5284</v>
      </c>
      <c r="B1416" s="5" t="s">
        <v>2720</v>
      </c>
      <c r="C1416" s="22" t="s">
        <v>2378</v>
      </c>
      <c r="D1416" s="273" t="s">
        <v>2379</v>
      </c>
      <c r="E1416" s="22" t="s">
        <v>2380</v>
      </c>
      <c r="F1416" s="274" t="s">
        <v>5285</v>
      </c>
      <c r="G1416" s="33" t="s">
        <v>2712</v>
      </c>
      <c r="H1416" s="5">
        <v>0</v>
      </c>
      <c r="I1416" s="10">
        <v>590000000</v>
      </c>
      <c r="J1416" s="8" t="s">
        <v>2714</v>
      </c>
      <c r="K1416" s="43" t="s">
        <v>2241</v>
      </c>
      <c r="L1416" s="8" t="s">
        <v>2714</v>
      </c>
      <c r="M1416" s="5" t="s">
        <v>2726</v>
      </c>
      <c r="N1416" s="5" t="s">
        <v>5240</v>
      </c>
      <c r="O1416" s="10" t="s">
        <v>422</v>
      </c>
      <c r="P1416" s="24">
        <v>113</v>
      </c>
      <c r="Q1416" s="24" t="s">
        <v>3018</v>
      </c>
      <c r="R1416" s="201">
        <v>1.3</v>
      </c>
      <c r="S1416" s="201">
        <v>21428.57</v>
      </c>
      <c r="T1416" s="201">
        <f>S1416*R1416</f>
        <v>27857.141</v>
      </c>
      <c r="U1416" s="201">
        <f>T1416*1.12</f>
        <v>31199.997920000002</v>
      </c>
      <c r="V1416" s="53"/>
      <c r="W1416" s="8">
        <v>2017</v>
      </c>
      <c r="X1416" s="269"/>
      <c r="Y1416" s="212"/>
      <c r="Z1416" s="138"/>
      <c r="AA1416" s="139"/>
      <c r="AB1416" s="138"/>
      <c r="AC1416" s="137"/>
      <c r="AD1416" s="137"/>
      <c r="AE1416" s="137"/>
      <c r="AF1416" s="137"/>
      <c r="AG1416" s="137"/>
      <c r="AH1416" s="137"/>
      <c r="AI1416" s="137"/>
      <c r="AJ1416" s="137"/>
      <c r="AK1416" s="137"/>
      <c r="AL1416" s="137"/>
      <c r="AM1416" s="137"/>
      <c r="AN1416" s="137"/>
      <c r="AO1416" s="137"/>
      <c r="AP1416" s="140"/>
      <c r="AQ1416" s="140"/>
      <c r="AR1416" s="140"/>
      <c r="AS1416" s="140"/>
      <c r="AT1416" s="140"/>
      <c r="AU1416" s="140"/>
      <c r="AV1416" s="140"/>
      <c r="AW1416" s="140"/>
      <c r="AX1416" s="140"/>
      <c r="AY1416" s="140"/>
      <c r="AZ1416" s="140"/>
      <c r="BA1416" s="140"/>
      <c r="BB1416" s="140"/>
      <c r="BC1416" s="140"/>
      <c r="BD1416" s="140"/>
      <c r="BE1416" s="140"/>
      <c r="BF1416" s="140"/>
      <c r="BG1416" s="140"/>
      <c r="BH1416" s="140"/>
      <c r="BI1416" s="140"/>
      <c r="BJ1416" s="140"/>
      <c r="BK1416" s="140"/>
      <c r="BL1416" s="140"/>
      <c r="BM1416" s="140"/>
      <c r="BN1416" s="140"/>
    </row>
    <row r="1417" spans="1:66" s="162" customFormat="1" ht="50.1" customHeight="1">
      <c r="A1417" s="4" t="s">
        <v>5286</v>
      </c>
      <c r="B1417" s="8" t="s">
        <v>2720</v>
      </c>
      <c r="C1417" s="23" t="s">
        <v>5287</v>
      </c>
      <c r="D1417" s="23" t="s">
        <v>5288</v>
      </c>
      <c r="E1417" s="23" t="s">
        <v>5289</v>
      </c>
      <c r="F1417" s="23" t="s">
        <v>5290</v>
      </c>
      <c r="G1417" s="24" t="s">
        <v>2712</v>
      </c>
      <c r="H1417" s="24">
        <v>0</v>
      </c>
      <c r="I1417" s="84">
        <v>590000000</v>
      </c>
      <c r="J1417" s="24" t="s">
        <v>2714</v>
      </c>
      <c r="K1417" s="24" t="s">
        <v>2572</v>
      </c>
      <c r="L1417" s="24" t="s">
        <v>2714</v>
      </c>
      <c r="M1417" s="24" t="s">
        <v>2716</v>
      </c>
      <c r="N1417" s="24" t="s">
        <v>2128</v>
      </c>
      <c r="O1417" s="33" t="s">
        <v>5291</v>
      </c>
      <c r="P1417" s="5">
        <v>796</v>
      </c>
      <c r="Q1417" s="5" t="s">
        <v>2728</v>
      </c>
      <c r="R1417" s="275">
        <v>36</v>
      </c>
      <c r="S1417" s="275">
        <v>258</v>
      </c>
      <c r="T1417" s="208">
        <f t="shared" ref="T1417:T1425" si="56">S1417*R1417</f>
        <v>9288</v>
      </c>
      <c r="U1417" s="275">
        <f t="shared" ref="U1417:U1425" si="57">T1417*1.12</f>
        <v>10402.560000000001</v>
      </c>
      <c r="V1417" s="24"/>
      <c r="W1417" s="8">
        <v>2017</v>
      </c>
      <c r="X1417" s="263"/>
      <c r="Y1417" s="212"/>
      <c r="Z1417" s="138"/>
      <c r="AA1417" s="139"/>
      <c r="AB1417" s="138"/>
      <c r="AC1417" s="137"/>
      <c r="AD1417" s="137"/>
      <c r="AE1417" s="137"/>
      <c r="AF1417" s="137"/>
      <c r="AG1417" s="137"/>
      <c r="AH1417" s="137"/>
      <c r="AI1417" s="137"/>
      <c r="AJ1417" s="137"/>
      <c r="AK1417" s="137"/>
      <c r="AL1417" s="137"/>
      <c r="AM1417" s="137"/>
      <c r="AN1417" s="137"/>
      <c r="AO1417" s="137"/>
      <c r="AP1417" s="140"/>
      <c r="AQ1417" s="140"/>
      <c r="AR1417" s="140"/>
      <c r="AS1417" s="140"/>
      <c r="AT1417" s="140"/>
      <c r="AU1417" s="140"/>
      <c r="AV1417" s="140"/>
      <c r="AW1417" s="140"/>
      <c r="AX1417" s="140"/>
      <c r="AY1417" s="140"/>
      <c r="AZ1417" s="140"/>
      <c r="BA1417" s="140"/>
      <c r="BB1417" s="140"/>
      <c r="BC1417" s="140"/>
      <c r="BD1417" s="140"/>
      <c r="BE1417" s="140"/>
      <c r="BF1417" s="140"/>
      <c r="BG1417" s="140"/>
      <c r="BH1417" s="140"/>
      <c r="BI1417" s="140"/>
      <c r="BJ1417" s="140"/>
      <c r="BK1417" s="140"/>
      <c r="BL1417" s="140"/>
      <c r="BM1417" s="140"/>
      <c r="BN1417" s="140"/>
    </row>
    <row r="1418" spans="1:66" s="162" customFormat="1" ht="50.1" customHeight="1">
      <c r="A1418" s="4" t="s">
        <v>5292</v>
      </c>
      <c r="B1418" s="8" t="s">
        <v>2720</v>
      </c>
      <c r="C1418" s="23" t="s">
        <v>5287</v>
      </c>
      <c r="D1418" s="23" t="s">
        <v>5288</v>
      </c>
      <c r="E1418" s="23" t="s">
        <v>5289</v>
      </c>
      <c r="F1418" s="23" t="s">
        <v>5293</v>
      </c>
      <c r="G1418" s="24" t="s">
        <v>2712</v>
      </c>
      <c r="H1418" s="24">
        <v>0</v>
      </c>
      <c r="I1418" s="84">
        <v>590000000</v>
      </c>
      <c r="J1418" s="24" t="s">
        <v>2714</v>
      </c>
      <c r="K1418" s="24" t="s">
        <v>2572</v>
      </c>
      <c r="L1418" s="24" t="s">
        <v>2714</v>
      </c>
      <c r="M1418" s="24" t="s">
        <v>2716</v>
      </c>
      <c r="N1418" s="24" t="s">
        <v>2128</v>
      </c>
      <c r="O1418" s="33" t="s">
        <v>5291</v>
      </c>
      <c r="P1418" s="5">
        <v>796</v>
      </c>
      <c r="Q1418" s="5" t="s">
        <v>2728</v>
      </c>
      <c r="R1418" s="201">
        <v>48</v>
      </c>
      <c r="S1418" s="201">
        <v>343</v>
      </c>
      <c r="T1418" s="201">
        <f t="shared" si="56"/>
        <v>16464</v>
      </c>
      <c r="U1418" s="201">
        <f t="shared" si="57"/>
        <v>18439.68</v>
      </c>
      <c r="V1418" s="121"/>
      <c r="W1418" s="8">
        <v>2017</v>
      </c>
      <c r="X1418" s="263"/>
      <c r="Y1418" s="212"/>
      <c r="Z1418" s="138"/>
      <c r="AA1418" s="139"/>
      <c r="AB1418" s="138"/>
      <c r="AC1418" s="137"/>
      <c r="AD1418" s="137"/>
      <c r="AE1418" s="137"/>
      <c r="AF1418" s="137"/>
      <c r="AG1418" s="137"/>
      <c r="AH1418" s="137"/>
      <c r="AI1418" s="137"/>
      <c r="AJ1418" s="137"/>
      <c r="AK1418" s="137"/>
      <c r="AL1418" s="137"/>
      <c r="AM1418" s="137"/>
      <c r="AN1418" s="137"/>
      <c r="AO1418" s="137"/>
      <c r="AP1418" s="140"/>
      <c r="AQ1418" s="140"/>
      <c r="AR1418" s="140"/>
      <c r="AS1418" s="140"/>
      <c r="AT1418" s="140"/>
      <c r="AU1418" s="140"/>
      <c r="AV1418" s="140"/>
      <c r="AW1418" s="140"/>
      <c r="AX1418" s="140"/>
      <c r="AY1418" s="140"/>
      <c r="AZ1418" s="140"/>
      <c r="BA1418" s="140"/>
      <c r="BB1418" s="140"/>
      <c r="BC1418" s="140"/>
      <c r="BD1418" s="140"/>
      <c r="BE1418" s="140"/>
      <c r="BF1418" s="140"/>
      <c r="BG1418" s="140"/>
      <c r="BH1418" s="140"/>
      <c r="BI1418" s="140"/>
      <c r="BJ1418" s="140"/>
      <c r="BK1418" s="140"/>
      <c r="BL1418" s="140"/>
      <c r="BM1418" s="140"/>
      <c r="BN1418" s="140"/>
    </row>
    <row r="1419" spans="1:66" s="162" customFormat="1" ht="50.1" customHeight="1">
      <c r="A1419" s="4" t="s">
        <v>5294</v>
      </c>
      <c r="B1419" s="8" t="s">
        <v>2720</v>
      </c>
      <c r="C1419" s="23" t="s">
        <v>5295</v>
      </c>
      <c r="D1419" s="23" t="s">
        <v>5296</v>
      </c>
      <c r="E1419" s="23" t="s">
        <v>5297</v>
      </c>
      <c r="F1419" s="23"/>
      <c r="G1419" s="24" t="s">
        <v>2712</v>
      </c>
      <c r="H1419" s="24">
        <v>0</v>
      </c>
      <c r="I1419" s="84">
        <v>590000000</v>
      </c>
      <c r="J1419" s="24" t="s">
        <v>2714</v>
      </c>
      <c r="K1419" s="24" t="s">
        <v>2572</v>
      </c>
      <c r="L1419" s="24" t="s">
        <v>2714</v>
      </c>
      <c r="M1419" s="24" t="s">
        <v>2716</v>
      </c>
      <c r="N1419" s="24" t="s">
        <v>2128</v>
      </c>
      <c r="O1419" s="33" t="s">
        <v>5291</v>
      </c>
      <c r="P1419" s="33" t="s">
        <v>2821</v>
      </c>
      <c r="Q1419" s="5" t="s">
        <v>2822</v>
      </c>
      <c r="R1419" s="201">
        <v>17</v>
      </c>
      <c r="S1419" s="201">
        <v>2550</v>
      </c>
      <c r="T1419" s="201">
        <f t="shared" si="56"/>
        <v>43350</v>
      </c>
      <c r="U1419" s="201">
        <f t="shared" si="57"/>
        <v>48552.000000000007</v>
      </c>
      <c r="V1419" s="97"/>
      <c r="W1419" s="8">
        <v>2017</v>
      </c>
      <c r="X1419" s="276"/>
      <c r="Y1419" s="212"/>
      <c r="Z1419" s="138"/>
      <c r="AA1419" s="139"/>
      <c r="AB1419" s="138"/>
      <c r="AC1419" s="137"/>
      <c r="AD1419" s="137"/>
      <c r="AE1419" s="137"/>
      <c r="AF1419" s="137"/>
      <c r="AG1419" s="137"/>
      <c r="AH1419" s="137"/>
      <c r="AI1419" s="137"/>
      <c r="AJ1419" s="137"/>
      <c r="AK1419" s="137"/>
      <c r="AL1419" s="137"/>
      <c r="AM1419" s="137"/>
      <c r="AN1419" s="137"/>
      <c r="AO1419" s="137"/>
      <c r="AP1419" s="140"/>
      <c r="AQ1419" s="140"/>
      <c r="AR1419" s="140"/>
      <c r="AS1419" s="140"/>
      <c r="AT1419" s="140"/>
      <c r="AU1419" s="140"/>
      <c r="AV1419" s="140"/>
      <c r="AW1419" s="140"/>
      <c r="AX1419" s="140"/>
      <c r="AY1419" s="140"/>
      <c r="AZ1419" s="140"/>
      <c r="BA1419" s="140"/>
      <c r="BB1419" s="140"/>
      <c r="BC1419" s="140"/>
      <c r="BD1419" s="140"/>
      <c r="BE1419" s="140"/>
      <c r="BF1419" s="140"/>
      <c r="BG1419" s="140"/>
      <c r="BH1419" s="140"/>
      <c r="BI1419" s="140"/>
      <c r="BJ1419" s="140"/>
      <c r="BK1419" s="140"/>
      <c r="BL1419" s="140"/>
      <c r="BM1419" s="140"/>
      <c r="BN1419" s="140"/>
    </row>
    <row r="1420" spans="1:66" s="162" customFormat="1" ht="50.1" customHeight="1">
      <c r="A1420" s="4" t="s">
        <v>5298</v>
      </c>
      <c r="B1420" s="8" t="s">
        <v>2720</v>
      </c>
      <c r="C1420" s="23" t="s">
        <v>5299</v>
      </c>
      <c r="D1420" s="23" t="s">
        <v>1994</v>
      </c>
      <c r="E1420" s="23" t="s">
        <v>5121</v>
      </c>
      <c r="F1420" s="23"/>
      <c r="G1420" s="24" t="s">
        <v>2712</v>
      </c>
      <c r="H1420" s="24">
        <v>0</v>
      </c>
      <c r="I1420" s="84">
        <v>590000000</v>
      </c>
      <c r="J1420" s="24" t="s">
        <v>2714</v>
      </c>
      <c r="K1420" s="24" t="s">
        <v>2572</v>
      </c>
      <c r="L1420" s="24" t="s">
        <v>2714</v>
      </c>
      <c r="M1420" s="24" t="s">
        <v>2716</v>
      </c>
      <c r="N1420" s="24" t="s">
        <v>2128</v>
      </c>
      <c r="O1420" s="33" t="s">
        <v>5291</v>
      </c>
      <c r="P1420" s="8">
        <v>625</v>
      </c>
      <c r="Q1420" s="5" t="s">
        <v>1997</v>
      </c>
      <c r="R1420" s="201">
        <v>2</v>
      </c>
      <c r="S1420" s="201">
        <v>3000</v>
      </c>
      <c r="T1420" s="201">
        <f t="shared" si="56"/>
        <v>6000</v>
      </c>
      <c r="U1420" s="201">
        <f t="shared" si="57"/>
        <v>6720.0000000000009</v>
      </c>
      <c r="V1420" s="121"/>
      <c r="W1420" s="8">
        <v>2017</v>
      </c>
      <c r="X1420" s="263"/>
      <c r="Y1420" s="212"/>
      <c r="Z1420" s="138"/>
      <c r="AA1420" s="139"/>
      <c r="AB1420" s="138"/>
      <c r="AC1420" s="137"/>
      <c r="AD1420" s="137"/>
      <c r="AE1420" s="137"/>
      <c r="AF1420" s="137"/>
      <c r="AG1420" s="137"/>
      <c r="AH1420" s="137"/>
      <c r="AI1420" s="137"/>
      <c r="AJ1420" s="137"/>
      <c r="AK1420" s="137"/>
      <c r="AL1420" s="137"/>
      <c r="AM1420" s="137"/>
      <c r="AN1420" s="137"/>
      <c r="AO1420" s="137"/>
      <c r="AP1420" s="140"/>
      <c r="AQ1420" s="140"/>
      <c r="AR1420" s="140"/>
      <c r="AS1420" s="140"/>
      <c r="AT1420" s="140"/>
      <c r="AU1420" s="140"/>
      <c r="AV1420" s="140"/>
      <c r="AW1420" s="140"/>
      <c r="AX1420" s="140"/>
      <c r="AY1420" s="140"/>
      <c r="AZ1420" s="140"/>
      <c r="BA1420" s="140"/>
      <c r="BB1420" s="140"/>
      <c r="BC1420" s="140"/>
      <c r="BD1420" s="140"/>
      <c r="BE1420" s="140"/>
      <c r="BF1420" s="140"/>
      <c r="BG1420" s="140"/>
      <c r="BH1420" s="140"/>
      <c r="BI1420" s="140"/>
      <c r="BJ1420" s="140"/>
      <c r="BK1420" s="140"/>
      <c r="BL1420" s="140"/>
      <c r="BM1420" s="140"/>
      <c r="BN1420" s="140"/>
    </row>
    <row r="1421" spans="1:66" s="162" customFormat="1" ht="50.1" customHeight="1">
      <c r="A1421" s="4" t="s">
        <v>5300</v>
      </c>
      <c r="B1421" s="8" t="s">
        <v>2720</v>
      </c>
      <c r="C1421" s="23" t="s">
        <v>5301</v>
      </c>
      <c r="D1421" s="23" t="s">
        <v>5302</v>
      </c>
      <c r="E1421" s="23" t="s">
        <v>5303</v>
      </c>
      <c r="F1421" s="277"/>
      <c r="G1421" s="24" t="s">
        <v>2712</v>
      </c>
      <c r="H1421" s="24">
        <v>0</v>
      </c>
      <c r="I1421" s="84">
        <v>590000000</v>
      </c>
      <c r="J1421" s="24" t="s">
        <v>2714</v>
      </c>
      <c r="K1421" s="24" t="s">
        <v>2001</v>
      </c>
      <c r="L1421" s="24" t="s">
        <v>2714</v>
      </c>
      <c r="M1421" s="24" t="s">
        <v>2716</v>
      </c>
      <c r="N1421" s="24" t="s">
        <v>2128</v>
      </c>
      <c r="O1421" s="33" t="s">
        <v>5291</v>
      </c>
      <c r="P1421" s="8">
        <v>868</v>
      </c>
      <c r="Q1421" s="5" t="s">
        <v>2186</v>
      </c>
      <c r="R1421" s="201">
        <v>70</v>
      </c>
      <c r="S1421" s="201">
        <v>610</v>
      </c>
      <c r="T1421" s="201">
        <f t="shared" si="56"/>
        <v>42700</v>
      </c>
      <c r="U1421" s="201">
        <f t="shared" si="57"/>
        <v>47824.000000000007</v>
      </c>
      <c r="V1421" s="121"/>
      <c r="W1421" s="8">
        <v>2017</v>
      </c>
      <c r="X1421" s="263"/>
      <c r="Y1421" s="212"/>
      <c r="Z1421" s="138"/>
      <c r="AA1421" s="139"/>
      <c r="AB1421" s="138"/>
      <c r="AC1421" s="137"/>
      <c r="AD1421" s="137"/>
      <c r="AE1421" s="137"/>
      <c r="AF1421" s="137"/>
      <c r="AG1421" s="137"/>
      <c r="AH1421" s="137"/>
      <c r="AI1421" s="137"/>
      <c r="AJ1421" s="137"/>
      <c r="AK1421" s="137"/>
      <c r="AL1421" s="137"/>
      <c r="AM1421" s="137"/>
      <c r="AN1421" s="137"/>
      <c r="AO1421" s="137"/>
      <c r="AP1421" s="140"/>
      <c r="AQ1421" s="140"/>
      <c r="AR1421" s="140"/>
      <c r="AS1421" s="140"/>
      <c r="AT1421" s="140"/>
      <c r="AU1421" s="140"/>
      <c r="AV1421" s="140"/>
      <c r="AW1421" s="140"/>
      <c r="AX1421" s="140"/>
      <c r="AY1421" s="140"/>
      <c r="AZ1421" s="140"/>
      <c r="BA1421" s="140"/>
      <c r="BB1421" s="140"/>
      <c r="BC1421" s="140"/>
      <c r="BD1421" s="140"/>
      <c r="BE1421" s="140"/>
      <c r="BF1421" s="140"/>
      <c r="BG1421" s="140"/>
      <c r="BH1421" s="140"/>
      <c r="BI1421" s="140"/>
      <c r="BJ1421" s="140"/>
      <c r="BK1421" s="140"/>
      <c r="BL1421" s="140"/>
      <c r="BM1421" s="140"/>
      <c r="BN1421" s="140"/>
    </row>
    <row r="1422" spans="1:66" s="162" customFormat="1" ht="50.1" customHeight="1">
      <c r="A1422" s="4" t="s">
        <v>5304</v>
      </c>
      <c r="B1422" s="8" t="s">
        <v>2720</v>
      </c>
      <c r="C1422" s="23" t="s">
        <v>5305</v>
      </c>
      <c r="D1422" s="23" t="s">
        <v>5306</v>
      </c>
      <c r="E1422" s="23" t="s">
        <v>5307</v>
      </c>
      <c r="F1422" s="277"/>
      <c r="G1422" s="24" t="s">
        <v>2712</v>
      </c>
      <c r="H1422" s="24">
        <v>0</v>
      </c>
      <c r="I1422" s="84">
        <v>590000000</v>
      </c>
      <c r="J1422" s="24" t="s">
        <v>2714</v>
      </c>
      <c r="K1422" s="24" t="s">
        <v>2572</v>
      </c>
      <c r="L1422" s="24" t="s">
        <v>2714</v>
      </c>
      <c r="M1422" s="24" t="s">
        <v>2716</v>
      </c>
      <c r="N1422" s="24" t="s">
        <v>2128</v>
      </c>
      <c r="O1422" s="33" t="s">
        <v>5291</v>
      </c>
      <c r="P1422" s="8">
        <v>166</v>
      </c>
      <c r="Q1422" s="5" t="s">
        <v>2762</v>
      </c>
      <c r="R1422" s="201">
        <v>140</v>
      </c>
      <c r="S1422" s="201">
        <v>1220</v>
      </c>
      <c r="T1422" s="201">
        <f t="shared" si="56"/>
        <v>170800</v>
      </c>
      <c r="U1422" s="201">
        <f t="shared" si="57"/>
        <v>191296.00000000003</v>
      </c>
      <c r="V1422" s="121"/>
      <c r="W1422" s="8">
        <v>2017</v>
      </c>
      <c r="X1422" s="263"/>
      <c r="Y1422" s="212"/>
      <c r="Z1422" s="138"/>
      <c r="AA1422" s="139"/>
      <c r="AB1422" s="138"/>
      <c r="AC1422" s="137"/>
      <c r="AD1422" s="137"/>
      <c r="AE1422" s="137"/>
      <c r="AF1422" s="137"/>
      <c r="AG1422" s="137"/>
      <c r="AH1422" s="137"/>
      <c r="AI1422" s="137"/>
      <c r="AJ1422" s="137"/>
      <c r="AK1422" s="137"/>
      <c r="AL1422" s="137"/>
      <c r="AM1422" s="137"/>
      <c r="AN1422" s="137"/>
      <c r="AO1422" s="137"/>
      <c r="AP1422" s="140"/>
      <c r="AQ1422" s="140"/>
      <c r="AR1422" s="140"/>
      <c r="AS1422" s="140"/>
      <c r="AT1422" s="140"/>
      <c r="AU1422" s="140"/>
      <c r="AV1422" s="140"/>
      <c r="AW1422" s="140"/>
      <c r="AX1422" s="140"/>
      <c r="AY1422" s="140"/>
      <c r="AZ1422" s="140"/>
      <c r="BA1422" s="140"/>
      <c r="BB1422" s="140"/>
      <c r="BC1422" s="140"/>
      <c r="BD1422" s="140"/>
      <c r="BE1422" s="140"/>
      <c r="BF1422" s="140"/>
      <c r="BG1422" s="140"/>
      <c r="BH1422" s="140"/>
      <c r="BI1422" s="140"/>
      <c r="BJ1422" s="140"/>
      <c r="BK1422" s="140"/>
      <c r="BL1422" s="140"/>
      <c r="BM1422" s="140"/>
      <c r="BN1422" s="140"/>
    </row>
    <row r="1423" spans="1:66" s="162" customFormat="1" ht="50.1" customHeight="1">
      <c r="A1423" s="4" t="s">
        <v>5308</v>
      </c>
      <c r="B1423" s="8" t="s">
        <v>2720</v>
      </c>
      <c r="C1423" s="23" t="s">
        <v>5309</v>
      </c>
      <c r="D1423" s="23" t="s">
        <v>5310</v>
      </c>
      <c r="E1423" s="23" t="s">
        <v>5311</v>
      </c>
      <c r="F1423" s="23" t="s">
        <v>5312</v>
      </c>
      <c r="G1423" s="24" t="s">
        <v>2712</v>
      </c>
      <c r="H1423" s="24">
        <v>0</v>
      </c>
      <c r="I1423" s="84">
        <v>590000000</v>
      </c>
      <c r="J1423" s="24" t="s">
        <v>2714</v>
      </c>
      <c r="K1423" s="24" t="s">
        <v>2572</v>
      </c>
      <c r="L1423" s="24" t="s">
        <v>2714</v>
      </c>
      <c r="M1423" s="24" t="s">
        <v>2716</v>
      </c>
      <c r="N1423" s="24" t="s">
        <v>2128</v>
      </c>
      <c r="O1423" s="33" t="s">
        <v>767</v>
      </c>
      <c r="P1423" s="24">
        <v>796</v>
      </c>
      <c r="Q1423" s="5" t="s">
        <v>2728</v>
      </c>
      <c r="R1423" s="201">
        <v>75</v>
      </c>
      <c r="S1423" s="278">
        <v>310</v>
      </c>
      <c r="T1423" s="201">
        <f t="shared" si="56"/>
        <v>23250</v>
      </c>
      <c r="U1423" s="201">
        <f t="shared" si="57"/>
        <v>26040.000000000004</v>
      </c>
      <c r="V1423" s="279"/>
      <c r="W1423" s="8">
        <v>2017</v>
      </c>
      <c r="X1423" s="263"/>
      <c r="Y1423" s="212"/>
      <c r="Z1423" s="138"/>
      <c r="AA1423" s="139"/>
      <c r="AB1423" s="138"/>
      <c r="AC1423" s="137"/>
      <c r="AD1423" s="137"/>
      <c r="AE1423" s="137"/>
      <c r="AF1423" s="137"/>
      <c r="AG1423" s="137"/>
      <c r="AH1423" s="137"/>
      <c r="AI1423" s="137"/>
      <c r="AJ1423" s="137"/>
      <c r="AK1423" s="137"/>
      <c r="AL1423" s="137"/>
      <c r="AM1423" s="137"/>
      <c r="AN1423" s="137"/>
      <c r="AO1423" s="137"/>
      <c r="AP1423" s="140"/>
      <c r="AQ1423" s="140"/>
      <c r="AR1423" s="140"/>
      <c r="AS1423" s="140"/>
      <c r="AT1423" s="140"/>
      <c r="AU1423" s="140"/>
      <c r="AV1423" s="140"/>
      <c r="AW1423" s="140"/>
      <c r="AX1423" s="140"/>
      <c r="AY1423" s="140"/>
      <c r="AZ1423" s="140"/>
      <c r="BA1423" s="140"/>
      <c r="BB1423" s="140"/>
      <c r="BC1423" s="140"/>
      <c r="BD1423" s="140"/>
      <c r="BE1423" s="140"/>
      <c r="BF1423" s="140"/>
      <c r="BG1423" s="140"/>
      <c r="BH1423" s="140"/>
      <c r="BI1423" s="140"/>
      <c r="BJ1423" s="140"/>
      <c r="BK1423" s="140"/>
      <c r="BL1423" s="140"/>
      <c r="BM1423" s="140"/>
      <c r="BN1423" s="140"/>
    </row>
    <row r="1424" spans="1:66" s="162" customFormat="1" ht="50.1" customHeight="1">
      <c r="A1424" s="4" t="s">
        <v>5313</v>
      </c>
      <c r="B1424" s="8" t="s">
        <v>2720</v>
      </c>
      <c r="C1424" s="23" t="s">
        <v>5314</v>
      </c>
      <c r="D1424" s="23" t="s">
        <v>5310</v>
      </c>
      <c r="E1424" s="158" t="s">
        <v>5315</v>
      </c>
      <c r="F1424" s="23" t="s">
        <v>5316</v>
      </c>
      <c r="G1424" s="24" t="s">
        <v>2712</v>
      </c>
      <c r="H1424" s="24">
        <v>0</v>
      </c>
      <c r="I1424" s="84">
        <v>590000000</v>
      </c>
      <c r="J1424" s="24" t="s">
        <v>2714</v>
      </c>
      <c r="K1424" s="24" t="s">
        <v>2572</v>
      </c>
      <c r="L1424" s="24" t="s">
        <v>2714</v>
      </c>
      <c r="M1424" s="24" t="s">
        <v>2716</v>
      </c>
      <c r="N1424" s="24" t="s">
        <v>2128</v>
      </c>
      <c r="O1424" s="33" t="s">
        <v>767</v>
      </c>
      <c r="P1424" s="24">
        <v>796</v>
      </c>
      <c r="Q1424" s="5" t="s">
        <v>2728</v>
      </c>
      <c r="R1424" s="201">
        <v>100</v>
      </c>
      <c r="S1424" s="201">
        <v>490</v>
      </c>
      <c r="T1424" s="201">
        <f t="shared" si="56"/>
        <v>49000</v>
      </c>
      <c r="U1424" s="201">
        <f t="shared" si="57"/>
        <v>54880.000000000007</v>
      </c>
      <c r="V1424" s="53"/>
      <c r="W1424" s="8">
        <v>2017</v>
      </c>
      <c r="X1424" s="24"/>
      <c r="Y1424" s="212"/>
      <c r="Z1424" s="138"/>
      <c r="AA1424" s="139"/>
      <c r="AB1424" s="138"/>
      <c r="AC1424" s="137"/>
      <c r="AD1424" s="137"/>
      <c r="AE1424" s="137"/>
      <c r="AF1424" s="137"/>
      <c r="AG1424" s="137"/>
      <c r="AH1424" s="137"/>
      <c r="AI1424" s="137"/>
      <c r="AJ1424" s="137"/>
      <c r="AK1424" s="137"/>
      <c r="AL1424" s="137"/>
      <c r="AM1424" s="137"/>
      <c r="AN1424" s="137"/>
      <c r="AO1424" s="137"/>
      <c r="AP1424" s="140"/>
      <c r="AQ1424" s="140"/>
      <c r="AR1424" s="140"/>
      <c r="AS1424" s="140"/>
      <c r="AT1424" s="140"/>
      <c r="AU1424" s="140"/>
      <c r="AV1424" s="140"/>
      <c r="AW1424" s="140"/>
      <c r="AX1424" s="140"/>
      <c r="AY1424" s="140"/>
      <c r="AZ1424" s="140"/>
      <c r="BA1424" s="140"/>
      <c r="BB1424" s="140"/>
      <c r="BC1424" s="140"/>
      <c r="BD1424" s="140"/>
      <c r="BE1424" s="140"/>
      <c r="BF1424" s="140"/>
      <c r="BG1424" s="140"/>
      <c r="BH1424" s="140"/>
      <c r="BI1424" s="140"/>
      <c r="BJ1424" s="140"/>
      <c r="BK1424" s="140"/>
      <c r="BL1424" s="140"/>
      <c r="BM1424" s="140"/>
      <c r="BN1424" s="140"/>
    </row>
    <row r="1425" spans="1:66" s="162" customFormat="1" ht="50.1" customHeight="1">
      <c r="A1425" s="4" t="s">
        <v>5317</v>
      </c>
      <c r="B1425" s="8" t="s">
        <v>2720</v>
      </c>
      <c r="C1425" s="23" t="s">
        <v>5318</v>
      </c>
      <c r="D1425" s="23" t="s">
        <v>2312</v>
      </c>
      <c r="E1425" s="23" t="s">
        <v>5319</v>
      </c>
      <c r="F1425" s="23" t="s">
        <v>5320</v>
      </c>
      <c r="G1425" s="24" t="s">
        <v>2712</v>
      </c>
      <c r="H1425" s="24">
        <v>0</v>
      </c>
      <c r="I1425" s="84">
        <v>590000000</v>
      </c>
      <c r="J1425" s="24" t="s">
        <v>2714</v>
      </c>
      <c r="K1425" s="24" t="s">
        <v>2572</v>
      </c>
      <c r="L1425" s="24" t="s">
        <v>2714</v>
      </c>
      <c r="M1425" s="24" t="s">
        <v>2726</v>
      </c>
      <c r="N1425" s="24" t="s">
        <v>2128</v>
      </c>
      <c r="O1425" s="33" t="s">
        <v>5291</v>
      </c>
      <c r="P1425" s="5">
        <v>625</v>
      </c>
      <c r="Q1425" s="5" t="s">
        <v>1997</v>
      </c>
      <c r="R1425" s="275">
        <v>500</v>
      </c>
      <c r="S1425" s="201">
        <v>165</v>
      </c>
      <c r="T1425" s="201">
        <f t="shared" si="56"/>
        <v>82500</v>
      </c>
      <c r="U1425" s="201">
        <f t="shared" si="57"/>
        <v>92400.000000000015</v>
      </c>
      <c r="V1425" s="280"/>
      <c r="W1425" s="8">
        <v>2017</v>
      </c>
      <c r="X1425" s="263"/>
      <c r="Y1425" s="212"/>
      <c r="Z1425" s="138"/>
      <c r="AA1425" s="139"/>
      <c r="AB1425" s="138"/>
      <c r="AC1425" s="137"/>
      <c r="AD1425" s="137"/>
      <c r="AE1425" s="137"/>
      <c r="AF1425" s="137"/>
      <c r="AG1425" s="137"/>
      <c r="AH1425" s="137"/>
      <c r="AI1425" s="137"/>
      <c r="AJ1425" s="137"/>
      <c r="AK1425" s="137"/>
      <c r="AL1425" s="137"/>
      <c r="AM1425" s="137"/>
      <c r="AN1425" s="137"/>
      <c r="AO1425" s="137"/>
      <c r="AP1425" s="140"/>
      <c r="AQ1425" s="140"/>
      <c r="AR1425" s="140"/>
      <c r="AS1425" s="140"/>
      <c r="AT1425" s="140"/>
      <c r="AU1425" s="140"/>
      <c r="AV1425" s="140"/>
      <c r="AW1425" s="140"/>
      <c r="AX1425" s="140"/>
      <c r="AY1425" s="140"/>
      <c r="AZ1425" s="140"/>
      <c r="BA1425" s="140"/>
      <c r="BB1425" s="140"/>
      <c r="BC1425" s="140"/>
      <c r="BD1425" s="140"/>
      <c r="BE1425" s="140"/>
      <c r="BF1425" s="140"/>
      <c r="BG1425" s="140"/>
      <c r="BH1425" s="140"/>
      <c r="BI1425" s="140"/>
      <c r="BJ1425" s="140"/>
      <c r="BK1425" s="140"/>
      <c r="BL1425" s="140"/>
      <c r="BM1425" s="140"/>
      <c r="BN1425" s="140"/>
    </row>
    <row r="1426" spans="1:66" s="162" customFormat="1" ht="50.1" customHeight="1">
      <c r="A1426" s="4" t="s">
        <v>5321</v>
      </c>
      <c r="B1426" s="5" t="s">
        <v>2720</v>
      </c>
      <c r="C1426" s="281" t="s">
        <v>5322</v>
      </c>
      <c r="D1426" s="281" t="s">
        <v>1997</v>
      </c>
      <c r="E1426" s="281" t="s">
        <v>5323</v>
      </c>
      <c r="F1426" s="282"/>
      <c r="G1426" s="8" t="s">
        <v>2712</v>
      </c>
      <c r="H1426" s="5">
        <v>0</v>
      </c>
      <c r="I1426" s="8">
        <v>590000000</v>
      </c>
      <c r="J1426" s="8" t="s">
        <v>2714</v>
      </c>
      <c r="K1426" s="8" t="s">
        <v>571</v>
      </c>
      <c r="L1426" s="8" t="s">
        <v>2725</v>
      </c>
      <c r="M1426" s="8" t="s">
        <v>2716</v>
      </c>
      <c r="N1426" s="21" t="s">
        <v>1467</v>
      </c>
      <c r="O1426" s="21" t="s">
        <v>3606</v>
      </c>
      <c r="P1426" s="8">
        <v>168</v>
      </c>
      <c r="Q1426" s="5" t="s">
        <v>3154</v>
      </c>
      <c r="R1426" s="283">
        <v>7.3310000000000004</v>
      </c>
      <c r="S1426" s="284">
        <v>267900</v>
      </c>
      <c r="T1426" s="208">
        <f>R1426*S1426</f>
        <v>1963974.9000000001</v>
      </c>
      <c r="U1426" s="201">
        <f>T1426*1.12</f>
        <v>2199651.8880000003</v>
      </c>
      <c r="V1426" s="8"/>
      <c r="W1426" s="8">
        <v>2017</v>
      </c>
      <c r="X1426" s="259"/>
      <c r="Y1426" s="212"/>
      <c r="Z1426" s="138"/>
      <c r="AA1426" s="139"/>
      <c r="AB1426" s="138"/>
      <c r="AC1426" s="137"/>
      <c r="AD1426" s="137"/>
      <c r="AE1426" s="137"/>
      <c r="AF1426" s="137"/>
      <c r="AG1426" s="137"/>
      <c r="AH1426" s="137"/>
      <c r="AI1426" s="137"/>
      <c r="AJ1426" s="137"/>
      <c r="AK1426" s="137"/>
      <c r="AL1426" s="137"/>
      <c r="AM1426" s="137"/>
      <c r="AN1426" s="137"/>
      <c r="AO1426" s="137"/>
      <c r="AP1426" s="140"/>
      <c r="AQ1426" s="140"/>
      <c r="AR1426" s="140"/>
      <c r="AS1426" s="140"/>
      <c r="AT1426" s="140"/>
      <c r="AU1426" s="140"/>
      <c r="AV1426" s="140"/>
      <c r="AW1426" s="140"/>
      <c r="AX1426" s="140"/>
      <c r="AY1426" s="140"/>
      <c r="AZ1426" s="140"/>
      <c r="BA1426" s="140"/>
      <c r="BB1426" s="140"/>
      <c r="BC1426" s="140"/>
      <c r="BD1426" s="140"/>
      <c r="BE1426" s="140"/>
      <c r="BF1426" s="140"/>
      <c r="BG1426" s="140"/>
      <c r="BH1426" s="140"/>
      <c r="BI1426" s="140"/>
      <c r="BJ1426" s="140"/>
      <c r="BK1426" s="140"/>
      <c r="BL1426" s="140"/>
      <c r="BM1426" s="140"/>
      <c r="BN1426" s="140"/>
    </row>
    <row r="1427" spans="1:66" s="162" customFormat="1" ht="50.1" customHeight="1">
      <c r="A1427" s="4" t="s">
        <v>5324</v>
      </c>
      <c r="B1427" s="8" t="s">
        <v>2720</v>
      </c>
      <c r="C1427" s="8" t="s">
        <v>369</v>
      </c>
      <c r="D1427" s="56" t="s">
        <v>370</v>
      </c>
      <c r="E1427" s="7" t="s">
        <v>371</v>
      </c>
      <c r="F1427" s="56" t="s">
        <v>372</v>
      </c>
      <c r="G1427" s="4" t="s">
        <v>2712</v>
      </c>
      <c r="H1427" s="4">
        <v>0</v>
      </c>
      <c r="I1427" s="54">
        <v>590000000</v>
      </c>
      <c r="J1427" s="8" t="s">
        <v>2714</v>
      </c>
      <c r="K1427" s="4" t="s">
        <v>571</v>
      </c>
      <c r="L1427" s="8" t="s">
        <v>773</v>
      </c>
      <c r="M1427" s="4" t="s">
        <v>3398</v>
      </c>
      <c r="N1427" s="8" t="s">
        <v>456</v>
      </c>
      <c r="O1427" s="24" t="s">
        <v>767</v>
      </c>
      <c r="P1427" s="4">
        <v>796</v>
      </c>
      <c r="Q1427" s="4" t="s">
        <v>2728</v>
      </c>
      <c r="R1427" s="226">
        <v>1</v>
      </c>
      <c r="S1427" s="226">
        <v>7000</v>
      </c>
      <c r="T1427" s="208">
        <f t="shared" ref="T1427" si="58">R1427*S1427</f>
        <v>7000</v>
      </c>
      <c r="U1427" s="285">
        <f t="shared" ref="U1427" si="59">T1427*1.12</f>
        <v>7840.0000000000009</v>
      </c>
      <c r="V1427" s="2"/>
      <c r="W1427" s="4">
        <v>2017</v>
      </c>
      <c r="X1427" s="72"/>
      <c r="Y1427" s="165"/>
      <c r="Z1427" s="138"/>
      <c r="AA1427" s="139"/>
      <c r="AB1427" s="138"/>
      <c r="AC1427" s="137"/>
      <c r="AD1427" s="137"/>
      <c r="AE1427" s="137"/>
      <c r="AF1427" s="137"/>
      <c r="AG1427" s="137"/>
      <c r="AH1427" s="137"/>
      <c r="AI1427" s="137"/>
      <c r="AJ1427" s="137"/>
      <c r="AK1427" s="137"/>
      <c r="AL1427" s="137"/>
      <c r="AM1427" s="137"/>
      <c r="AN1427" s="137"/>
      <c r="AO1427" s="137"/>
      <c r="AP1427" s="140"/>
      <c r="AQ1427" s="140"/>
      <c r="AR1427" s="140"/>
      <c r="AS1427" s="140"/>
      <c r="AT1427" s="140"/>
      <c r="AU1427" s="140"/>
      <c r="AV1427" s="140"/>
      <c r="AW1427" s="140"/>
      <c r="AX1427" s="140"/>
      <c r="AY1427" s="140"/>
      <c r="AZ1427" s="140"/>
      <c r="BA1427" s="140"/>
      <c r="BB1427" s="140"/>
      <c r="BC1427" s="140"/>
      <c r="BD1427" s="140"/>
      <c r="BE1427" s="140"/>
      <c r="BF1427" s="140"/>
      <c r="BG1427" s="140"/>
      <c r="BH1427" s="140"/>
      <c r="BI1427" s="140"/>
      <c r="BJ1427" s="140"/>
      <c r="BK1427" s="140"/>
      <c r="BL1427" s="140"/>
      <c r="BM1427" s="140"/>
      <c r="BN1427" s="140"/>
    </row>
    <row r="1428" spans="1:66" s="162" customFormat="1" ht="50.1" customHeight="1">
      <c r="A1428" s="4" t="s">
        <v>5325</v>
      </c>
      <c r="B1428" s="21" t="s">
        <v>2720</v>
      </c>
      <c r="C1428" s="23" t="s">
        <v>5326</v>
      </c>
      <c r="D1428" s="23" t="s">
        <v>5327</v>
      </c>
      <c r="E1428" s="23" t="s">
        <v>5328</v>
      </c>
      <c r="F1428" s="23" t="s">
        <v>5329</v>
      </c>
      <c r="G1428" s="5" t="s">
        <v>2712</v>
      </c>
      <c r="H1428" s="44">
        <v>0</v>
      </c>
      <c r="I1428" s="194">
        <v>590000000</v>
      </c>
      <c r="J1428" s="24" t="s">
        <v>5200</v>
      </c>
      <c r="K1428" s="286" t="s">
        <v>571</v>
      </c>
      <c r="L1428" s="5" t="s">
        <v>5201</v>
      </c>
      <c r="M1428" s="5" t="s">
        <v>3398</v>
      </c>
      <c r="N1428" s="5" t="s">
        <v>456</v>
      </c>
      <c r="O1428" s="5" t="s">
        <v>767</v>
      </c>
      <c r="P1428" s="50">
        <v>796</v>
      </c>
      <c r="Q1428" s="5" t="s">
        <v>2728</v>
      </c>
      <c r="R1428" s="201">
        <v>1</v>
      </c>
      <c r="S1428" s="201">
        <v>2800</v>
      </c>
      <c r="T1428" s="201">
        <f>R1428*S1428</f>
        <v>2800</v>
      </c>
      <c r="U1428" s="201">
        <f>T1428*1.12</f>
        <v>3136.0000000000005</v>
      </c>
      <c r="V1428" s="5"/>
      <c r="W1428" s="24">
        <v>2017</v>
      </c>
      <c r="X1428" s="5"/>
      <c r="Y1428" s="165"/>
      <c r="Z1428" s="138"/>
      <c r="AA1428" s="139"/>
      <c r="AB1428" s="138"/>
      <c r="AC1428" s="137"/>
      <c r="AD1428" s="137"/>
      <c r="AE1428" s="137"/>
      <c r="AF1428" s="137"/>
      <c r="AG1428" s="137"/>
      <c r="AH1428" s="137"/>
      <c r="AI1428" s="137"/>
      <c r="AJ1428" s="137"/>
      <c r="AK1428" s="137"/>
      <c r="AL1428" s="137"/>
      <c r="AM1428" s="137"/>
      <c r="AN1428" s="137"/>
      <c r="AO1428" s="137"/>
      <c r="AP1428" s="140"/>
      <c r="AQ1428" s="140"/>
      <c r="AR1428" s="140"/>
      <c r="AS1428" s="140"/>
      <c r="AT1428" s="140"/>
      <c r="AU1428" s="140"/>
      <c r="AV1428" s="140"/>
      <c r="AW1428" s="140"/>
      <c r="AX1428" s="140"/>
      <c r="AY1428" s="140"/>
      <c r="AZ1428" s="140"/>
      <c r="BA1428" s="140"/>
      <c r="BB1428" s="140"/>
      <c r="BC1428" s="140"/>
      <c r="BD1428" s="140"/>
      <c r="BE1428" s="140"/>
      <c r="BF1428" s="140"/>
      <c r="BG1428" s="140"/>
      <c r="BH1428" s="140"/>
      <c r="BI1428" s="140"/>
      <c r="BJ1428" s="140"/>
      <c r="BK1428" s="140"/>
      <c r="BL1428" s="140"/>
      <c r="BM1428" s="140"/>
      <c r="BN1428" s="140"/>
    </row>
    <row r="1429" spans="1:66" s="162" customFormat="1" ht="50.1" customHeight="1">
      <c r="A1429" s="4" t="s">
        <v>5330</v>
      </c>
      <c r="B1429" s="5" t="s">
        <v>2720</v>
      </c>
      <c r="C1429" s="287" t="s">
        <v>2965</v>
      </c>
      <c r="D1429" s="287" t="s">
        <v>2960</v>
      </c>
      <c r="E1429" s="287" t="s">
        <v>2961</v>
      </c>
      <c r="F1429" s="23" t="s">
        <v>5331</v>
      </c>
      <c r="G1429" s="5" t="s">
        <v>2712</v>
      </c>
      <c r="H1429" s="5">
        <v>0</v>
      </c>
      <c r="I1429" s="8">
        <v>590000000</v>
      </c>
      <c r="J1429" s="8" t="s">
        <v>2714</v>
      </c>
      <c r="K1429" s="5" t="s">
        <v>2744</v>
      </c>
      <c r="L1429" s="8" t="s">
        <v>2714</v>
      </c>
      <c r="M1429" s="5" t="s">
        <v>2726</v>
      </c>
      <c r="N1429" s="5" t="s">
        <v>2754</v>
      </c>
      <c r="O1429" s="8" t="s">
        <v>5332</v>
      </c>
      <c r="P1429" s="8">
        <v>839</v>
      </c>
      <c r="Q1429" s="5" t="s">
        <v>2719</v>
      </c>
      <c r="R1429" s="201">
        <v>1</v>
      </c>
      <c r="S1429" s="201">
        <v>24000</v>
      </c>
      <c r="T1429" s="201">
        <f>R1429*S1429</f>
        <v>24000</v>
      </c>
      <c r="U1429" s="201">
        <f>T1429*1.12</f>
        <v>26880.000000000004</v>
      </c>
      <c r="V1429" s="51"/>
      <c r="W1429" s="8">
        <v>2017</v>
      </c>
      <c r="X1429" s="5"/>
      <c r="Y1429" s="221"/>
      <c r="Z1429" s="138"/>
      <c r="AA1429" s="139"/>
      <c r="AB1429" s="138"/>
      <c r="AC1429" s="137"/>
      <c r="AD1429" s="137"/>
      <c r="AE1429" s="137"/>
      <c r="AF1429" s="137"/>
      <c r="AG1429" s="137"/>
      <c r="AH1429" s="137"/>
      <c r="AI1429" s="137"/>
      <c r="AJ1429" s="137"/>
      <c r="AK1429" s="137"/>
      <c r="AL1429" s="137"/>
      <c r="AM1429" s="137"/>
      <c r="AN1429" s="137"/>
      <c r="AO1429" s="137"/>
      <c r="AP1429" s="140"/>
      <c r="AQ1429" s="140"/>
      <c r="AR1429" s="140"/>
      <c r="AS1429" s="140"/>
      <c r="AT1429" s="140"/>
      <c r="AU1429" s="140"/>
      <c r="AV1429" s="140"/>
      <c r="AW1429" s="140"/>
      <c r="AX1429" s="140"/>
      <c r="AY1429" s="140"/>
      <c r="AZ1429" s="140"/>
      <c r="BA1429" s="140"/>
      <c r="BB1429" s="140"/>
      <c r="BC1429" s="140"/>
      <c r="BD1429" s="140"/>
      <c r="BE1429" s="140"/>
      <c r="BF1429" s="140"/>
      <c r="BG1429" s="140"/>
      <c r="BH1429" s="140"/>
      <c r="BI1429" s="140"/>
      <c r="BJ1429" s="140"/>
      <c r="BK1429" s="140"/>
      <c r="BL1429" s="140"/>
      <c r="BM1429" s="140"/>
      <c r="BN1429" s="140"/>
    </row>
    <row r="1430" spans="1:66" s="162" customFormat="1" ht="50.1" customHeight="1">
      <c r="A1430" s="4" t="s">
        <v>5333</v>
      </c>
      <c r="B1430" s="5" t="s">
        <v>2720</v>
      </c>
      <c r="C1430" s="287" t="s">
        <v>2963</v>
      </c>
      <c r="D1430" s="287" t="s">
        <v>2960</v>
      </c>
      <c r="E1430" s="287" t="s">
        <v>2964</v>
      </c>
      <c r="F1430" s="23" t="s">
        <v>5334</v>
      </c>
      <c r="G1430" s="5" t="s">
        <v>2712</v>
      </c>
      <c r="H1430" s="5">
        <v>0</v>
      </c>
      <c r="I1430" s="8">
        <v>590000000</v>
      </c>
      <c r="J1430" s="8" t="s">
        <v>2714</v>
      </c>
      <c r="K1430" s="5" t="s">
        <v>2744</v>
      </c>
      <c r="L1430" s="8" t="s">
        <v>2714</v>
      </c>
      <c r="M1430" s="5" t="s">
        <v>2726</v>
      </c>
      <c r="N1430" s="5" t="s">
        <v>2754</v>
      </c>
      <c r="O1430" s="8" t="s">
        <v>5332</v>
      </c>
      <c r="P1430" s="8">
        <v>796</v>
      </c>
      <c r="Q1430" s="5" t="s">
        <v>2728</v>
      </c>
      <c r="R1430" s="201">
        <v>1</v>
      </c>
      <c r="S1430" s="201">
        <v>16500</v>
      </c>
      <c r="T1430" s="201">
        <f t="shared" ref="T1430:T1437" si="60">R1430*S1430</f>
        <v>16500</v>
      </c>
      <c r="U1430" s="201">
        <f t="shared" ref="U1430:U1439" si="61">T1430*1.12</f>
        <v>18480</v>
      </c>
      <c r="V1430" s="51"/>
      <c r="W1430" s="8">
        <v>2017</v>
      </c>
      <c r="X1430" s="5"/>
      <c r="Y1430" s="221"/>
      <c r="Z1430" s="138"/>
      <c r="AA1430" s="139"/>
      <c r="AB1430" s="138"/>
      <c r="AC1430" s="137"/>
      <c r="AD1430" s="137"/>
      <c r="AE1430" s="137"/>
      <c r="AF1430" s="137"/>
      <c r="AG1430" s="137"/>
      <c r="AH1430" s="137"/>
      <c r="AI1430" s="137"/>
      <c r="AJ1430" s="137"/>
      <c r="AK1430" s="137"/>
      <c r="AL1430" s="137"/>
      <c r="AM1430" s="137"/>
      <c r="AN1430" s="137"/>
      <c r="AO1430" s="137"/>
      <c r="AP1430" s="140"/>
      <c r="AQ1430" s="140"/>
      <c r="AR1430" s="140"/>
      <c r="AS1430" s="140"/>
      <c r="AT1430" s="140"/>
      <c r="AU1430" s="140"/>
      <c r="AV1430" s="140"/>
      <c r="AW1430" s="140"/>
      <c r="AX1430" s="140"/>
      <c r="AY1430" s="140"/>
      <c r="AZ1430" s="140"/>
      <c r="BA1430" s="140"/>
      <c r="BB1430" s="140"/>
      <c r="BC1430" s="140"/>
      <c r="BD1430" s="140"/>
      <c r="BE1430" s="140"/>
      <c r="BF1430" s="140"/>
      <c r="BG1430" s="140"/>
      <c r="BH1430" s="140"/>
      <c r="BI1430" s="140"/>
      <c r="BJ1430" s="140"/>
      <c r="BK1430" s="140"/>
      <c r="BL1430" s="140"/>
      <c r="BM1430" s="140"/>
      <c r="BN1430" s="140"/>
    </row>
    <row r="1431" spans="1:66" s="162" customFormat="1" ht="50.1" customHeight="1">
      <c r="A1431" s="4" t="s">
        <v>5335</v>
      </c>
      <c r="B1431" s="5" t="s">
        <v>2720</v>
      </c>
      <c r="C1431" s="287" t="s">
        <v>5336</v>
      </c>
      <c r="D1431" s="287" t="s">
        <v>2817</v>
      </c>
      <c r="E1431" s="287" t="s">
        <v>5337</v>
      </c>
      <c r="F1431" s="23" t="s">
        <v>5338</v>
      </c>
      <c r="G1431" s="5" t="s">
        <v>2712</v>
      </c>
      <c r="H1431" s="5">
        <v>0</v>
      </c>
      <c r="I1431" s="8">
        <v>590000000</v>
      </c>
      <c r="J1431" s="8" t="s">
        <v>2714</v>
      </c>
      <c r="K1431" s="5" t="s">
        <v>2744</v>
      </c>
      <c r="L1431" s="8" t="s">
        <v>2714</v>
      </c>
      <c r="M1431" s="5" t="s">
        <v>2726</v>
      </c>
      <c r="N1431" s="5" t="s">
        <v>2754</v>
      </c>
      <c r="O1431" s="8" t="s">
        <v>5332</v>
      </c>
      <c r="P1431" s="8" t="s">
        <v>2821</v>
      </c>
      <c r="Q1431" s="5" t="s">
        <v>2822</v>
      </c>
      <c r="R1431" s="201">
        <v>7</v>
      </c>
      <c r="S1431" s="201">
        <v>8400</v>
      </c>
      <c r="T1431" s="201">
        <f t="shared" si="60"/>
        <v>58800</v>
      </c>
      <c r="U1431" s="201">
        <f t="shared" si="61"/>
        <v>65856</v>
      </c>
      <c r="V1431" s="288"/>
      <c r="W1431" s="8">
        <v>2017</v>
      </c>
      <c r="X1431" s="5"/>
      <c r="Y1431" s="221"/>
      <c r="Z1431" s="138"/>
      <c r="AA1431" s="139"/>
      <c r="AB1431" s="138"/>
      <c r="AC1431" s="137"/>
      <c r="AD1431" s="137"/>
      <c r="AE1431" s="137"/>
      <c r="AF1431" s="137"/>
      <c r="AG1431" s="137"/>
      <c r="AH1431" s="137"/>
      <c r="AI1431" s="137"/>
      <c r="AJ1431" s="137"/>
      <c r="AK1431" s="137"/>
      <c r="AL1431" s="137"/>
      <c r="AM1431" s="137"/>
      <c r="AN1431" s="137"/>
      <c r="AO1431" s="137"/>
      <c r="AP1431" s="140"/>
      <c r="AQ1431" s="140"/>
      <c r="AR1431" s="140"/>
      <c r="AS1431" s="140"/>
      <c r="AT1431" s="140"/>
      <c r="AU1431" s="140"/>
      <c r="AV1431" s="140"/>
      <c r="AW1431" s="140"/>
      <c r="AX1431" s="140"/>
      <c r="AY1431" s="140"/>
      <c r="AZ1431" s="140"/>
      <c r="BA1431" s="140"/>
      <c r="BB1431" s="140"/>
      <c r="BC1431" s="140"/>
      <c r="BD1431" s="140"/>
      <c r="BE1431" s="140"/>
      <c r="BF1431" s="140"/>
      <c r="BG1431" s="140"/>
      <c r="BH1431" s="140"/>
      <c r="BI1431" s="140"/>
      <c r="BJ1431" s="140"/>
      <c r="BK1431" s="140"/>
      <c r="BL1431" s="140"/>
      <c r="BM1431" s="140"/>
      <c r="BN1431" s="140"/>
    </row>
    <row r="1432" spans="1:66" s="162" customFormat="1" ht="50.1" customHeight="1">
      <c r="A1432" s="4" t="s">
        <v>5339</v>
      </c>
      <c r="B1432" s="8" t="s">
        <v>2720</v>
      </c>
      <c r="C1432" s="7" t="s">
        <v>3394</v>
      </c>
      <c r="D1432" s="7" t="s">
        <v>3395</v>
      </c>
      <c r="E1432" s="7" t="s">
        <v>3396</v>
      </c>
      <c r="F1432" s="7" t="s">
        <v>5340</v>
      </c>
      <c r="G1432" s="5" t="s">
        <v>2712</v>
      </c>
      <c r="H1432" s="44">
        <v>0</v>
      </c>
      <c r="I1432" s="194">
        <v>590000000</v>
      </c>
      <c r="J1432" s="24" t="s">
        <v>5200</v>
      </c>
      <c r="K1432" s="5" t="s">
        <v>2744</v>
      </c>
      <c r="L1432" s="5" t="s">
        <v>2740</v>
      </c>
      <c r="M1432" s="5" t="s">
        <v>3398</v>
      </c>
      <c r="N1432" s="5" t="s">
        <v>2275</v>
      </c>
      <c r="O1432" s="5" t="s">
        <v>422</v>
      </c>
      <c r="P1432" s="8">
        <v>796</v>
      </c>
      <c r="Q1432" s="8" t="s">
        <v>2728</v>
      </c>
      <c r="R1432" s="196">
        <v>12</v>
      </c>
      <c r="S1432" s="196">
        <v>17200</v>
      </c>
      <c r="T1432" s="196">
        <f t="shared" si="60"/>
        <v>206400</v>
      </c>
      <c r="U1432" s="196">
        <f t="shared" si="61"/>
        <v>231168.00000000003</v>
      </c>
      <c r="V1432" s="211"/>
      <c r="W1432" s="24">
        <v>2017</v>
      </c>
      <c r="X1432" s="211"/>
      <c r="Y1432" s="137"/>
      <c r="Z1432" s="138"/>
      <c r="AA1432" s="139"/>
      <c r="AB1432" s="138"/>
      <c r="AC1432" s="137"/>
      <c r="AD1432" s="137"/>
      <c r="AE1432" s="137"/>
      <c r="AF1432" s="137"/>
      <c r="AG1432" s="137"/>
      <c r="AH1432" s="137"/>
      <c r="AI1432" s="137"/>
      <c r="AJ1432" s="137"/>
      <c r="AK1432" s="137"/>
      <c r="AL1432" s="137"/>
      <c r="AM1432" s="137"/>
      <c r="AN1432" s="137"/>
      <c r="AO1432" s="137"/>
      <c r="AP1432" s="140"/>
      <c r="AQ1432" s="140"/>
      <c r="AR1432" s="140"/>
      <c r="AS1432" s="140"/>
      <c r="AT1432" s="140"/>
      <c r="AU1432" s="140"/>
      <c r="AV1432" s="140"/>
      <c r="AW1432" s="140"/>
      <c r="AX1432" s="140"/>
      <c r="AY1432" s="140"/>
      <c r="AZ1432" s="140"/>
      <c r="BA1432" s="140"/>
      <c r="BB1432" s="140"/>
      <c r="BC1432" s="140"/>
      <c r="BD1432" s="140"/>
      <c r="BE1432" s="140"/>
      <c r="BF1432" s="140"/>
      <c r="BG1432" s="140"/>
      <c r="BH1432" s="140"/>
      <c r="BI1432" s="140"/>
      <c r="BJ1432" s="140"/>
      <c r="BK1432" s="140"/>
      <c r="BL1432" s="140"/>
      <c r="BM1432" s="140"/>
      <c r="BN1432" s="140"/>
    </row>
    <row r="1433" spans="1:66" s="162" customFormat="1" ht="50.1" customHeight="1">
      <c r="A1433" s="4" t="s">
        <v>5341</v>
      </c>
      <c r="B1433" s="5" t="s">
        <v>2720</v>
      </c>
      <c r="C1433" s="22" t="s">
        <v>5342</v>
      </c>
      <c r="D1433" s="22" t="s">
        <v>2946</v>
      </c>
      <c r="E1433" s="22" t="s">
        <v>5343</v>
      </c>
      <c r="F1433" s="93"/>
      <c r="G1433" s="8" t="s">
        <v>2712</v>
      </c>
      <c r="H1433" s="5">
        <v>0</v>
      </c>
      <c r="I1433" s="8">
        <v>590000000</v>
      </c>
      <c r="J1433" s="8" t="s">
        <v>2725</v>
      </c>
      <c r="K1433" s="8" t="s">
        <v>2744</v>
      </c>
      <c r="L1433" s="8" t="s">
        <v>2725</v>
      </c>
      <c r="M1433" s="8" t="s">
        <v>2726</v>
      </c>
      <c r="N1433" s="21" t="s">
        <v>5344</v>
      </c>
      <c r="O1433" s="21" t="s">
        <v>422</v>
      </c>
      <c r="P1433" s="90">
        <v>166</v>
      </c>
      <c r="Q1433" s="33" t="s">
        <v>2762</v>
      </c>
      <c r="R1433" s="201">
        <v>200</v>
      </c>
      <c r="S1433" s="201">
        <v>515</v>
      </c>
      <c r="T1433" s="201">
        <f t="shared" si="60"/>
        <v>103000</v>
      </c>
      <c r="U1433" s="201">
        <f t="shared" si="61"/>
        <v>115360.00000000001</v>
      </c>
      <c r="V1433" s="8"/>
      <c r="W1433" s="8">
        <v>2017</v>
      </c>
      <c r="X1433" s="259"/>
      <c r="Y1433" s="222"/>
      <c r="Z1433" s="138"/>
      <c r="AA1433" s="139"/>
      <c r="AB1433" s="138"/>
      <c r="AC1433" s="137"/>
      <c r="AD1433" s="137"/>
      <c r="AE1433" s="137"/>
      <c r="AF1433" s="137"/>
      <c r="AG1433" s="137"/>
      <c r="AH1433" s="137"/>
      <c r="AI1433" s="137"/>
      <c r="AJ1433" s="137"/>
      <c r="AK1433" s="137"/>
      <c r="AL1433" s="137"/>
      <c r="AM1433" s="137"/>
      <c r="AN1433" s="137"/>
      <c r="AO1433" s="137"/>
      <c r="AP1433" s="140"/>
      <c r="AQ1433" s="140"/>
      <c r="AR1433" s="140"/>
      <c r="AS1433" s="140"/>
      <c r="AT1433" s="140"/>
      <c r="AU1433" s="140"/>
      <c r="AV1433" s="140"/>
      <c r="AW1433" s="140"/>
      <c r="AX1433" s="140"/>
      <c r="AY1433" s="140"/>
      <c r="AZ1433" s="140"/>
      <c r="BA1433" s="140"/>
      <c r="BB1433" s="140"/>
      <c r="BC1433" s="140"/>
      <c r="BD1433" s="140"/>
      <c r="BE1433" s="140"/>
      <c r="BF1433" s="140"/>
      <c r="BG1433" s="140"/>
      <c r="BH1433" s="140"/>
      <c r="BI1433" s="140"/>
      <c r="BJ1433" s="140"/>
      <c r="BK1433" s="140"/>
      <c r="BL1433" s="140"/>
      <c r="BM1433" s="140"/>
      <c r="BN1433" s="140"/>
    </row>
    <row r="1434" spans="1:66" s="162" customFormat="1" ht="50.1" customHeight="1">
      <c r="A1434" s="4" t="s">
        <v>5345</v>
      </c>
      <c r="B1434" s="5" t="s">
        <v>2720</v>
      </c>
      <c r="C1434" s="22" t="s">
        <v>5346</v>
      </c>
      <c r="D1434" s="22" t="s">
        <v>3582</v>
      </c>
      <c r="E1434" s="22" t="s">
        <v>5347</v>
      </c>
      <c r="F1434" s="93"/>
      <c r="G1434" s="8" t="s">
        <v>2712</v>
      </c>
      <c r="H1434" s="5">
        <v>0</v>
      </c>
      <c r="I1434" s="8">
        <v>590000000</v>
      </c>
      <c r="J1434" s="8" t="s">
        <v>2725</v>
      </c>
      <c r="K1434" s="8" t="s">
        <v>2744</v>
      </c>
      <c r="L1434" s="8" t="s">
        <v>2725</v>
      </c>
      <c r="M1434" s="8" t="s">
        <v>2726</v>
      </c>
      <c r="N1434" s="21" t="s">
        <v>5344</v>
      </c>
      <c r="O1434" s="21" t="s">
        <v>422</v>
      </c>
      <c r="P1434" s="90">
        <v>166</v>
      </c>
      <c r="Q1434" s="33" t="s">
        <v>2762</v>
      </c>
      <c r="R1434" s="201">
        <v>100</v>
      </c>
      <c r="S1434" s="201">
        <v>335</v>
      </c>
      <c r="T1434" s="201">
        <f t="shared" si="60"/>
        <v>33500</v>
      </c>
      <c r="U1434" s="201">
        <f t="shared" si="61"/>
        <v>37520</v>
      </c>
      <c r="V1434" s="8"/>
      <c r="W1434" s="8">
        <v>2017</v>
      </c>
      <c r="X1434" s="259"/>
      <c r="Y1434" s="222"/>
      <c r="Z1434" s="138"/>
      <c r="AA1434" s="139"/>
      <c r="AB1434" s="138"/>
      <c r="AC1434" s="137"/>
      <c r="AD1434" s="137"/>
      <c r="AE1434" s="137"/>
      <c r="AF1434" s="137"/>
      <c r="AG1434" s="137"/>
      <c r="AH1434" s="137"/>
      <c r="AI1434" s="137"/>
      <c r="AJ1434" s="137"/>
      <c r="AK1434" s="137"/>
      <c r="AL1434" s="137"/>
      <c r="AM1434" s="137"/>
      <c r="AN1434" s="137"/>
      <c r="AO1434" s="137"/>
      <c r="AP1434" s="140"/>
      <c r="AQ1434" s="140"/>
      <c r="AR1434" s="140"/>
      <c r="AS1434" s="140"/>
      <c r="AT1434" s="140"/>
      <c r="AU1434" s="140"/>
      <c r="AV1434" s="140"/>
      <c r="AW1434" s="140"/>
      <c r="AX1434" s="140"/>
      <c r="AY1434" s="140"/>
      <c r="AZ1434" s="140"/>
      <c r="BA1434" s="140"/>
      <c r="BB1434" s="140"/>
      <c r="BC1434" s="140"/>
      <c r="BD1434" s="140"/>
      <c r="BE1434" s="140"/>
      <c r="BF1434" s="140"/>
      <c r="BG1434" s="140"/>
      <c r="BH1434" s="140"/>
      <c r="BI1434" s="140"/>
      <c r="BJ1434" s="140"/>
      <c r="BK1434" s="140"/>
      <c r="BL1434" s="140"/>
      <c r="BM1434" s="140"/>
      <c r="BN1434" s="140"/>
    </row>
    <row r="1435" spans="1:66" s="162" customFormat="1" ht="50.1" customHeight="1">
      <c r="A1435" s="4" t="s">
        <v>5348</v>
      </c>
      <c r="B1435" s="5" t="s">
        <v>2720</v>
      </c>
      <c r="C1435" s="22" t="s">
        <v>5349</v>
      </c>
      <c r="D1435" s="22" t="s">
        <v>3569</v>
      </c>
      <c r="E1435" s="22" t="s">
        <v>5350</v>
      </c>
      <c r="F1435" s="93"/>
      <c r="G1435" s="8" t="s">
        <v>2712</v>
      </c>
      <c r="H1435" s="5">
        <v>0</v>
      </c>
      <c r="I1435" s="8">
        <v>590000000</v>
      </c>
      <c r="J1435" s="8" t="s">
        <v>2725</v>
      </c>
      <c r="K1435" s="8" t="s">
        <v>2744</v>
      </c>
      <c r="L1435" s="8" t="s">
        <v>2725</v>
      </c>
      <c r="M1435" s="8" t="s">
        <v>2726</v>
      </c>
      <c r="N1435" s="21" t="s">
        <v>5344</v>
      </c>
      <c r="O1435" s="21" t="s">
        <v>422</v>
      </c>
      <c r="P1435" s="90">
        <v>166</v>
      </c>
      <c r="Q1435" s="33" t="s">
        <v>2762</v>
      </c>
      <c r="R1435" s="201">
        <v>100</v>
      </c>
      <c r="S1435" s="201">
        <v>520</v>
      </c>
      <c r="T1435" s="201">
        <f t="shared" si="60"/>
        <v>52000</v>
      </c>
      <c r="U1435" s="201">
        <f t="shared" si="61"/>
        <v>58240.000000000007</v>
      </c>
      <c r="V1435" s="8"/>
      <c r="W1435" s="8">
        <v>2017</v>
      </c>
      <c r="X1435" s="259"/>
      <c r="Y1435" s="222"/>
      <c r="Z1435" s="138"/>
      <c r="AA1435" s="139"/>
      <c r="AB1435" s="138"/>
      <c r="AC1435" s="137"/>
      <c r="AD1435" s="137"/>
      <c r="AE1435" s="137"/>
      <c r="AF1435" s="137"/>
      <c r="AG1435" s="137"/>
      <c r="AH1435" s="137"/>
      <c r="AI1435" s="137"/>
      <c r="AJ1435" s="137"/>
      <c r="AK1435" s="137"/>
      <c r="AL1435" s="137"/>
      <c r="AM1435" s="137"/>
      <c r="AN1435" s="137"/>
      <c r="AO1435" s="137"/>
      <c r="AP1435" s="140"/>
      <c r="AQ1435" s="140"/>
      <c r="AR1435" s="140"/>
      <c r="AS1435" s="140"/>
      <c r="AT1435" s="140"/>
      <c r="AU1435" s="140"/>
      <c r="AV1435" s="140"/>
      <c r="AW1435" s="140"/>
      <c r="AX1435" s="140"/>
      <c r="AY1435" s="140"/>
      <c r="AZ1435" s="140"/>
      <c r="BA1435" s="140"/>
      <c r="BB1435" s="140"/>
      <c r="BC1435" s="140"/>
      <c r="BD1435" s="140"/>
      <c r="BE1435" s="140"/>
      <c r="BF1435" s="140"/>
      <c r="BG1435" s="140"/>
      <c r="BH1435" s="140"/>
      <c r="BI1435" s="140"/>
      <c r="BJ1435" s="140"/>
      <c r="BK1435" s="140"/>
      <c r="BL1435" s="140"/>
      <c r="BM1435" s="140"/>
      <c r="BN1435" s="140"/>
    </row>
    <row r="1436" spans="1:66" s="162" customFormat="1" ht="50.1" customHeight="1">
      <c r="A1436" s="4" t="s">
        <v>5351</v>
      </c>
      <c r="B1436" s="8" t="s">
        <v>2720</v>
      </c>
      <c r="C1436" s="23" t="s">
        <v>5352</v>
      </c>
      <c r="D1436" s="23" t="s">
        <v>5353</v>
      </c>
      <c r="E1436" s="23" t="s">
        <v>5354</v>
      </c>
      <c r="F1436" s="289" t="s">
        <v>5355</v>
      </c>
      <c r="G1436" s="24" t="s">
        <v>2712</v>
      </c>
      <c r="H1436" s="8">
        <v>0</v>
      </c>
      <c r="I1436" s="8">
        <v>590000000</v>
      </c>
      <c r="J1436" s="33" t="s">
        <v>2571</v>
      </c>
      <c r="K1436" s="24" t="s">
        <v>407</v>
      </c>
      <c r="L1436" s="33" t="s">
        <v>2571</v>
      </c>
      <c r="M1436" s="33" t="s">
        <v>2716</v>
      </c>
      <c r="N1436" s="24" t="s">
        <v>766</v>
      </c>
      <c r="O1436" s="5" t="s">
        <v>767</v>
      </c>
      <c r="P1436" s="4">
        <v>796</v>
      </c>
      <c r="Q1436" s="4" t="s">
        <v>2728</v>
      </c>
      <c r="R1436" s="161">
        <v>30</v>
      </c>
      <c r="S1436" s="196">
        <v>4403</v>
      </c>
      <c r="T1436" s="161">
        <f t="shared" si="60"/>
        <v>132090</v>
      </c>
      <c r="U1436" s="290">
        <f t="shared" si="61"/>
        <v>147940.80000000002</v>
      </c>
      <c r="V1436" s="33"/>
      <c r="W1436" s="5">
        <v>2017</v>
      </c>
      <c r="X1436" s="8"/>
      <c r="Y1436" s="223"/>
      <c r="Z1436" s="138"/>
      <c r="AA1436" s="139"/>
      <c r="AB1436" s="138"/>
      <c r="AC1436" s="137"/>
      <c r="AD1436" s="137"/>
      <c r="AE1436" s="137"/>
      <c r="AF1436" s="137"/>
      <c r="AG1436" s="137"/>
      <c r="AH1436" s="137"/>
      <c r="AI1436" s="137"/>
      <c r="AJ1436" s="137"/>
      <c r="AK1436" s="137"/>
      <c r="AL1436" s="137"/>
      <c r="AM1436" s="137"/>
      <c r="AN1436" s="137"/>
      <c r="AO1436" s="137"/>
      <c r="AP1436" s="140"/>
      <c r="AQ1436" s="140"/>
      <c r="AR1436" s="140"/>
      <c r="AS1436" s="140"/>
      <c r="AT1436" s="140"/>
      <c r="AU1436" s="140"/>
      <c r="AV1436" s="140"/>
      <c r="AW1436" s="140"/>
      <c r="AX1436" s="140"/>
      <c r="AY1436" s="140"/>
      <c r="AZ1436" s="140"/>
      <c r="BA1436" s="140"/>
      <c r="BB1436" s="140"/>
      <c r="BC1436" s="140"/>
      <c r="BD1436" s="140"/>
      <c r="BE1436" s="140"/>
      <c r="BF1436" s="140"/>
      <c r="BG1436" s="140"/>
      <c r="BH1436" s="140"/>
      <c r="BI1436" s="140"/>
      <c r="BJ1436" s="140"/>
      <c r="BK1436" s="140"/>
      <c r="BL1436" s="140"/>
      <c r="BM1436" s="140"/>
      <c r="BN1436" s="140"/>
    </row>
    <row r="1437" spans="1:66" s="162" customFormat="1" ht="50.1" customHeight="1">
      <c r="A1437" s="4" t="s">
        <v>5356</v>
      </c>
      <c r="B1437" s="8" t="s">
        <v>2720</v>
      </c>
      <c r="C1437" s="23" t="s">
        <v>5352</v>
      </c>
      <c r="D1437" s="23" t="s">
        <v>5353</v>
      </c>
      <c r="E1437" s="23" t="s">
        <v>5354</v>
      </c>
      <c r="F1437" s="289" t="s">
        <v>5357</v>
      </c>
      <c r="G1437" s="24" t="s">
        <v>2712</v>
      </c>
      <c r="H1437" s="8">
        <v>0</v>
      </c>
      <c r="I1437" s="8">
        <v>590000000</v>
      </c>
      <c r="J1437" s="33" t="s">
        <v>2571</v>
      </c>
      <c r="K1437" s="24" t="s">
        <v>407</v>
      </c>
      <c r="L1437" s="33" t="s">
        <v>2571</v>
      </c>
      <c r="M1437" s="33" t="s">
        <v>2716</v>
      </c>
      <c r="N1437" s="24" t="s">
        <v>766</v>
      </c>
      <c r="O1437" s="5" t="s">
        <v>767</v>
      </c>
      <c r="P1437" s="4">
        <v>796</v>
      </c>
      <c r="Q1437" s="4" t="s">
        <v>2728</v>
      </c>
      <c r="R1437" s="271">
        <v>30</v>
      </c>
      <c r="S1437" s="196">
        <v>2552</v>
      </c>
      <c r="T1437" s="161">
        <f t="shared" si="60"/>
        <v>76560</v>
      </c>
      <c r="U1437" s="290">
        <f t="shared" si="61"/>
        <v>85747.200000000012</v>
      </c>
      <c r="V1437" s="50"/>
      <c r="W1437" s="5">
        <v>2017</v>
      </c>
      <c r="X1437" s="24"/>
      <c r="Y1437" s="223"/>
      <c r="Z1437" s="138"/>
      <c r="AA1437" s="139"/>
      <c r="AB1437" s="138"/>
      <c r="AC1437" s="137"/>
      <c r="AD1437" s="137"/>
      <c r="AE1437" s="137"/>
      <c r="AF1437" s="137"/>
      <c r="AG1437" s="137"/>
      <c r="AH1437" s="137"/>
      <c r="AI1437" s="137"/>
      <c r="AJ1437" s="137"/>
      <c r="AK1437" s="137"/>
      <c r="AL1437" s="137"/>
      <c r="AM1437" s="137"/>
      <c r="AN1437" s="137"/>
      <c r="AO1437" s="137"/>
      <c r="AP1437" s="140"/>
      <c r="AQ1437" s="140"/>
      <c r="AR1437" s="140"/>
      <c r="AS1437" s="140"/>
      <c r="AT1437" s="140"/>
      <c r="AU1437" s="140"/>
      <c r="AV1437" s="140"/>
      <c r="AW1437" s="140"/>
      <c r="AX1437" s="140"/>
      <c r="AY1437" s="140"/>
      <c r="AZ1437" s="140"/>
      <c r="BA1437" s="140"/>
      <c r="BB1437" s="140"/>
      <c r="BC1437" s="140"/>
      <c r="BD1437" s="140"/>
      <c r="BE1437" s="140"/>
      <c r="BF1437" s="140"/>
      <c r="BG1437" s="140"/>
      <c r="BH1437" s="140"/>
      <c r="BI1437" s="140"/>
      <c r="BJ1437" s="140"/>
      <c r="BK1437" s="140"/>
      <c r="BL1437" s="140"/>
      <c r="BM1437" s="140"/>
      <c r="BN1437" s="140"/>
    </row>
    <row r="1438" spans="1:66" s="162" customFormat="1" ht="50.1" customHeight="1">
      <c r="A1438" s="4" t="s">
        <v>5358</v>
      </c>
      <c r="B1438" s="8" t="s">
        <v>2720</v>
      </c>
      <c r="C1438" s="23" t="s">
        <v>3542</v>
      </c>
      <c r="D1438" s="23" t="s">
        <v>3543</v>
      </c>
      <c r="E1438" s="23" t="s">
        <v>3544</v>
      </c>
      <c r="F1438" s="23" t="s">
        <v>5359</v>
      </c>
      <c r="G1438" s="5" t="s">
        <v>2712</v>
      </c>
      <c r="H1438" s="8">
        <v>0</v>
      </c>
      <c r="I1438" s="8">
        <v>590000000</v>
      </c>
      <c r="J1438" s="8" t="s">
        <v>2714</v>
      </c>
      <c r="K1438" s="8" t="s">
        <v>2744</v>
      </c>
      <c r="L1438" s="8" t="s">
        <v>2725</v>
      </c>
      <c r="M1438" s="33" t="s">
        <v>3398</v>
      </c>
      <c r="N1438" s="21" t="s">
        <v>5360</v>
      </c>
      <c r="O1438" s="33" t="s">
        <v>5149</v>
      </c>
      <c r="P1438" s="5">
        <v>796</v>
      </c>
      <c r="Q1438" s="5" t="s">
        <v>2728</v>
      </c>
      <c r="R1438" s="196">
        <v>10</v>
      </c>
      <c r="S1438" s="196">
        <v>489500</v>
      </c>
      <c r="T1438" s="161">
        <f t="shared" ref="T1438:T1439" si="62">S1438*R1438</f>
        <v>4895000</v>
      </c>
      <c r="U1438" s="161">
        <f t="shared" si="61"/>
        <v>5482400.0000000009</v>
      </c>
      <c r="V1438" s="8"/>
      <c r="W1438" s="8">
        <v>2017</v>
      </c>
      <c r="X1438" s="5"/>
      <c r="Y1438" s="137"/>
      <c r="Z1438" s="138"/>
      <c r="AA1438" s="139"/>
      <c r="AB1438" s="138"/>
      <c r="AC1438" s="137"/>
      <c r="AD1438" s="137"/>
      <c r="AE1438" s="137"/>
      <c r="AF1438" s="137"/>
      <c r="AG1438" s="137"/>
      <c r="AH1438" s="137"/>
      <c r="AI1438" s="137"/>
      <c r="AJ1438" s="137"/>
      <c r="AK1438" s="137"/>
      <c r="AL1438" s="137"/>
      <c r="AM1438" s="137"/>
      <c r="AN1438" s="137"/>
      <c r="AO1438" s="137"/>
      <c r="AP1438" s="140"/>
      <c r="AQ1438" s="140"/>
      <c r="AR1438" s="140"/>
      <c r="AS1438" s="140"/>
      <c r="AT1438" s="140"/>
      <c r="AU1438" s="140"/>
      <c r="AV1438" s="140"/>
      <c r="AW1438" s="140"/>
      <c r="AX1438" s="140"/>
      <c r="AY1438" s="140"/>
      <c r="AZ1438" s="140"/>
      <c r="BA1438" s="140"/>
      <c r="BB1438" s="140"/>
      <c r="BC1438" s="140"/>
      <c r="BD1438" s="140"/>
      <c r="BE1438" s="140"/>
      <c r="BF1438" s="140"/>
      <c r="BG1438" s="140"/>
      <c r="BH1438" s="140"/>
      <c r="BI1438" s="140"/>
      <c r="BJ1438" s="140"/>
      <c r="BK1438" s="140"/>
      <c r="BL1438" s="140"/>
      <c r="BM1438" s="140"/>
      <c r="BN1438" s="140"/>
    </row>
    <row r="1439" spans="1:66" s="162" customFormat="1" ht="50.1" customHeight="1">
      <c r="A1439" s="4" t="s">
        <v>5361</v>
      </c>
      <c r="B1439" s="8" t="s">
        <v>2720</v>
      </c>
      <c r="C1439" s="23" t="s">
        <v>3542</v>
      </c>
      <c r="D1439" s="23" t="s">
        <v>3543</v>
      </c>
      <c r="E1439" s="23" t="s">
        <v>3544</v>
      </c>
      <c r="F1439" s="23" t="s">
        <v>5362</v>
      </c>
      <c r="G1439" s="5" t="s">
        <v>2712</v>
      </c>
      <c r="H1439" s="5">
        <v>0</v>
      </c>
      <c r="I1439" s="8">
        <v>590000000</v>
      </c>
      <c r="J1439" s="8" t="s">
        <v>2714</v>
      </c>
      <c r="K1439" s="8" t="s">
        <v>2744</v>
      </c>
      <c r="L1439" s="8" t="s">
        <v>3576</v>
      </c>
      <c r="M1439" s="33" t="s">
        <v>3398</v>
      </c>
      <c r="N1439" s="21" t="s">
        <v>5360</v>
      </c>
      <c r="O1439" s="8" t="s">
        <v>5149</v>
      </c>
      <c r="P1439" s="5">
        <v>796</v>
      </c>
      <c r="Q1439" s="5" t="s">
        <v>2728</v>
      </c>
      <c r="R1439" s="196">
        <v>10</v>
      </c>
      <c r="S1439" s="196">
        <v>198000</v>
      </c>
      <c r="T1439" s="161">
        <f t="shared" si="62"/>
        <v>1980000</v>
      </c>
      <c r="U1439" s="161">
        <f t="shared" si="61"/>
        <v>2217600</v>
      </c>
      <c r="V1439" s="8"/>
      <c r="W1439" s="8">
        <v>2017</v>
      </c>
      <c r="X1439" s="74"/>
      <c r="Y1439" s="137"/>
      <c r="Z1439" s="138"/>
      <c r="AA1439" s="139"/>
      <c r="AB1439" s="138"/>
      <c r="AC1439" s="137"/>
      <c r="AD1439" s="137"/>
      <c r="AE1439" s="137"/>
      <c r="AF1439" s="137"/>
      <c r="AG1439" s="137"/>
      <c r="AH1439" s="137"/>
      <c r="AI1439" s="137"/>
      <c r="AJ1439" s="137"/>
      <c r="AK1439" s="137"/>
      <c r="AL1439" s="137"/>
      <c r="AM1439" s="137"/>
      <c r="AN1439" s="137"/>
      <c r="AO1439" s="137"/>
      <c r="AP1439" s="140"/>
      <c r="AQ1439" s="140"/>
      <c r="AR1439" s="140"/>
      <c r="AS1439" s="140"/>
      <c r="AT1439" s="140"/>
      <c r="AU1439" s="140"/>
      <c r="AV1439" s="140"/>
      <c r="AW1439" s="140"/>
      <c r="AX1439" s="140"/>
      <c r="AY1439" s="140"/>
      <c r="AZ1439" s="140"/>
      <c r="BA1439" s="140"/>
      <c r="BB1439" s="140"/>
      <c r="BC1439" s="140"/>
      <c r="BD1439" s="140"/>
      <c r="BE1439" s="140"/>
      <c r="BF1439" s="140"/>
      <c r="BG1439" s="140"/>
      <c r="BH1439" s="140"/>
      <c r="BI1439" s="140"/>
      <c r="BJ1439" s="140"/>
      <c r="BK1439" s="140"/>
      <c r="BL1439" s="140"/>
      <c r="BM1439" s="140"/>
      <c r="BN1439" s="140"/>
    </row>
    <row r="1440" spans="1:66" s="162" customFormat="1" ht="50.1" customHeight="1">
      <c r="A1440" s="4" t="s">
        <v>5378</v>
      </c>
      <c r="B1440" s="5" t="s">
        <v>2720</v>
      </c>
      <c r="C1440" s="23" t="s">
        <v>881</v>
      </c>
      <c r="D1440" s="23" t="s">
        <v>882</v>
      </c>
      <c r="E1440" s="22" t="s">
        <v>883</v>
      </c>
      <c r="F1440" s="22" t="s">
        <v>5379</v>
      </c>
      <c r="G1440" s="8" t="s">
        <v>2712</v>
      </c>
      <c r="H1440" s="5">
        <v>0</v>
      </c>
      <c r="I1440" s="4">
        <v>590000000</v>
      </c>
      <c r="J1440" s="8" t="s">
        <v>2714</v>
      </c>
      <c r="K1440" s="8" t="s">
        <v>2744</v>
      </c>
      <c r="L1440" s="8" t="s">
        <v>2714</v>
      </c>
      <c r="M1440" s="24" t="s">
        <v>2726</v>
      </c>
      <c r="N1440" s="5" t="s">
        <v>5380</v>
      </c>
      <c r="O1440" s="8" t="s">
        <v>422</v>
      </c>
      <c r="P1440" s="8">
        <v>796</v>
      </c>
      <c r="Q1440" s="5" t="s">
        <v>2728</v>
      </c>
      <c r="R1440" s="201">
        <v>1</v>
      </c>
      <c r="S1440" s="201">
        <v>76000</v>
      </c>
      <c r="T1440" s="201">
        <f>R1440*S1440</f>
        <v>76000</v>
      </c>
      <c r="U1440" s="201">
        <f t="shared" ref="U1440:U1441" si="63">T1440*1.12</f>
        <v>85120.000000000015</v>
      </c>
      <c r="V1440" s="8"/>
      <c r="W1440" s="8">
        <v>2017</v>
      </c>
      <c r="X1440" s="5"/>
      <c r="Y1440" s="224"/>
      <c r="Z1440" s="138"/>
      <c r="AA1440" s="139"/>
      <c r="AB1440" s="138"/>
      <c r="AC1440" s="137"/>
      <c r="AD1440" s="137"/>
      <c r="AE1440" s="137"/>
      <c r="AF1440" s="137"/>
      <c r="AG1440" s="137"/>
      <c r="AH1440" s="137"/>
      <c r="AI1440" s="137"/>
      <c r="AJ1440" s="137"/>
      <c r="AK1440" s="137"/>
      <c r="AL1440" s="137"/>
      <c r="AM1440" s="137"/>
      <c r="AN1440" s="137"/>
      <c r="AO1440" s="137"/>
      <c r="AP1440" s="140"/>
      <c r="AQ1440" s="140"/>
      <c r="AR1440" s="140"/>
      <c r="AS1440" s="140"/>
      <c r="AT1440" s="140"/>
      <c r="AU1440" s="140"/>
      <c r="AV1440" s="140"/>
      <c r="AW1440" s="140"/>
      <c r="AX1440" s="140"/>
      <c r="AY1440" s="140"/>
      <c r="AZ1440" s="140"/>
      <c r="BA1440" s="140"/>
      <c r="BB1440" s="140"/>
      <c r="BC1440" s="140"/>
      <c r="BD1440" s="140"/>
      <c r="BE1440" s="140"/>
      <c r="BF1440" s="140"/>
      <c r="BG1440" s="140"/>
      <c r="BH1440" s="140"/>
      <c r="BI1440" s="140"/>
      <c r="BJ1440" s="140"/>
      <c r="BK1440" s="140"/>
      <c r="BL1440" s="140"/>
      <c r="BM1440" s="140"/>
      <c r="BN1440" s="140"/>
    </row>
    <row r="1441" spans="1:91" s="162" customFormat="1" ht="50.1" customHeight="1">
      <c r="A1441" s="4" t="s">
        <v>5381</v>
      </c>
      <c r="B1441" s="5" t="s">
        <v>2720</v>
      </c>
      <c r="C1441" s="22" t="s">
        <v>5382</v>
      </c>
      <c r="D1441" s="23" t="s">
        <v>5383</v>
      </c>
      <c r="E1441" s="22" t="s">
        <v>3402</v>
      </c>
      <c r="F1441" s="22" t="s">
        <v>5384</v>
      </c>
      <c r="G1441" s="8" t="s">
        <v>2712</v>
      </c>
      <c r="H1441" s="5">
        <v>0</v>
      </c>
      <c r="I1441" s="4">
        <v>590000000</v>
      </c>
      <c r="J1441" s="8" t="s">
        <v>2714</v>
      </c>
      <c r="K1441" s="8" t="s">
        <v>407</v>
      </c>
      <c r="L1441" s="8" t="s">
        <v>2714</v>
      </c>
      <c r="M1441" s="24" t="s">
        <v>2716</v>
      </c>
      <c r="N1441" s="5" t="s">
        <v>5385</v>
      </c>
      <c r="O1441" s="8" t="s">
        <v>5149</v>
      </c>
      <c r="P1441" s="8">
        <v>796</v>
      </c>
      <c r="Q1441" s="5" t="s">
        <v>2728</v>
      </c>
      <c r="R1441" s="201">
        <v>1</v>
      </c>
      <c r="S1441" s="201">
        <v>750000</v>
      </c>
      <c r="T1441" s="201">
        <f>R1441*S1441</f>
        <v>750000</v>
      </c>
      <c r="U1441" s="201">
        <f t="shared" si="63"/>
        <v>840000.00000000012</v>
      </c>
      <c r="V1441" s="8"/>
      <c r="W1441" s="8">
        <v>2017</v>
      </c>
      <c r="X1441" s="5"/>
      <c r="Y1441" s="224"/>
      <c r="Z1441" s="138"/>
      <c r="AA1441" s="139"/>
      <c r="AB1441" s="138"/>
      <c r="AC1441" s="137"/>
      <c r="AD1441" s="137"/>
      <c r="AE1441" s="137"/>
      <c r="AF1441" s="137"/>
      <c r="AG1441" s="137"/>
      <c r="AH1441" s="137"/>
      <c r="AI1441" s="137"/>
      <c r="AJ1441" s="137"/>
      <c r="AK1441" s="137"/>
      <c r="AL1441" s="137"/>
      <c r="AM1441" s="137"/>
      <c r="AN1441" s="137"/>
      <c r="AO1441" s="137"/>
      <c r="AP1441" s="140"/>
      <c r="AQ1441" s="140"/>
      <c r="AR1441" s="140"/>
      <c r="AS1441" s="140"/>
      <c r="AT1441" s="140"/>
      <c r="AU1441" s="140"/>
      <c r="AV1441" s="140"/>
      <c r="AW1441" s="140"/>
      <c r="AX1441" s="140"/>
      <c r="AY1441" s="140"/>
      <c r="AZ1441" s="140"/>
      <c r="BA1441" s="140"/>
      <c r="BB1441" s="140"/>
      <c r="BC1441" s="140"/>
      <c r="BD1441" s="140"/>
      <c r="BE1441" s="140"/>
      <c r="BF1441" s="140"/>
      <c r="BG1441" s="140"/>
      <c r="BH1441" s="140"/>
      <c r="BI1441" s="140"/>
      <c r="BJ1441" s="140"/>
      <c r="BK1441" s="140"/>
      <c r="BL1441" s="140"/>
      <c r="BM1441" s="140"/>
      <c r="BN1441" s="140"/>
    </row>
    <row r="1442" spans="1:91" s="162" customFormat="1" ht="50.1" customHeight="1">
      <c r="A1442" s="4" t="s">
        <v>5386</v>
      </c>
      <c r="B1442" s="21" t="s">
        <v>2720</v>
      </c>
      <c r="C1442" s="22" t="s">
        <v>1184</v>
      </c>
      <c r="D1442" s="22" t="s">
        <v>1185</v>
      </c>
      <c r="E1442" s="22" t="s">
        <v>1186</v>
      </c>
      <c r="F1442" s="22" t="s">
        <v>5387</v>
      </c>
      <c r="G1442" s="5" t="s">
        <v>2712</v>
      </c>
      <c r="H1442" s="44">
        <v>0</v>
      </c>
      <c r="I1442" s="194">
        <v>590000000</v>
      </c>
      <c r="J1442" s="24" t="s">
        <v>5200</v>
      </c>
      <c r="K1442" s="5" t="s">
        <v>2744</v>
      </c>
      <c r="L1442" s="5" t="s">
        <v>2740</v>
      </c>
      <c r="M1442" s="5" t="s">
        <v>3398</v>
      </c>
      <c r="N1442" s="5" t="s">
        <v>2128</v>
      </c>
      <c r="O1442" s="5" t="s">
        <v>5241</v>
      </c>
      <c r="P1442" s="50">
        <v>796</v>
      </c>
      <c r="Q1442" s="5" t="s">
        <v>2728</v>
      </c>
      <c r="R1442" s="196">
        <v>100</v>
      </c>
      <c r="S1442" s="196">
        <v>56</v>
      </c>
      <c r="T1442" s="268">
        <f>S1442*R1442</f>
        <v>5600</v>
      </c>
      <c r="U1442" s="268">
        <f>T1442*1.12</f>
        <v>6272.0000000000009</v>
      </c>
      <c r="V1442" s="121"/>
      <c r="W1442" s="24">
        <v>2017</v>
      </c>
      <c r="X1442" s="5"/>
      <c r="Y1442" s="225"/>
      <c r="Z1442" s="138"/>
      <c r="AA1442" s="139"/>
      <c r="AB1442" s="138"/>
      <c r="AC1442" s="137"/>
      <c r="AD1442" s="137"/>
      <c r="AE1442" s="137"/>
      <c r="AF1442" s="137"/>
      <c r="AG1442" s="137"/>
      <c r="AH1442" s="137"/>
      <c r="AI1442" s="137"/>
      <c r="AJ1442" s="137"/>
      <c r="AK1442" s="137"/>
      <c r="AL1442" s="137"/>
      <c r="AM1442" s="137"/>
      <c r="AN1442" s="137"/>
      <c r="AO1442" s="137"/>
      <c r="AP1442" s="140"/>
      <c r="AQ1442" s="140"/>
      <c r="AR1442" s="140"/>
      <c r="AS1442" s="140"/>
      <c r="AT1442" s="140"/>
      <c r="AU1442" s="140"/>
      <c r="AV1442" s="140"/>
      <c r="AW1442" s="140"/>
      <c r="AX1442" s="140"/>
      <c r="AY1442" s="140"/>
      <c r="AZ1442" s="140"/>
      <c r="BA1442" s="140"/>
      <c r="BB1442" s="140"/>
      <c r="BC1442" s="140"/>
      <c r="BD1442" s="140"/>
      <c r="BE1442" s="140"/>
      <c r="BF1442" s="140"/>
      <c r="BG1442" s="140"/>
      <c r="BH1442" s="140"/>
      <c r="BI1442" s="140"/>
      <c r="BJ1442" s="140"/>
      <c r="BK1442" s="140"/>
      <c r="BL1442" s="140"/>
      <c r="BM1442" s="140"/>
      <c r="BN1442" s="140"/>
    </row>
    <row r="1443" spans="1:91" s="162" customFormat="1" ht="50.1" customHeight="1">
      <c r="A1443" s="4" t="s">
        <v>5388</v>
      </c>
      <c r="B1443" s="21" t="s">
        <v>2720</v>
      </c>
      <c r="C1443" s="22" t="s">
        <v>5389</v>
      </c>
      <c r="D1443" s="22" t="s">
        <v>3020</v>
      </c>
      <c r="E1443" s="22" t="s">
        <v>5390</v>
      </c>
      <c r="F1443" s="22" t="s">
        <v>5391</v>
      </c>
      <c r="G1443" s="5" t="s">
        <v>2712</v>
      </c>
      <c r="H1443" s="44">
        <v>0</v>
      </c>
      <c r="I1443" s="194">
        <v>590000000</v>
      </c>
      <c r="J1443" s="24" t="s">
        <v>5200</v>
      </c>
      <c r="K1443" s="5" t="s">
        <v>2744</v>
      </c>
      <c r="L1443" s="5" t="s">
        <v>2740</v>
      </c>
      <c r="M1443" s="5" t="s">
        <v>3398</v>
      </c>
      <c r="N1443" s="5" t="s">
        <v>2128</v>
      </c>
      <c r="O1443" s="5" t="s">
        <v>5241</v>
      </c>
      <c r="P1443" s="50">
        <v>796</v>
      </c>
      <c r="Q1443" s="5" t="s">
        <v>2728</v>
      </c>
      <c r="R1443" s="196">
        <v>2</v>
      </c>
      <c r="S1443" s="196">
        <v>3000</v>
      </c>
      <c r="T1443" s="268">
        <f>S1443*R1443</f>
        <v>6000</v>
      </c>
      <c r="U1443" s="268">
        <f>T1443*1.12</f>
        <v>6720.0000000000009</v>
      </c>
      <c r="V1443" s="121"/>
      <c r="W1443" s="24">
        <v>2017</v>
      </c>
      <c r="X1443" s="5"/>
      <c r="Y1443" s="225"/>
      <c r="Z1443" s="138"/>
      <c r="AA1443" s="139"/>
      <c r="AB1443" s="138"/>
      <c r="AC1443" s="137"/>
      <c r="AD1443" s="137"/>
      <c r="AE1443" s="137"/>
      <c r="AF1443" s="137"/>
      <c r="AG1443" s="137"/>
      <c r="AH1443" s="137"/>
      <c r="AI1443" s="137"/>
      <c r="AJ1443" s="137"/>
      <c r="AK1443" s="137"/>
      <c r="AL1443" s="137"/>
      <c r="AM1443" s="137"/>
      <c r="AN1443" s="137"/>
      <c r="AO1443" s="137"/>
      <c r="AP1443" s="140"/>
      <c r="AQ1443" s="140"/>
      <c r="AR1443" s="140"/>
      <c r="AS1443" s="140"/>
      <c r="AT1443" s="140"/>
      <c r="AU1443" s="140"/>
      <c r="AV1443" s="140"/>
      <c r="AW1443" s="140"/>
      <c r="AX1443" s="140"/>
      <c r="AY1443" s="140"/>
      <c r="AZ1443" s="140"/>
      <c r="BA1443" s="140"/>
      <c r="BB1443" s="140"/>
      <c r="BC1443" s="140"/>
      <c r="BD1443" s="140"/>
      <c r="BE1443" s="140"/>
      <c r="BF1443" s="140"/>
      <c r="BG1443" s="140"/>
      <c r="BH1443" s="140"/>
      <c r="BI1443" s="140"/>
      <c r="BJ1443" s="140"/>
      <c r="BK1443" s="140"/>
      <c r="BL1443" s="140"/>
      <c r="BM1443" s="140"/>
      <c r="BN1443" s="140"/>
    </row>
    <row r="1444" spans="1:91" s="162" customFormat="1" ht="50.1" customHeight="1">
      <c r="A1444" s="4" t="s">
        <v>5392</v>
      </c>
      <c r="B1444" s="33" t="s">
        <v>2720</v>
      </c>
      <c r="C1444" s="23" t="s">
        <v>1594</v>
      </c>
      <c r="D1444" s="99" t="s">
        <v>2575</v>
      </c>
      <c r="E1444" s="23" t="s">
        <v>5095</v>
      </c>
      <c r="F1444" s="23" t="s">
        <v>2706</v>
      </c>
      <c r="G1444" s="24" t="s">
        <v>2712</v>
      </c>
      <c r="H1444" s="10">
        <v>0</v>
      </c>
      <c r="I1444" s="32">
        <v>590000000</v>
      </c>
      <c r="J1444" s="8" t="s">
        <v>2571</v>
      </c>
      <c r="K1444" s="24" t="s">
        <v>2744</v>
      </c>
      <c r="L1444" s="8" t="s">
        <v>2725</v>
      </c>
      <c r="M1444" s="33" t="s">
        <v>2716</v>
      </c>
      <c r="N1444" s="5" t="s">
        <v>1467</v>
      </c>
      <c r="O1444" s="8" t="s">
        <v>767</v>
      </c>
      <c r="P1444" s="34">
        <v>168</v>
      </c>
      <c r="Q1444" s="5" t="s">
        <v>3154</v>
      </c>
      <c r="R1444" s="201">
        <v>9.77</v>
      </c>
      <c r="S1444" s="201">
        <v>291000</v>
      </c>
      <c r="T1444" s="226">
        <f>R1444*S1444</f>
        <v>2843070</v>
      </c>
      <c r="U1444" s="226">
        <f>T1444*1.12</f>
        <v>3184238.4000000004</v>
      </c>
      <c r="V1444" s="33" t="s">
        <v>2706</v>
      </c>
      <c r="W1444" s="24">
        <v>2017</v>
      </c>
      <c r="X1444" s="36"/>
      <c r="Y1444" s="137"/>
      <c r="Z1444" s="138"/>
      <c r="AA1444" s="139"/>
      <c r="AB1444" s="138"/>
      <c r="AC1444" s="137"/>
      <c r="AD1444" s="137"/>
      <c r="AE1444" s="137"/>
      <c r="AF1444" s="137"/>
      <c r="AG1444" s="137"/>
      <c r="AH1444" s="137"/>
      <c r="AI1444" s="137"/>
      <c r="AJ1444" s="137"/>
      <c r="AK1444" s="137"/>
      <c r="AL1444" s="137"/>
      <c r="AM1444" s="137"/>
      <c r="AN1444" s="137"/>
      <c r="AO1444" s="137"/>
      <c r="AP1444" s="140"/>
      <c r="AQ1444" s="140"/>
      <c r="AR1444" s="140"/>
      <c r="AS1444" s="140"/>
      <c r="AT1444" s="140"/>
      <c r="AU1444" s="140"/>
      <c r="AV1444" s="140"/>
      <c r="AW1444" s="140"/>
      <c r="AX1444" s="140"/>
      <c r="AY1444" s="140"/>
      <c r="AZ1444" s="140"/>
      <c r="BA1444" s="140"/>
      <c r="BB1444" s="140"/>
      <c r="BC1444" s="140"/>
      <c r="BD1444" s="140"/>
      <c r="BE1444" s="140"/>
      <c r="BF1444" s="140"/>
      <c r="BG1444" s="140"/>
      <c r="BH1444" s="140"/>
      <c r="BI1444" s="140"/>
      <c r="BJ1444" s="140"/>
      <c r="BK1444" s="140"/>
      <c r="BL1444" s="140"/>
      <c r="BM1444" s="140"/>
      <c r="BN1444" s="140"/>
    </row>
    <row r="1445" spans="1:91" s="162" customFormat="1" ht="50.1" customHeight="1">
      <c r="A1445" s="4" t="s">
        <v>5393</v>
      </c>
      <c r="B1445" s="8" t="s">
        <v>2720</v>
      </c>
      <c r="C1445" s="7" t="s">
        <v>1691</v>
      </c>
      <c r="D1445" s="7" t="s">
        <v>1692</v>
      </c>
      <c r="E1445" s="7" t="s">
        <v>1693</v>
      </c>
      <c r="F1445" s="56" t="s">
        <v>2706</v>
      </c>
      <c r="G1445" s="4" t="s">
        <v>2712</v>
      </c>
      <c r="H1445" s="4">
        <v>0</v>
      </c>
      <c r="I1445" s="4">
        <v>590000000</v>
      </c>
      <c r="J1445" s="8" t="s">
        <v>2571</v>
      </c>
      <c r="K1445" s="24" t="s">
        <v>2744</v>
      </c>
      <c r="L1445" s="8" t="s">
        <v>2725</v>
      </c>
      <c r="M1445" s="4" t="s">
        <v>2716</v>
      </c>
      <c r="N1445" s="8" t="s">
        <v>1467</v>
      </c>
      <c r="O1445" s="8" t="s">
        <v>767</v>
      </c>
      <c r="P1445" s="34">
        <v>168</v>
      </c>
      <c r="Q1445" s="8" t="s">
        <v>3154</v>
      </c>
      <c r="R1445" s="226">
        <v>6.5</v>
      </c>
      <c r="S1445" s="226">
        <v>280000</v>
      </c>
      <c r="T1445" s="226">
        <f>R1445*S1445</f>
        <v>1820000</v>
      </c>
      <c r="U1445" s="226">
        <f>T1445*1.12</f>
        <v>2038400.0000000002</v>
      </c>
      <c r="V1445" s="4"/>
      <c r="W1445" s="24">
        <v>2017</v>
      </c>
      <c r="X1445" s="36"/>
      <c r="Y1445" s="137"/>
      <c r="Z1445" s="138"/>
      <c r="AA1445" s="139"/>
      <c r="AB1445" s="138"/>
      <c r="AC1445" s="137"/>
      <c r="AD1445" s="137"/>
      <c r="AE1445" s="137"/>
      <c r="AF1445" s="137"/>
      <c r="AG1445" s="137"/>
      <c r="AH1445" s="137"/>
      <c r="AI1445" s="137"/>
      <c r="AJ1445" s="137"/>
      <c r="AK1445" s="137"/>
      <c r="AL1445" s="137"/>
      <c r="AM1445" s="137"/>
      <c r="AN1445" s="137"/>
      <c r="AO1445" s="137"/>
      <c r="AP1445" s="140"/>
      <c r="AQ1445" s="140"/>
      <c r="AR1445" s="140"/>
      <c r="AS1445" s="140"/>
      <c r="AT1445" s="140"/>
      <c r="AU1445" s="140"/>
      <c r="AV1445" s="140"/>
      <c r="AW1445" s="140"/>
      <c r="AX1445" s="140"/>
      <c r="AY1445" s="140"/>
      <c r="AZ1445" s="140"/>
      <c r="BA1445" s="140"/>
      <c r="BB1445" s="140"/>
      <c r="BC1445" s="140"/>
      <c r="BD1445" s="140"/>
      <c r="BE1445" s="140"/>
      <c r="BF1445" s="140"/>
      <c r="BG1445" s="140"/>
      <c r="BH1445" s="140"/>
      <c r="BI1445" s="140"/>
      <c r="BJ1445" s="140"/>
      <c r="BK1445" s="140"/>
      <c r="BL1445" s="140"/>
      <c r="BM1445" s="140"/>
      <c r="BN1445" s="140"/>
    </row>
    <row r="1446" spans="1:91" s="162" customFormat="1" ht="50.1" customHeight="1">
      <c r="A1446" s="4" t="s">
        <v>5394</v>
      </c>
      <c r="B1446" s="21" t="s">
        <v>2720</v>
      </c>
      <c r="C1446" s="23" t="s">
        <v>5395</v>
      </c>
      <c r="D1446" s="23" t="s">
        <v>5396</v>
      </c>
      <c r="E1446" s="23" t="s">
        <v>5397</v>
      </c>
      <c r="F1446" s="23" t="s">
        <v>5398</v>
      </c>
      <c r="G1446" s="5" t="s">
        <v>2712</v>
      </c>
      <c r="H1446" s="44">
        <v>0</v>
      </c>
      <c r="I1446" s="194">
        <v>590000000</v>
      </c>
      <c r="J1446" s="24" t="s">
        <v>5200</v>
      </c>
      <c r="K1446" s="5" t="s">
        <v>2744</v>
      </c>
      <c r="L1446" s="5" t="s">
        <v>5201</v>
      </c>
      <c r="M1446" s="5" t="s">
        <v>2716</v>
      </c>
      <c r="N1446" s="5" t="s">
        <v>2458</v>
      </c>
      <c r="O1446" s="5" t="s">
        <v>5203</v>
      </c>
      <c r="P1446" s="50">
        <v>796</v>
      </c>
      <c r="Q1446" s="5" t="s">
        <v>2728</v>
      </c>
      <c r="R1446" s="201">
        <v>4000</v>
      </c>
      <c r="S1446" s="201">
        <v>11</v>
      </c>
      <c r="T1446" s="205">
        <f>R1446*S1446</f>
        <v>44000</v>
      </c>
      <c r="U1446" s="205">
        <f>T1446*1.12</f>
        <v>49280.000000000007</v>
      </c>
      <c r="V1446" s="121"/>
      <c r="W1446" s="24">
        <v>2017</v>
      </c>
      <c r="X1446" s="5"/>
      <c r="Y1446" s="222"/>
      <c r="Z1446" s="138"/>
      <c r="AA1446" s="139"/>
      <c r="AB1446" s="138"/>
      <c r="AC1446" s="137"/>
      <c r="AD1446" s="137"/>
      <c r="AE1446" s="137"/>
      <c r="AF1446" s="137"/>
      <c r="AG1446" s="137"/>
      <c r="AH1446" s="137"/>
      <c r="AI1446" s="137"/>
      <c r="AJ1446" s="137"/>
      <c r="AK1446" s="137"/>
      <c r="AL1446" s="137"/>
      <c r="AM1446" s="137"/>
      <c r="AN1446" s="137"/>
      <c r="AO1446" s="137"/>
      <c r="AP1446" s="140"/>
      <c r="AQ1446" s="140"/>
      <c r="AR1446" s="140"/>
      <c r="AS1446" s="140"/>
      <c r="AT1446" s="140"/>
      <c r="AU1446" s="140"/>
      <c r="AV1446" s="140"/>
      <c r="AW1446" s="140"/>
      <c r="AX1446" s="140"/>
      <c r="AY1446" s="140"/>
      <c r="AZ1446" s="140"/>
      <c r="BA1446" s="140"/>
      <c r="BB1446" s="140"/>
      <c r="BC1446" s="140"/>
      <c r="BD1446" s="140"/>
      <c r="BE1446" s="140"/>
      <c r="BF1446" s="140"/>
      <c r="BG1446" s="140"/>
      <c r="BH1446" s="140"/>
      <c r="BI1446" s="140"/>
      <c r="BJ1446" s="140"/>
      <c r="BK1446" s="140"/>
      <c r="BL1446" s="140"/>
      <c r="BM1446" s="140"/>
      <c r="BN1446" s="140"/>
    </row>
    <row r="1447" spans="1:91" s="162" customFormat="1" ht="50.1" customHeight="1">
      <c r="A1447" s="4" t="s">
        <v>5399</v>
      </c>
      <c r="B1447" s="21" t="s">
        <v>2720</v>
      </c>
      <c r="C1447" s="23" t="s">
        <v>5395</v>
      </c>
      <c r="D1447" s="23" t="s">
        <v>5396</v>
      </c>
      <c r="E1447" s="23" t="s">
        <v>5397</v>
      </c>
      <c r="F1447" s="23" t="s">
        <v>5400</v>
      </c>
      <c r="G1447" s="5" t="s">
        <v>2712</v>
      </c>
      <c r="H1447" s="44">
        <v>0</v>
      </c>
      <c r="I1447" s="194">
        <v>590000000</v>
      </c>
      <c r="J1447" s="24" t="s">
        <v>5200</v>
      </c>
      <c r="K1447" s="5" t="s">
        <v>2744</v>
      </c>
      <c r="L1447" s="5" t="s">
        <v>5201</v>
      </c>
      <c r="M1447" s="5" t="s">
        <v>2716</v>
      </c>
      <c r="N1447" s="5" t="s">
        <v>2458</v>
      </c>
      <c r="O1447" s="5" t="s">
        <v>5203</v>
      </c>
      <c r="P1447" s="50">
        <v>796</v>
      </c>
      <c r="Q1447" s="5" t="s">
        <v>2728</v>
      </c>
      <c r="R1447" s="201">
        <v>1000</v>
      </c>
      <c r="S1447" s="201">
        <v>11</v>
      </c>
      <c r="T1447" s="205">
        <f>R1447*S1447</f>
        <v>11000</v>
      </c>
      <c r="U1447" s="205">
        <f>T1447*1.12</f>
        <v>12320.000000000002</v>
      </c>
      <c r="V1447" s="121"/>
      <c r="W1447" s="24">
        <v>2017</v>
      </c>
      <c r="X1447" s="5"/>
      <c r="Y1447" s="222"/>
      <c r="Z1447" s="138"/>
      <c r="AA1447" s="139"/>
      <c r="AB1447" s="138"/>
      <c r="AC1447" s="137"/>
      <c r="AD1447" s="137"/>
      <c r="AE1447" s="137"/>
      <c r="AF1447" s="137"/>
      <c r="AG1447" s="137"/>
      <c r="AH1447" s="137"/>
      <c r="AI1447" s="137"/>
      <c r="AJ1447" s="137"/>
      <c r="AK1447" s="137"/>
      <c r="AL1447" s="137"/>
      <c r="AM1447" s="137"/>
      <c r="AN1447" s="137"/>
      <c r="AO1447" s="137"/>
      <c r="AP1447" s="140"/>
      <c r="AQ1447" s="140"/>
      <c r="AR1447" s="140"/>
      <c r="AS1447" s="140"/>
      <c r="AT1447" s="140"/>
      <c r="AU1447" s="140"/>
      <c r="AV1447" s="140"/>
      <c r="AW1447" s="140"/>
      <c r="AX1447" s="140"/>
      <c r="AY1447" s="140"/>
      <c r="AZ1447" s="140"/>
      <c r="BA1447" s="140"/>
      <c r="BB1447" s="140"/>
      <c r="BC1447" s="140"/>
      <c r="BD1447" s="140"/>
      <c r="BE1447" s="140"/>
      <c r="BF1447" s="140"/>
      <c r="BG1447" s="140"/>
      <c r="BH1447" s="140"/>
      <c r="BI1447" s="140"/>
      <c r="BJ1447" s="140"/>
      <c r="BK1447" s="140"/>
      <c r="BL1447" s="140"/>
      <c r="BM1447" s="140"/>
      <c r="BN1447" s="140"/>
    </row>
    <row r="1448" spans="1:91" s="162" customFormat="1" ht="21" customHeight="1">
      <c r="A1448" s="4"/>
      <c r="B1448" s="81"/>
      <c r="C1448" s="23"/>
      <c r="D1448" s="158"/>
      <c r="E1448" s="23"/>
      <c r="F1448" s="36"/>
      <c r="G1448" s="24"/>
      <c r="H1448" s="24"/>
      <c r="I1448" s="24"/>
      <c r="J1448" s="24"/>
      <c r="K1448" s="24"/>
      <c r="L1448" s="24"/>
      <c r="M1448" s="24"/>
      <c r="N1448" s="24"/>
      <c r="O1448" s="159"/>
      <c r="P1448" s="160"/>
      <c r="Q1448" s="160"/>
      <c r="R1448" s="189"/>
      <c r="S1448" s="172"/>
      <c r="T1448" s="95"/>
      <c r="U1448" s="161"/>
      <c r="V1448" s="160"/>
      <c r="W1448" s="160"/>
      <c r="X1448" s="206"/>
      <c r="Y1448" s="137"/>
      <c r="Z1448" s="138"/>
      <c r="AA1448" s="139"/>
      <c r="AB1448" s="138"/>
      <c r="AC1448" s="137"/>
      <c r="AD1448" s="137"/>
      <c r="AE1448" s="137"/>
      <c r="AF1448" s="137"/>
      <c r="AG1448" s="137"/>
      <c r="AH1448" s="137"/>
      <c r="AI1448" s="137"/>
      <c r="AJ1448" s="137"/>
      <c r="AK1448" s="137"/>
      <c r="AL1448" s="137"/>
      <c r="AM1448" s="137"/>
      <c r="AN1448" s="137"/>
      <c r="AO1448" s="137"/>
      <c r="AP1448" s="140"/>
      <c r="AQ1448" s="140"/>
      <c r="AR1448" s="140"/>
      <c r="AS1448" s="140"/>
      <c r="AT1448" s="140"/>
      <c r="AU1448" s="140"/>
      <c r="AV1448" s="140"/>
      <c r="AW1448" s="140"/>
      <c r="AX1448" s="140"/>
      <c r="AY1448" s="140"/>
      <c r="AZ1448" s="140"/>
      <c r="BA1448" s="140"/>
      <c r="BB1448" s="140"/>
      <c r="BC1448" s="140"/>
      <c r="BD1448" s="140"/>
      <c r="BE1448" s="140"/>
      <c r="BF1448" s="140"/>
      <c r="BG1448" s="140"/>
      <c r="BH1448" s="140"/>
      <c r="BI1448" s="140"/>
      <c r="BJ1448" s="140"/>
      <c r="BK1448" s="140"/>
      <c r="BL1448" s="140"/>
      <c r="BM1448" s="140"/>
      <c r="BN1448" s="140"/>
    </row>
    <row r="1449" spans="1:91" s="67" customFormat="1" ht="18" customHeight="1">
      <c r="A1449" s="5"/>
      <c r="B1449" s="120" t="s">
        <v>417</v>
      </c>
      <c r="C1449" s="121"/>
      <c r="D1449" s="23"/>
      <c r="E1449" s="5"/>
      <c r="F1449" s="5"/>
      <c r="G1449" s="5"/>
      <c r="H1449" s="5"/>
      <c r="I1449" s="8"/>
      <c r="J1449" s="24"/>
      <c r="K1449" s="24"/>
      <c r="L1449" s="5"/>
      <c r="M1449" s="5"/>
      <c r="N1449" s="5"/>
      <c r="O1449" s="5"/>
      <c r="P1449" s="8"/>
      <c r="Q1449" s="22"/>
      <c r="R1449" s="150"/>
      <c r="S1449" s="150"/>
      <c r="T1449" s="37">
        <f>SUM(T16:T1448)</f>
        <v>1339523006.242429</v>
      </c>
      <c r="U1449" s="37">
        <f>SUM(U16:U1448)</f>
        <v>1500265766.9915197</v>
      </c>
      <c r="V1449" s="51"/>
      <c r="W1449" s="5"/>
      <c r="X1449" s="70"/>
    </row>
    <row r="1450" spans="1:91" s="67" customFormat="1" ht="18" customHeight="1">
      <c r="A1450" s="14" t="s">
        <v>1835</v>
      </c>
      <c r="B1450" s="15"/>
      <c r="C1450" s="15"/>
      <c r="D1450" s="16"/>
      <c r="E1450" s="15"/>
      <c r="F1450" s="16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90"/>
      <c r="S1450" s="17"/>
      <c r="T1450" s="17"/>
      <c r="U1450" s="86"/>
      <c r="V1450" s="18"/>
      <c r="W1450" s="18"/>
      <c r="X1450" s="19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</row>
    <row r="1451" spans="1:91" s="27" customFormat="1" ht="50.1" customHeight="1">
      <c r="A1451" s="20" t="s">
        <v>5005</v>
      </c>
      <c r="B1451" s="33" t="s">
        <v>2720</v>
      </c>
      <c r="C1451" s="22" t="s">
        <v>1858</v>
      </c>
      <c r="D1451" s="23" t="s">
        <v>1859</v>
      </c>
      <c r="E1451" s="22" t="s">
        <v>1860</v>
      </c>
      <c r="F1451" s="23" t="s">
        <v>1861</v>
      </c>
      <c r="G1451" s="24" t="s">
        <v>2712</v>
      </c>
      <c r="H1451" s="9">
        <v>100</v>
      </c>
      <c r="I1451" s="74">
        <v>590000000</v>
      </c>
      <c r="J1451" s="24" t="s">
        <v>2714</v>
      </c>
      <c r="K1451" s="24" t="s">
        <v>2001</v>
      </c>
      <c r="L1451" s="24" t="s">
        <v>2725</v>
      </c>
      <c r="M1451" s="24"/>
      <c r="N1451" s="24" t="s">
        <v>1862</v>
      </c>
      <c r="O1451" s="13" t="s">
        <v>2493</v>
      </c>
      <c r="P1451" s="24"/>
      <c r="Q1451" s="24"/>
      <c r="R1451" s="173"/>
      <c r="S1451" s="25"/>
      <c r="T1451" s="25">
        <v>1350000</v>
      </c>
      <c r="U1451" s="35">
        <f t="shared" ref="U1451:U1465" si="64">T1451*1.12</f>
        <v>1512000.0000000002</v>
      </c>
      <c r="V1451" s="24"/>
      <c r="W1451" s="24">
        <v>2017</v>
      </c>
      <c r="X1451" s="36"/>
    </row>
    <row r="1452" spans="1:91" s="27" customFormat="1" ht="50.1" customHeight="1">
      <c r="A1452" s="20" t="s">
        <v>5006</v>
      </c>
      <c r="B1452" s="85" t="s">
        <v>2720</v>
      </c>
      <c r="C1452" s="22" t="s">
        <v>1858</v>
      </c>
      <c r="D1452" s="23" t="s">
        <v>1859</v>
      </c>
      <c r="E1452" s="22" t="s">
        <v>1860</v>
      </c>
      <c r="F1452" s="23" t="s">
        <v>1863</v>
      </c>
      <c r="G1452" s="28" t="s">
        <v>2712</v>
      </c>
      <c r="H1452" s="29">
        <v>100</v>
      </c>
      <c r="I1452" s="74">
        <v>590000000</v>
      </c>
      <c r="J1452" s="28" t="s">
        <v>2714</v>
      </c>
      <c r="K1452" s="28" t="s">
        <v>2001</v>
      </c>
      <c r="L1452" s="28" t="s">
        <v>2725</v>
      </c>
      <c r="M1452" s="28"/>
      <c r="N1452" s="24" t="s">
        <v>1862</v>
      </c>
      <c r="O1452" s="13" t="s">
        <v>2493</v>
      </c>
      <c r="P1452" s="24"/>
      <c r="Q1452" s="24"/>
      <c r="R1452" s="173"/>
      <c r="S1452" s="25"/>
      <c r="T1452" s="25">
        <v>300000</v>
      </c>
      <c r="U1452" s="35">
        <f t="shared" si="64"/>
        <v>336000.00000000006</v>
      </c>
      <c r="V1452" s="24"/>
      <c r="W1452" s="24">
        <v>2017</v>
      </c>
      <c r="X1452" s="36"/>
    </row>
    <row r="1453" spans="1:91" s="132" customFormat="1" ht="50.1" customHeight="1">
      <c r="A1453" s="20" t="s">
        <v>5007</v>
      </c>
      <c r="B1453" s="33" t="s">
        <v>2720</v>
      </c>
      <c r="C1453" s="64" t="s">
        <v>1843</v>
      </c>
      <c r="D1453" s="31" t="s">
        <v>1844</v>
      </c>
      <c r="E1453" s="31" t="s">
        <v>1844</v>
      </c>
      <c r="F1453" s="31" t="s">
        <v>1845</v>
      </c>
      <c r="G1453" s="28" t="s">
        <v>2712</v>
      </c>
      <c r="H1453" s="10">
        <v>100</v>
      </c>
      <c r="I1453" s="74">
        <v>590000000</v>
      </c>
      <c r="J1453" s="24" t="s">
        <v>2714</v>
      </c>
      <c r="K1453" s="33" t="s">
        <v>3153</v>
      </c>
      <c r="L1453" s="24" t="s">
        <v>1846</v>
      </c>
      <c r="M1453" s="66"/>
      <c r="N1453" s="5" t="s">
        <v>1847</v>
      </c>
      <c r="O1453" s="22" t="s">
        <v>1848</v>
      </c>
      <c r="P1453" s="34"/>
      <c r="Q1453" s="34"/>
      <c r="R1453" s="191"/>
      <c r="S1453" s="35"/>
      <c r="T1453" s="35">
        <v>520000</v>
      </c>
      <c r="U1453" s="35">
        <f t="shared" si="64"/>
        <v>582400</v>
      </c>
      <c r="V1453" s="75"/>
      <c r="W1453" s="24">
        <v>2017</v>
      </c>
      <c r="X1453" s="33"/>
    </row>
    <row r="1454" spans="1:91" s="130" customFormat="1" ht="50.1" customHeight="1">
      <c r="A1454" s="20" t="s">
        <v>5008</v>
      </c>
      <c r="B1454" s="5" t="s">
        <v>2720</v>
      </c>
      <c r="C1454" s="7" t="s">
        <v>1843</v>
      </c>
      <c r="D1454" s="7" t="s">
        <v>1844</v>
      </c>
      <c r="E1454" s="7" t="s">
        <v>1844</v>
      </c>
      <c r="F1454" s="7" t="s">
        <v>535</v>
      </c>
      <c r="G1454" s="28" t="s">
        <v>2712</v>
      </c>
      <c r="H1454" s="9">
        <v>70</v>
      </c>
      <c r="I1454" s="74">
        <v>590000000</v>
      </c>
      <c r="J1454" s="8" t="s">
        <v>2571</v>
      </c>
      <c r="K1454" s="8" t="s">
        <v>5091</v>
      </c>
      <c r="L1454" s="8" t="s">
        <v>2725</v>
      </c>
      <c r="M1454" s="8" t="s">
        <v>2706</v>
      </c>
      <c r="N1454" s="8" t="s">
        <v>536</v>
      </c>
      <c r="O1454" s="8" t="s">
        <v>1848</v>
      </c>
      <c r="P1454" s="69" t="s">
        <v>2706</v>
      </c>
      <c r="Q1454" s="69" t="s">
        <v>2706</v>
      </c>
      <c r="R1454" s="154" t="s">
        <v>2706</v>
      </c>
      <c r="S1454" s="154" t="s">
        <v>2706</v>
      </c>
      <c r="T1454" s="37">
        <f>609000/1.12</f>
        <v>543750</v>
      </c>
      <c r="U1454" s="35">
        <f t="shared" si="64"/>
        <v>609000</v>
      </c>
      <c r="V1454" s="70" t="s">
        <v>2706</v>
      </c>
      <c r="W1454" s="8">
        <v>2017</v>
      </c>
      <c r="X1454" s="9"/>
    </row>
    <row r="1455" spans="1:91" s="132" customFormat="1" ht="50.1" customHeight="1">
      <c r="A1455" s="20" t="s">
        <v>534</v>
      </c>
      <c r="B1455" s="21" t="s">
        <v>2707</v>
      </c>
      <c r="C1455" s="22" t="s">
        <v>1841</v>
      </c>
      <c r="D1455" s="23" t="s">
        <v>1842</v>
      </c>
      <c r="E1455" s="22" t="s">
        <v>1842</v>
      </c>
      <c r="F1455" s="23"/>
      <c r="G1455" s="24" t="s">
        <v>2712</v>
      </c>
      <c r="H1455" s="9" t="s">
        <v>2713</v>
      </c>
      <c r="I1455" s="74">
        <v>590000000</v>
      </c>
      <c r="J1455" s="24" t="s">
        <v>2714</v>
      </c>
      <c r="K1455" s="24" t="s">
        <v>2715</v>
      </c>
      <c r="L1455" s="24" t="s">
        <v>2714</v>
      </c>
      <c r="M1455" s="24"/>
      <c r="N1455" s="24" t="s">
        <v>2717</v>
      </c>
      <c r="O1455" s="22" t="s">
        <v>2718</v>
      </c>
      <c r="P1455" s="24"/>
      <c r="Q1455" s="24"/>
      <c r="R1455" s="183"/>
      <c r="S1455" s="25"/>
      <c r="T1455" s="25">
        <v>100000</v>
      </c>
      <c r="U1455" s="35">
        <f t="shared" si="64"/>
        <v>112000.00000000001</v>
      </c>
      <c r="V1455" s="24"/>
      <c r="W1455" s="24">
        <v>2017</v>
      </c>
      <c r="X1455" s="36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  <c r="AY1455" s="27"/>
      <c r="AZ1455" s="27"/>
      <c r="BA1455" s="27"/>
      <c r="BB1455" s="27"/>
      <c r="BC1455" s="27"/>
      <c r="BD1455" s="27"/>
      <c r="BE1455" s="27"/>
      <c r="BF1455" s="27"/>
      <c r="BG1455" s="27"/>
      <c r="BH1455" s="27"/>
      <c r="BI1455" s="27"/>
      <c r="BJ1455" s="27"/>
      <c r="BK1455" s="27"/>
      <c r="BL1455" s="27"/>
      <c r="BM1455" s="27"/>
      <c r="BN1455" s="27"/>
      <c r="BO1455" s="27"/>
      <c r="BP1455" s="27"/>
      <c r="BQ1455" s="27"/>
      <c r="BR1455" s="27"/>
      <c r="BS1455" s="27"/>
      <c r="BT1455" s="27"/>
      <c r="BU1455" s="27"/>
      <c r="BV1455" s="27"/>
      <c r="BW1455" s="27"/>
      <c r="BX1455" s="27"/>
      <c r="BY1455" s="27"/>
      <c r="BZ1455" s="27"/>
      <c r="CA1455" s="27"/>
      <c r="CB1455" s="27"/>
      <c r="CC1455" s="27"/>
      <c r="CD1455" s="27"/>
      <c r="CE1455" s="27"/>
      <c r="CF1455" s="27"/>
      <c r="CG1455" s="27"/>
      <c r="CH1455" s="27"/>
      <c r="CI1455" s="27"/>
      <c r="CJ1455" s="27"/>
      <c r="CK1455" s="27"/>
      <c r="CL1455" s="27"/>
      <c r="CM1455" s="27"/>
    </row>
    <row r="1456" spans="1:91" s="67" customFormat="1" ht="50.1" customHeight="1">
      <c r="A1456" s="20" t="s">
        <v>5009</v>
      </c>
      <c r="B1456" s="33" t="s">
        <v>2720</v>
      </c>
      <c r="C1456" s="5" t="s">
        <v>1849</v>
      </c>
      <c r="D1456" s="23" t="s">
        <v>1850</v>
      </c>
      <c r="E1456" s="23" t="s">
        <v>1850</v>
      </c>
      <c r="F1456" s="23"/>
      <c r="G1456" s="24" t="s">
        <v>2712</v>
      </c>
      <c r="H1456" s="10">
        <v>100</v>
      </c>
      <c r="I1456" s="74">
        <v>590000000</v>
      </c>
      <c r="J1456" s="24" t="s">
        <v>2714</v>
      </c>
      <c r="K1456" s="33" t="s">
        <v>1851</v>
      </c>
      <c r="L1456" s="36" t="s">
        <v>2740</v>
      </c>
      <c r="M1456" s="33" t="s">
        <v>2706</v>
      </c>
      <c r="N1456" s="5" t="s">
        <v>1852</v>
      </c>
      <c r="O1456" s="22" t="s">
        <v>2718</v>
      </c>
      <c r="P1456" s="34" t="s">
        <v>2706</v>
      </c>
      <c r="Q1456" s="34" t="s">
        <v>2706</v>
      </c>
      <c r="R1456" s="179"/>
      <c r="S1456" s="37"/>
      <c r="T1456" s="37">
        <v>1000000</v>
      </c>
      <c r="U1456" s="35">
        <f t="shared" si="64"/>
        <v>1120000</v>
      </c>
      <c r="V1456" s="94"/>
      <c r="W1456" s="24">
        <v>2017</v>
      </c>
      <c r="X1456" s="33"/>
      <c r="Y1456" s="132"/>
      <c r="Z1456" s="132"/>
      <c r="AA1456" s="132"/>
      <c r="AB1456" s="132"/>
      <c r="AC1456" s="132"/>
      <c r="AD1456" s="132"/>
      <c r="AE1456" s="132"/>
      <c r="AF1456" s="132"/>
      <c r="AG1456" s="132"/>
      <c r="AH1456" s="132"/>
      <c r="AI1456" s="132"/>
      <c r="AJ1456" s="132"/>
      <c r="AK1456" s="132"/>
      <c r="AL1456" s="132"/>
      <c r="AM1456" s="132"/>
      <c r="AN1456" s="132"/>
      <c r="AO1456" s="132"/>
      <c r="AP1456" s="132"/>
      <c r="AQ1456" s="132"/>
      <c r="AR1456" s="132"/>
      <c r="AS1456" s="132"/>
      <c r="AT1456" s="132"/>
      <c r="AU1456" s="132"/>
      <c r="AV1456" s="132"/>
      <c r="AW1456" s="132"/>
      <c r="AX1456" s="132"/>
      <c r="AY1456" s="132"/>
      <c r="AZ1456" s="132"/>
      <c r="BA1456" s="132"/>
      <c r="BB1456" s="132"/>
      <c r="BC1456" s="132"/>
      <c r="BD1456" s="132"/>
      <c r="BE1456" s="132"/>
      <c r="BF1456" s="132"/>
      <c r="BG1456" s="132"/>
      <c r="BH1456" s="132"/>
      <c r="BI1456" s="132"/>
      <c r="BJ1456" s="132"/>
      <c r="BK1456" s="132"/>
      <c r="BL1456" s="132"/>
      <c r="BM1456" s="132"/>
      <c r="BN1456" s="132"/>
      <c r="BO1456" s="132"/>
      <c r="BP1456" s="132"/>
      <c r="BQ1456" s="132"/>
      <c r="BR1456" s="132"/>
      <c r="BS1456" s="132"/>
      <c r="BT1456" s="132"/>
      <c r="BU1456" s="132"/>
      <c r="BV1456" s="132"/>
      <c r="BW1456" s="132"/>
      <c r="BX1456" s="132"/>
      <c r="BY1456" s="132"/>
      <c r="BZ1456" s="132"/>
      <c r="CA1456" s="132"/>
      <c r="CB1456" s="132"/>
      <c r="CC1456" s="132"/>
      <c r="CD1456" s="132"/>
      <c r="CE1456" s="132"/>
      <c r="CF1456" s="132"/>
      <c r="CG1456" s="132"/>
      <c r="CH1456" s="132"/>
      <c r="CI1456" s="132"/>
      <c r="CJ1456" s="132"/>
      <c r="CK1456" s="132"/>
      <c r="CL1456" s="132"/>
      <c r="CM1456" s="132"/>
    </row>
    <row r="1457" spans="1:91" s="27" customFormat="1" ht="50.1" customHeight="1">
      <c r="A1457" s="20" t="s">
        <v>5010</v>
      </c>
      <c r="B1457" s="21" t="s">
        <v>2707</v>
      </c>
      <c r="C1457" s="22" t="s">
        <v>1836</v>
      </c>
      <c r="D1457" s="23" t="s">
        <v>1837</v>
      </c>
      <c r="E1457" s="23" t="s">
        <v>1837</v>
      </c>
      <c r="F1457" s="23" t="s">
        <v>1838</v>
      </c>
      <c r="G1457" s="24" t="s">
        <v>2712</v>
      </c>
      <c r="H1457" s="9" t="s">
        <v>2713</v>
      </c>
      <c r="I1457" s="74">
        <v>590000000</v>
      </c>
      <c r="J1457" s="24" t="s">
        <v>2714</v>
      </c>
      <c r="K1457" s="24" t="s">
        <v>1839</v>
      </c>
      <c r="L1457" s="24" t="s">
        <v>2714</v>
      </c>
      <c r="M1457" s="24"/>
      <c r="N1457" s="24" t="s">
        <v>1840</v>
      </c>
      <c r="O1457" s="22" t="s">
        <v>2718</v>
      </c>
      <c r="P1457" s="24"/>
      <c r="Q1457" s="24"/>
      <c r="R1457" s="173"/>
      <c r="S1457" s="25"/>
      <c r="T1457" s="25">
        <v>500000</v>
      </c>
      <c r="U1457" s="35">
        <f t="shared" si="64"/>
        <v>560000</v>
      </c>
      <c r="V1457" s="24"/>
      <c r="W1457" s="24">
        <v>2017</v>
      </c>
      <c r="X1457" s="36"/>
    </row>
    <row r="1458" spans="1:91" s="27" customFormat="1" ht="50.1" customHeight="1">
      <c r="A1458" s="20" t="s">
        <v>5011</v>
      </c>
      <c r="B1458" s="33" t="s">
        <v>2720</v>
      </c>
      <c r="C1458" s="8" t="s">
        <v>542</v>
      </c>
      <c r="D1458" s="7" t="s">
        <v>543</v>
      </c>
      <c r="E1458" s="7" t="s">
        <v>543</v>
      </c>
      <c r="F1458" s="56"/>
      <c r="G1458" s="62" t="s">
        <v>2820</v>
      </c>
      <c r="H1458" s="62">
        <v>10</v>
      </c>
      <c r="I1458" s="74">
        <v>590000000</v>
      </c>
      <c r="J1458" s="63" t="s">
        <v>2714</v>
      </c>
      <c r="K1458" s="63" t="s">
        <v>544</v>
      </c>
      <c r="L1458" s="63" t="s">
        <v>2725</v>
      </c>
      <c r="M1458" s="62"/>
      <c r="N1458" s="8" t="s">
        <v>545</v>
      </c>
      <c r="O1458" s="8" t="s">
        <v>404</v>
      </c>
      <c r="P1458" s="4"/>
      <c r="Q1458" s="4"/>
      <c r="R1458" s="155"/>
      <c r="S1458" s="35"/>
      <c r="T1458" s="35">
        <v>5400000</v>
      </c>
      <c r="U1458" s="35">
        <f t="shared" si="64"/>
        <v>6048000.0000000009</v>
      </c>
      <c r="V1458" s="4"/>
      <c r="W1458" s="24">
        <v>2017</v>
      </c>
      <c r="X1458" s="3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  <c r="AW1458" s="67"/>
      <c r="AX1458" s="67"/>
      <c r="AY1458" s="67"/>
      <c r="AZ1458" s="67"/>
      <c r="BA1458" s="67"/>
      <c r="BB1458" s="67"/>
      <c r="BC1458" s="67"/>
      <c r="BD1458" s="67"/>
      <c r="BE1458" s="67"/>
      <c r="BF1458" s="67"/>
      <c r="BG1458" s="67"/>
      <c r="BH1458" s="67"/>
      <c r="BI1458" s="67"/>
      <c r="BJ1458" s="67"/>
      <c r="BK1458" s="67"/>
      <c r="BL1458" s="67"/>
      <c r="BM1458" s="67"/>
      <c r="BN1458" s="67"/>
      <c r="BO1458" s="67"/>
      <c r="BP1458" s="67"/>
      <c r="BQ1458" s="67"/>
      <c r="BR1458" s="67"/>
      <c r="BS1458" s="67"/>
      <c r="BT1458" s="67"/>
      <c r="BU1458" s="67"/>
      <c r="BV1458" s="67"/>
      <c r="BW1458" s="67"/>
      <c r="BX1458" s="67"/>
      <c r="BY1458" s="67"/>
      <c r="BZ1458" s="67"/>
      <c r="CA1458" s="67"/>
      <c r="CB1458" s="67"/>
      <c r="CC1458" s="67"/>
      <c r="CD1458" s="67"/>
      <c r="CE1458" s="67"/>
      <c r="CF1458" s="67"/>
      <c r="CG1458" s="67"/>
      <c r="CH1458" s="67"/>
      <c r="CI1458" s="67"/>
      <c r="CJ1458" s="67"/>
      <c r="CK1458" s="67"/>
      <c r="CL1458" s="67"/>
      <c r="CM1458" s="67"/>
    </row>
    <row r="1459" spans="1:91" s="132" customFormat="1" ht="50.1" customHeight="1">
      <c r="A1459" s="20" t="s">
        <v>5012</v>
      </c>
      <c r="B1459" s="33" t="s">
        <v>2720</v>
      </c>
      <c r="C1459" s="61" t="s">
        <v>1853</v>
      </c>
      <c r="D1459" s="7" t="s">
        <v>1854</v>
      </c>
      <c r="E1459" s="7" t="s">
        <v>1854</v>
      </c>
      <c r="F1459" s="56"/>
      <c r="G1459" s="4" t="s">
        <v>2712</v>
      </c>
      <c r="H1459" s="4">
        <v>100</v>
      </c>
      <c r="I1459" s="74">
        <v>590000000</v>
      </c>
      <c r="J1459" s="8" t="s">
        <v>2714</v>
      </c>
      <c r="K1459" s="8" t="s">
        <v>1855</v>
      </c>
      <c r="L1459" s="8" t="s">
        <v>2740</v>
      </c>
      <c r="M1459" s="4" t="s">
        <v>2706</v>
      </c>
      <c r="N1459" s="8" t="s">
        <v>1856</v>
      </c>
      <c r="O1459" s="4" t="s">
        <v>1857</v>
      </c>
      <c r="P1459" s="4" t="s">
        <v>2706</v>
      </c>
      <c r="Q1459" s="4"/>
      <c r="R1459" s="180"/>
      <c r="S1459" s="35"/>
      <c r="T1459" s="35">
        <v>1200000</v>
      </c>
      <c r="U1459" s="35">
        <f t="shared" si="64"/>
        <v>1344000.0000000002</v>
      </c>
      <c r="V1459" s="4"/>
      <c r="W1459" s="24">
        <v>2017</v>
      </c>
      <c r="X1459" s="8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  <c r="AW1459" s="67"/>
      <c r="AX1459" s="67"/>
      <c r="AY1459" s="67"/>
      <c r="AZ1459" s="67"/>
      <c r="BA1459" s="67"/>
      <c r="BB1459" s="67"/>
      <c r="BC1459" s="67"/>
      <c r="BD1459" s="67"/>
      <c r="BE1459" s="67"/>
      <c r="BF1459" s="67"/>
      <c r="BG1459" s="67"/>
      <c r="BH1459" s="67"/>
      <c r="BI1459" s="67"/>
      <c r="BJ1459" s="67"/>
      <c r="BK1459" s="67"/>
      <c r="BL1459" s="67"/>
      <c r="BM1459" s="67"/>
      <c r="BN1459" s="67"/>
      <c r="BO1459" s="67"/>
      <c r="BP1459" s="67"/>
      <c r="BQ1459" s="67"/>
      <c r="BR1459" s="67"/>
      <c r="BS1459" s="67"/>
      <c r="BT1459" s="67"/>
      <c r="BU1459" s="67"/>
      <c r="BV1459" s="67"/>
      <c r="BW1459" s="67"/>
      <c r="BX1459" s="67"/>
      <c r="BY1459" s="67"/>
      <c r="BZ1459" s="67"/>
      <c r="CA1459" s="67"/>
      <c r="CB1459" s="67"/>
      <c r="CC1459" s="67"/>
      <c r="CD1459" s="67"/>
      <c r="CE1459" s="67"/>
      <c r="CF1459" s="67"/>
      <c r="CG1459" s="67"/>
      <c r="CH1459" s="67"/>
      <c r="CI1459" s="67"/>
      <c r="CJ1459" s="67"/>
      <c r="CK1459" s="67"/>
      <c r="CL1459" s="67"/>
      <c r="CM1459" s="67"/>
    </row>
    <row r="1460" spans="1:91" s="132" customFormat="1" ht="50.1" customHeight="1">
      <c r="A1460" s="20" t="s">
        <v>5013</v>
      </c>
      <c r="B1460" s="33" t="s">
        <v>2720</v>
      </c>
      <c r="C1460" s="5" t="s">
        <v>554</v>
      </c>
      <c r="D1460" s="31" t="s">
        <v>555</v>
      </c>
      <c r="E1460" s="31" t="s">
        <v>555</v>
      </c>
      <c r="F1460" s="31" t="s">
        <v>548</v>
      </c>
      <c r="G1460" s="24" t="s">
        <v>2712</v>
      </c>
      <c r="H1460" s="10">
        <v>60</v>
      </c>
      <c r="I1460" s="74">
        <v>590000000</v>
      </c>
      <c r="J1460" s="24" t="s">
        <v>2714</v>
      </c>
      <c r="K1460" s="33" t="s">
        <v>5257</v>
      </c>
      <c r="L1460" s="24" t="s">
        <v>2725</v>
      </c>
      <c r="M1460" s="66"/>
      <c r="N1460" s="5" t="s">
        <v>553</v>
      </c>
      <c r="O1460" s="22" t="s">
        <v>422</v>
      </c>
      <c r="P1460" s="34"/>
      <c r="Q1460" s="34"/>
      <c r="R1460" s="191"/>
      <c r="S1460" s="35"/>
      <c r="T1460" s="37">
        <v>180000</v>
      </c>
      <c r="U1460" s="35">
        <f t="shared" si="64"/>
        <v>201600.00000000003</v>
      </c>
      <c r="V1460" s="75"/>
      <c r="W1460" s="24">
        <v>2017</v>
      </c>
      <c r="X1460" s="33"/>
    </row>
    <row r="1461" spans="1:91" s="67" customFormat="1" ht="50.1" customHeight="1">
      <c r="A1461" s="20" t="s">
        <v>5014</v>
      </c>
      <c r="B1461" s="33" t="s">
        <v>2720</v>
      </c>
      <c r="C1461" s="5" t="s">
        <v>1868</v>
      </c>
      <c r="D1461" s="23" t="s">
        <v>1869</v>
      </c>
      <c r="E1461" s="23" t="s">
        <v>1869</v>
      </c>
      <c r="F1461" s="23" t="s">
        <v>1869</v>
      </c>
      <c r="G1461" s="24" t="s">
        <v>2712</v>
      </c>
      <c r="H1461" s="10">
        <v>60</v>
      </c>
      <c r="I1461" s="74">
        <v>590000000</v>
      </c>
      <c r="J1461" s="24" t="s">
        <v>2714</v>
      </c>
      <c r="K1461" s="33" t="s">
        <v>541</v>
      </c>
      <c r="L1461" s="36" t="s">
        <v>2725</v>
      </c>
      <c r="M1461" s="33"/>
      <c r="N1461" s="5" t="s">
        <v>1867</v>
      </c>
      <c r="O1461" s="22" t="s">
        <v>2266</v>
      </c>
      <c r="P1461" s="34"/>
      <c r="Q1461" s="34"/>
      <c r="R1461" s="179"/>
      <c r="S1461" s="37"/>
      <c r="T1461" s="37">
        <v>900000</v>
      </c>
      <c r="U1461" s="35">
        <f t="shared" si="64"/>
        <v>1008000.0000000001</v>
      </c>
      <c r="V1461" s="94"/>
      <c r="W1461" s="24">
        <v>2017</v>
      </c>
      <c r="X1461" s="33"/>
      <c r="Y1461" s="132"/>
      <c r="Z1461" s="132"/>
      <c r="AA1461" s="132"/>
      <c r="AB1461" s="132"/>
      <c r="AC1461" s="132"/>
      <c r="AD1461" s="132"/>
      <c r="AE1461" s="132"/>
      <c r="AF1461" s="132"/>
      <c r="AG1461" s="132"/>
      <c r="AH1461" s="132"/>
      <c r="AI1461" s="132"/>
      <c r="AJ1461" s="132"/>
      <c r="AK1461" s="132"/>
      <c r="AL1461" s="132"/>
      <c r="AM1461" s="132"/>
      <c r="AN1461" s="132"/>
      <c r="AO1461" s="132"/>
      <c r="AP1461" s="132"/>
      <c r="AQ1461" s="132"/>
      <c r="AR1461" s="132"/>
      <c r="AS1461" s="132"/>
      <c r="AT1461" s="132"/>
      <c r="AU1461" s="132"/>
      <c r="AV1461" s="132"/>
      <c r="AW1461" s="132"/>
      <c r="AX1461" s="132"/>
      <c r="AY1461" s="132"/>
      <c r="AZ1461" s="132"/>
      <c r="BA1461" s="132"/>
      <c r="BB1461" s="132"/>
      <c r="BC1461" s="132"/>
      <c r="BD1461" s="132"/>
      <c r="BE1461" s="132"/>
      <c r="BF1461" s="132"/>
      <c r="BG1461" s="132"/>
      <c r="BH1461" s="132"/>
      <c r="BI1461" s="132"/>
      <c r="BJ1461" s="132"/>
      <c r="BK1461" s="132"/>
      <c r="BL1461" s="132"/>
      <c r="BM1461" s="132"/>
      <c r="BN1461" s="132"/>
      <c r="BO1461" s="132"/>
      <c r="BP1461" s="132"/>
      <c r="BQ1461" s="132"/>
      <c r="BR1461" s="132"/>
      <c r="BS1461" s="132"/>
      <c r="BT1461" s="132"/>
      <c r="BU1461" s="132"/>
      <c r="BV1461" s="132"/>
      <c r="BW1461" s="132"/>
      <c r="BX1461" s="132"/>
      <c r="BY1461" s="132"/>
      <c r="BZ1461" s="132"/>
      <c r="CA1461" s="132"/>
      <c r="CB1461" s="132"/>
      <c r="CC1461" s="132"/>
      <c r="CD1461" s="132"/>
      <c r="CE1461" s="132"/>
      <c r="CF1461" s="132"/>
      <c r="CG1461" s="132"/>
      <c r="CH1461" s="132"/>
      <c r="CI1461" s="132"/>
      <c r="CJ1461" s="132"/>
      <c r="CK1461" s="132"/>
      <c r="CL1461" s="132"/>
      <c r="CM1461" s="132"/>
    </row>
    <row r="1462" spans="1:91" s="27" customFormat="1" ht="50.1" customHeight="1">
      <c r="A1462" s="20" t="s">
        <v>5015</v>
      </c>
      <c r="B1462" s="33" t="s">
        <v>2720</v>
      </c>
      <c r="C1462" s="5" t="s">
        <v>556</v>
      </c>
      <c r="D1462" s="23" t="s">
        <v>557</v>
      </c>
      <c r="E1462" s="23" t="s">
        <v>557</v>
      </c>
      <c r="F1462" s="23" t="s">
        <v>558</v>
      </c>
      <c r="G1462" s="24" t="s">
        <v>2820</v>
      </c>
      <c r="H1462" s="10">
        <v>10</v>
      </c>
      <c r="I1462" s="74">
        <v>590000000</v>
      </c>
      <c r="J1462" s="24" t="s">
        <v>2714</v>
      </c>
      <c r="K1462" s="33" t="s">
        <v>552</v>
      </c>
      <c r="L1462" s="36" t="s">
        <v>2725</v>
      </c>
      <c r="M1462" s="33"/>
      <c r="N1462" s="5" t="s">
        <v>559</v>
      </c>
      <c r="O1462" s="22" t="s">
        <v>2259</v>
      </c>
      <c r="P1462" s="34"/>
      <c r="Q1462" s="34"/>
      <c r="R1462" s="179"/>
      <c r="S1462" s="37"/>
      <c r="T1462" s="37">
        <v>7500000</v>
      </c>
      <c r="U1462" s="35">
        <f t="shared" si="64"/>
        <v>8400000</v>
      </c>
      <c r="V1462" s="33"/>
      <c r="W1462" s="24">
        <v>2017</v>
      </c>
      <c r="X1462" s="33"/>
      <c r="Y1462" s="132"/>
      <c r="Z1462" s="132"/>
      <c r="AA1462" s="132"/>
      <c r="AB1462" s="132"/>
      <c r="AC1462" s="132"/>
      <c r="AD1462" s="132"/>
      <c r="AE1462" s="132"/>
      <c r="AF1462" s="132"/>
      <c r="AG1462" s="132"/>
      <c r="AH1462" s="132"/>
      <c r="AI1462" s="132"/>
      <c r="AJ1462" s="132"/>
      <c r="AK1462" s="132"/>
      <c r="AL1462" s="132"/>
      <c r="AM1462" s="132"/>
      <c r="AN1462" s="132"/>
      <c r="AO1462" s="132"/>
      <c r="AP1462" s="132"/>
      <c r="AQ1462" s="132"/>
      <c r="AR1462" s="132"/>
      <c r="AS1462" s="132"/>
      <c r="AT1462" s="132"/>
      <c r="AU1462" s="132"/>
      <c r="AV1462" s="132"/>
      <c r="AW1462" s="132"/>
      <c r="AX1462" s="132"/>
      <c r="AY1462" s="132"/>
      <c r="AZ1462" s="132"/>
      <c r="BA1462" s="132"/>
      <c r="BB1462" s="132"/>
      <c r="BC1462" s="132"/>
      <c r="BD1462" s="132"/>
      <c r="BE1462" s="132"/>
      <c r="BF1462" s="132"/>
      <c r="BG1462" s="132"/>
      <c r="BH1462" s="132"/>
      <c r="BI1462" s="132"/>
      <c r="BJ1462" s="132"/>
      <c r="BK1462" s="132"/>
      <c r="BL1462" s="132"/>
      <c r="BM1462" s="132"/>
      <c r="BN1462" s="132"/>
      <c r="BO1462" s="132"/>
      <c r="BP1462" s="132"/>
      <c r="BQ1462" s="132"/>
      <c r="BR1462" s="132"/>
      <c r="BS1462" s="132"/>
      <c r="BT1462" s="132"/>
      <c r="BU1462" s="132"/>
      <c r="BV1462" s="132"/>
      <c r="BW1462" s="132"/>
      <c r="BX1462" s="132"/>
      <c r="BY1462" s="132"/>
      <c r="BZ1462" s="132"/>
      <c r="CA1462" s="132"/>
      <c r="CB1462" s="132"/>
      <c r="CC1462" s="132"/>
      <c r="CD1462" s="132"/>
      <c r="CE1462" s="132"/>
      <c r="CF1462" s="132"/>
      <c r="CG1462" s="132"/>
      <c r="CH1462" s="132"/>
      <c r="CI1462" s="132"/>
      <c r="CJ1462" s="132"/>
      <c r="CK1462" s="132"/>
      <c r="CL1462" s="132"/>
      <c r="CM1462" s="132"/>
    </row>
    <row r="1463" spans="1:91" s="27" customFormat="1" ht="50.1" customHeight="1">
      <c r="A1463" s="20" t="s">
        <v>5016</v>
      </c>
      <c r="B1463" s="33" t="s">
        <v>2720</v>
      </c>
      <c r="C1463" s="22" t="s">
        <v>549</v>
      </c>
      <c r="D1463" s="23" t="s">
        <v>550</v>
      </c>
      <c r="E1463" s="22" t="s">
        <v>550</v>
      </c>
      <c r="F1463" s="23" t="s">
        <v>551</v>
      </c>
      <c r="G1463" s="28" t="s">
        <v>2712</v>
      </c>
      <c r="H1463" s="29">
        <v>60</v>
      </c>
      <c r="I1463" s="74">
        <v>590000000</v>
      </c>
      <c r="J1463" s="28" t="s">
        <v>2714</v>
      </c>
      <c r="K1463" s="28" t="s">
        <v>552</v>
      </c>
      <c r="L1463" s="28" t="s">
        <v>2725</v>
      </c>
      <c r="M1463" s="28"/>
      <c r="N1463" s="24" t="s">
        <v>553</v>
      </c>
      <c r="O1463" s="22" t="s">
        <v>2718</v>
      </c>
      <c r="P1463" s="24"/>
      <c r="Q1463" s="24"/>
      <c r="R1463" s="173"/>
      <c r="S1463" s="25"/>
      <c r="T1463" s="25">
        <v>180000</v>
      </c>
      <c r="U1463" s="35">
        <f t="shared" si="64"/>
        <v>201600.00000000003</v>
      </c>
      <c r="V1463" s="24"/>
      <c r="W1463" s="24">
        <v>2017</v>
      </c>
      <c r="X1463" s="33"/>
    </row>
    <row r="1464" spans="1:91" s="132" customFormat="1" ht="50.1" customHeight="1">
      <c r="A1464" s="20" t="s">
        <v>5017</v>
      </c>
      <c r="B1464" s="33" t="s">
        <v>2720</v>
      </c>
      <c r="C1464" s="64" t="s">
        <v>1864</v>
      </c>
      <c r="D1464" s="31" t="s">
        <v>1865</v>
      </c>
      <c r="E1464" s="31" t="s">
        <v>1865</v>
      </c>
      <c r="F1464" s="31"/>
      <c r="G1464" s="24" t="s">
        <v>2712</v>
      </c>
      <c r="H1464" s="10">
        <v>80</v>
      </c>
      <c r="I1464" s="74">
        <v>590000000</v>
      </c>
      <c r="J1464" s="24" t="s">
        <v>2714</v>
      </c>
      <c r="K1464" s="33" t="s">
        <v>1866</v>
      </c>
      <c r="L1464" s="24" t="s">
        <v>2725</v>
      </c>
      <c r="M1464" s="66"/>
      <c r="N1464" s="5" t="s">
        <v>1867</v>
      </c>
      <c r="O1464" s="22" t="s">
        <v>2266</v>
      </c>
      <c r="P1464" s="34"/>
      <c r="Q1464" s="34"/>
      <c r="R1464" s="191"/>
      <c r="S1464" s="35"/>
      <c r="T1464" s="35">
        <v>1600000</v>
      </c>
      <c r="U1464" s="35">
        <f t="shared" si="64"/>
        <v>1792000.0000000002</v>
      </c>
      <c r="V1464" s="75"/>
      <c r="W1464" s="24">
        <v>2017</v>
      </c>
      <c r="X1464" s="33"/>
    </row>
    <row r="1465" spans="1:91" s="132" customFormat="1" ht="50.1" customHeight="1">
      <c r="A1465" s="20" t="s">
        <v>5018</v>
      </c>
      <c r="B1465" s="33" t="s">
        <v>2720</v>
      </c>
      <c r="C1465" s="22" t="s">
        <v>546</v>
      </c>
      <c r="D1465" s="23" t="s">
        <v>547</v>
      </c>
      <c r="E1465" s="22" t="s">
        <v>547</v>
      </c>
      <c r="F1465" s="23" t="s">
        <v>548</v>
      </c>
      <c r="G1465" s="24" t="s">
        <v>2712</v>
      </c>
      <c r="H1465" s="9">
        <v>20</v>
      </c>
      <c r="I1465" s="74">
        <v>590000000</v>
      </c>
      <c r="J1465" s="24" t="s">
        <v>2714</v>
      </c>
      <c r="K1465" s="24" t="s">
        <v>544</v>
      </c>
      <c r="L1465" s="24" t="s">
        <v>2725</v>
      </c>
      <c r="M1465" s="24"/>
      <c r="N1465" s="24" t="s">
        <v>1867</v>
      </c>
      <c r="O1465" s="13" t="s">
        <v>2266</v>
      </c>
      <c r="P1465" s="24"/>
      <c r="Q1465" s="24"/>
      <c r="R1465" s="183"/>
      <c r="S1465" s="25"/>
      <c r="T1465" s="25">
        <v>1000000</v>
      </c>
      <c r="U1465" s="35">
        <f t="shared" si="64"/>
        <v>1120000</v>
      </c>
      <c r="V1465" s="24"/>
      <c r="W1465" s="24">
        <v>2017</v>
      </c>
      <c r="X1465" s="33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  <c r="AY1465" s="27"/>
      <c r="AZ1465" s="27"/>
      <c r="BA1465" s="27"/>
      <c r="BB1465" s="27"/>
      <c r="BC1465" s="27"/>
      <c r="BD1465" s="27"/>
      <c r="BE1465" s="27"/>
      <c r="BF1465" s="27"/>
      <c r="BG1465" s="27"/>
      <c r="BH1465" s="27"/>
      <c r="BI1465" s="27"/>
      <c r="BJ1465" s="27"/>
      <c r="BK1465" s="27"/>
      <c r="BL1465" s="27"/>
      <c r="BM1465" s="27"/>
      <c r="BN1465" s="27"/>
      <c r="BO1465" s="27"/>
      <c r="BP1465" s="27"/>
      <c r="BQ1465" s="27"/>
      <c r="BR1465" s="27"/>
      <c r="BS1465" s="27"/>
      <c r="BT1465" s="27"/>
      <c r="BU1465" s="27"/>
      <c r="BV1465" s="27"/>
      <c r="BW1465" s="27"/>
      <c r="BX1465" s="27"/>
      <c r="BY1465" s="27"/>
      <c r="BZ1465" s="27"/>
      <c r="CA1465" s="27"/>
      <c r="CB1465" s="27"/>
      <c r="CC1465" s="27"/>
      <c r="CD1465" s="27"/>
      <c r="CE1465" s="27"/>
      <c r="CF1465" s="27"/>
      <c r="CG1465" s="27"/>
      <c r="CH1465" s="27"/>
      <c r="CI1465" s="27"/>
      <c r="CJ1465" s="27"/>
      <c r="CK1465" s="27"/>
      <c r="CL1465" s="27"/>
      <c r="CM1465" s="27"/>
    </row>
    <row r="1466" spans="1:91" s="162" customFormat="1" ht="50.1" customHeight="1">
      <c r="A1466" s="20" t="s">
        <v>5229</v>
      </c>
      <c r="B1466" s="21" t="s">
        <v>2720</v>
      </c>
      <c r="C1466" s="202" t="s">
        <v>5230</v>
      </c>
      <c r="D1466" s="203" t="s">
        <v>5231</v>
      </c>
      <c r="E1466" s="203" t="s">
        <v>5231</v>
      </c>
      <c r="F1466" s="203" t="s">
        <v>5232</v>
      </c>
      <c r="G1466" s="24" t="s">
        <v>2712</v>
      </c>
      <c r="H1466" s="8">
        <v>20</v>
      </c>
      <c r="I1466" s="84">
        <v>590000000</v>
      </c>
      <c r="J1466" s="24" t="s">
        <v>2714</v>
      </c>
      <c r="K1466" s="43" t="s">
        <v>571</v>
      </c>
      <c r="L1466" s="24" t="s">
        <v>2740</v>
      </c>
      <c r="M1466" s="24"/>
      <c r="N1466" s="24" t="s">
        <v>5233</v>
      </c>
      <c r="O1466" s="24" t="s">
        <v>5234</v>
      </c>
      <c r="P1466" s="24"/>
      <c r="Q1466" s="21"/>
      <c r="R1466" s="204"/>
      <c r="S1466" s="204"/>
      <c r="T1466" s="205">
        <v>542000</v>
      </c>
      <c r="U1466" s="205">
        <f>T1466*1.12</f>
        <v>607040</v>
      </c>
      <c r="V1466" s="160"/>
      <c r="W1466" s="206">
        <v>2017</v>
      </c>
      <c r="X1466" s="227"/>
      <c r="Y1466" s="137"/>
      <c r="Z1466" s="138"/>
      <c r="AA1466" s="139"/>
      <c r="AB1466" s="138"/>
      <c r="AC1466" s="137"/>
      <c r="AD1466" s="137"/>
      <c r="AE1466" s="137"/>
      <c r="AF1466" s="137"/>
      <c r="AG1466" s="137"/>
      <c r="AH1466" s="137"/>
      <c r="AI1466" s="137"/>
      <c r="AJ1466" s="137"/>
      <c r="AK1466" s="137"/>
      <c r="AL1466" s="137"/>
      <c r="AM1466" s="137"/>
      <c r="AN1466" s="137"/>
      <c r="AO1466" s="137"/>
      <c r="AP1466" s="140"/>
      <c r="AQ1466" s="140"/>
      <c r="AR1466" s="140"/>
      <c r="AS1466" s="140"/>
      <c r="AT1466" s="140"/>
      <c r="AU1466" s="140"/>
      <c r="AV1466" s="140"/>
      <c r="AW1466" s="140"/>
      <c r="AX1466" s="140"/>
      <c r="AY1466" s="140"/>
      <c r="AZ1466" s="140"/>
      <c r="BA1466" s="140"/>
      <c r="BB1466" s="140"/>
      <c r="BC1466" s="140"/>
      <c r="BD1466" s="140"/>
      <c r="BE1466" s="140"/>
      <c r="BF1466" s="140"/>
      <c r="BG1466" s="140"/>
      <c r="BH1466" s="140"/>
      <c r="BI1466" s="140"/>
      <c r="BJ1466" s="140"/>
      <c r="BK1466" s="140"/>
      <c r="BL1466" s="140"/>
      <c r="BM1466" s="140"/>
      <c r="BN1466" s="140"/>
    </row>
    <row r="1467" spans="1:91" s="162" customFormat="1" ht="21.75" customHeight="1">
      <c r="A1467" s="20"/>
      <c r="B1467" s="115"/>
      <c r="C1467" s="209"/>
      <c r="D1467" s="203"/>
      <c r="E1467" s="203"/>
      <c r="F1467" s="203"/>
      <c r="G1467" s="24"/>
      <c r="H1467" s="8"/>
      <c r="I1467" s="84"/>
      <c r="J1467" s="24"/>
      <c r="K1467" s="43"/>
      <c r="L1467" s="24"/>
      <c r="M1467" s="24"/>
      <c r="N1467" s="24"/>
      <c r="O1467" s="24"/>
      <c r="P1467" s="24"/>
      <c r="Q1467" s="21"/>
      <c r="R1467" s="204"/>
      <c r="S1467" s="204"/>
      <c r="T1467" s="205"/>
      <c r="U1467" s="205"/>
      <c r="V1467" s="160"/>
      <c r="W1467" s="206"/>
      <c r="X1467" s="228"/>
      <c r="Y1467" s="137"/>
      <c r="Z1467" s="138"/>
      <c r="AA1467" s="139"/>
      <c r="AB1467" s="138"/>
      <c r="AC1467" s="137"/>
      <c r="AD1467" s="137"/>
      <c r="AE1467" s="137"/>
      <c r="AF1467" s="137"/>
      <c r="AG1467" s="137"/>
      <c r="AH1467" s="137"/>
      <c r="AI1467" s="137"/>
      <c r="AJ1467" s="137"/>
      <c r="AK1467" s="137"/>
      <c r="AL1467" s="137"/>
      <c r="AM1467" s="137"/>
      <c r="AN1467" s="137"/>
      <c r="AO1467" s="137"/>
      <c r="AP1467" s="140"/>
      <c r="AQ1467" s="140"/>
      <c r="AR1467" s="140"/>
      <c r="AS1467" s="140"/>
      <c r="AT1467" s="140"/>
      <c r="AU1467" s="140"/>
      <c r="AV1467" s="140"/>
      <c r="AW1467" s="140"/>
      <c r="AX1467" s="140"/>
      <c r="AY1467" s="140"/>
      <c r="AZ1467" s="140"/>
      <c r="BA1467" s="140"/>
      <c r="BB1467" s="140"/>
      <c r="BC1467" s="140"/>
      <c r="BD1467" s="140"/>
      <c r="BE1467" s="140"/>
      <c r="BF1467" s="140"/>
      <c r="BG1467" s="140"/>
      <c r="BH1467" s="140"/>
      <c r="BI1467" s="140"/>
      <c r="BJ1467" s="140"/>
      <c r="BK1467" s="140"/>
      <c r="BL1467" s="140"/>
      <c r="BM1467" s="140"/>
      <c r="BN1467" s="140"/>
    </row>
    <row r="1468" spans="1:91" s="67" customFormat="1" ht="18" customHeight="1">
      <c r="A1468" s="5"/>
      <c r="B1468" s="122" t="s">
        <v>416</v>
      </c>
      <c r="D1468" s="23"/>
      <c r="E1468" s="5"/>
      <c r="F1468" s="5"/>
      <c r="G1468" s="5"/>
      <c r="H1468" s="5"/>
      <c r="I1468" s="8"/>
      <c r="J1468" s="24"/>
      <c r="K1468" s="24"/>
      <c r="L1468" s="5"/>
      <c r="M1468" s="5"/>
      <c r="N1468" s="5"/>
      <c r="O1468" s="5"/>
      <c r="P1468" s="8"/>
      <c r="Q1468" s="22"/>
      <c r="R1468" s="150"/>
      <c r="S1468" s="150"/>
      <c r="T1468" s="37">
        <f>SUM(T1451:T1467)</f>
        <v>22815750</v>
      </c>
      <c r="U1468" s="37">
        <f>SUM(U1451:U1467)</f>
        <v>25553640</v>
      </c>
      <c r="V1468" s="51"/>
      <c r="W1468" s="5"/>
      <c r="X1468" s="70"/>
    </row>
    <row r="1469" spans="1:91" s="67" customFormat="1" ht="17.25" customHeight="1">
      <c r="A1469" s="14" t="s">
        <v>560</v>
      </c>
      <c r="B1469" s="38"/>
      <c r="C1469" s="55"/>
      <c r="D1469" s="39"/>
      <c r="E1469" s="38"/>
      <c r="F1469" s="39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192"/>
      <c r="S1469" s="40"/>
      <c r="T1469" s="40"/>
      <c r="U1469" s="87"/>
      <c r="V1469" s="41"/>
      <c r="W1469" s="42"/>
      <c r="X1469" s="71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</row>
    <row r="1470" spans="1:91" s="67" customFormat="1" ht="50.1" customHeight="1">
      <c r="A1470" s="58" t="s">
        <v>5019</v>
      </c>
      <c r="B1470" s="21" t="s">
        <v>2707</v>
      </c>
      <c r="C1470" s="22" t="s">
        <v>612</v>
      </c>
      <c r="D1470" s="23" t="s">
        <v>613</v>
      </c>
      <c r="E1470" s="22" t="s">
        <v>613</v>
      </c>
      <c r="F1470" s="23" t="s">
        <v>614</v>
      </c>
      <c r="G1470" s="24" t="s">
        <v>2712</v>
      </c>
      <c r="H1470" s="9">
        <v>100</v>
      </c>
      <c r="I1470" s="74">
        <v>590000000</v>
      </c>
      <c r="J1470" s="24" t="s">
        <v>2714</v>
      </c>
      <c r="K1470" s="24" t="s">
        <v>2391</v>
      </c>
      <c r="L1470" s="24" t="s">
        <v>2725</v>
      </c>
      <c r="M1470" s="24"/>
      <c r="N1470" s="24" t="s">
        <v>615</v>
      </c>
      <c r="O1470" s="22" t="s">
        <v>2718</v>
      </c>
      <c r="P1470" s="24"/>
      <c r="Q1470" s="24"/>
      <c r="R1470" s="173"/>
      <c r="S1470" s="25"/>
      <c r="T1470" s="25">
        <v>500000</v>
      </c>
      <c r="U1470" s="88">
        <f t="shared" ref="U1470:U1527" si="65">T1470*1.12</f>
        <v>560000</v>
      </c>
      <c r="V1470" s="60"/>
      <c r="W1470" s="24">
        <v>2017</v>
      </c>
      <c r="X1470" s="52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  <c r="AY1470" s="27"/>
      <c r="AZ1470" s="27"/>
      <c r="BA1470" s="27"/>
      <c r="BB1470" s="27"/>
      <c r="BC1470" s="27"/>
      <c r="BD1470" s="27"/>
      <c r="BE1470" s="27"/>
      <c r="BF1470" s="27"/>
      <c r="BG1470" s="27"/>
      <c r="BH1470" s="27"/>
      <c r="BI1470" s="27"/>
      <c r="BJ1470" s="27"/>
      <c r="BK1470" s="27"/>
      <c r="BL1470" s="27"/>
      <c r="BM1470" s="27"/>
      <c r="BN1470" s="27"/>
      <c r="BO1470" s="27"/>
      <c r="BP1470" s="27"/>
      <c r="BQ1470" s="27"/>
      <c r="BR1470" s="27"/>
      <c r="BS1470" s="27"/>
      <c r="BT1470" s="27"/>
      <c r="BU1470" s="27"/>
      <c r="BV1470" s="27"/>
      <c r="BW1470" s="27"/>
      <c r="BX1470" s="27"/>
      <c r="BY1470" s="27"/>
      <c r="BZ1470" s="27"/>
      <c r="CA1470" s="27"/>
      <c r="CB1470" s="27"/>
      <c r="CC1470" s="27"/>
      <c r="CD1470" s="27"/>
      <c r="CE1470" s="27"/>
      <c r="CF1470" s="27"/>
      <c r="CG1470" s="27"/>
      <c r="CH1470" s="27"/>
      <c r="CI1470" s="27"/>
      <c r="CJ1470" s="27"/>
      <c r="CK1470" s="27"/>
      <c r="CL1470" s="27"/>
      <c r="CM1470" s="27"/>
    </row>
    <row r="1471" spans="1:91" s="67" customFormat="1" ht="50.1" customHeight="1">
      <c r="A1471" s="58" t="s">
        <v>5020</v>
      </c>
      <c r="B1471" s="4" t="s">
        <v>2720</v>
      </c>
      <c r="C1471" s="5" t="s">
        <v>577</v>
      </c>
      <c r="D1471" s="23" t="s">
        <v>578</v>
      </c>
      <c r="E1471" s="22" t="s">
        <v>578</v>
      </c>
      <c r="F1471" s="23"/>
      <c r="G1471" s="5" t="s">
        <v>2712</v>
      </c>
      <c r="H1471" s="5">
        <v>100</v>
      </c>
      <c r="I1471" s="74">
        <v>590000000</v>
      </c>
      <c r="J1471" s="5" t="s">
        <v>2714</v>
      </c>
      <c r="K1471" s="5" t="s">
        <v>2241</v>
      </c>
      <c r="L1471" s="5" t="s">
        <v>2714</v>
      </c>
      <c r="M1471" s="5"/>
      <c r="N1471" s="5" t="s">
        <v>579</v>
      </c>
      <c r="O1471" s="8" t="s">
        <v>404</v>
      </c>
      <c r="P1471" s="5"/>
      <c r="Q1471" s="5"/>
      <c r="R1471" s="166"/>
      <c r="S1471" s="37"/>
      <c r="T1471" s="26">
        <v>780000</v>
      </c>
      <c r="U1471" s="88">
        <f t="shared" si="65"/>
        <v>873600.00000000012</v>
      </c>
      <c r="V1471" s="81"/>
      <c r="W1471" s="24">
        <v>2017</v>
      </c>
      <c r="X1471" s="291"/>
      <c r="Y1471" s="65"/>
      <c r="Z1471" s="65"/>
      <c r="AA1471" s="65"/>
      <c r="AB1471" s="65"/>
      <c r="AC1471" s="65"/>
      <c r="AD1471" s="65"/>
      <c r="AE1471" s="65"/>
      <c r="AF1471" s="65"/>
      <c r="AG1471" s="65"/>
      <c r="AH1471" s="65"/>
      <c r="AI1471" s="65"/>
      <c r="AJ1471" s="65"/>
      <c r="AK1471" s="65"/>
      <c r="AL1471" s="65"/>
      <c r="AM1471" s="65"/>
      <c r="AN1471" s="65"/>
      <c r="AO1471" s="65"/>
      <c r="AP1471" s="65"/>
      <c r="AQ1471" s="65"/>
      <c r="AR1471" s="65"/>
      <c r="AS1471" s="65"/>
      <c r="AT1471" s="65"/>
      <c r="AU1471" s="65"/>
      <c r="AV1471" s="65"/>
      <c r="AW1471" s="65"/>
      <c r="AX1471" s="65"/>
      <c r="AY1471" s="65"/>
      <c r="AZ1471" s="65"/>
      <c r="BA1471" s="65"/>
      <c r="BB1471" s="65"/>
      <c r="BC1471" s="65"/>
      <c r="BD1471" s="65"/>
      <c r="BE1471" s="65"/>
      <c r="BF1471" s="65"/>
      <c r="BG1471" s="65"/>
      <c r="BH1471" s="65"/>
      <c r="BI1471" s="65"/>
      <c r="BJ1471" s="65"/>
      <c r="BK1471" s="65"/>
      <c r="BL1471" s="65"/>
      <c r="BM1471" s="65"/>
      <c r="BN1471" s="65"/>
      <c r="BO1471" s="65"/>
      <c r="BP1471" s="65"/>
      <c r="BQ1471" s="65"/>
      <c r="BR1471" s="65"/>
      <c r="BS1471" s="65"/>
      <c r="BT1471" s="65"/>
      <c r="BU1471" s="65"/>
      <c r="BV1471" s="65"/>
      <c r="BW1471" s="65"/>
      <c r="BX1471" s="65"/>
      <c r="BY1471" s="65"/>
      <c r="BZ1471" s="65"/>
      <c r="CA1471" s="65"/>
      <c r="CB1471" s="65"/>
      <c r="CC1471" s="65"/>
      <c r="CD1471" s="65"/>
      <c r="CE1471" s="65"/>
      <c r="CF1471" s="65"/>
      <c r="CG1471" s="65"/>
      <c r="CH1471" s="65"/>
      <c r="CI1471" s="65"/>
      <c r="CJ1471" s="65"/>
      <c r="CK1471" s="65"/>
      <c r="CL1471" s="65"/>
      <c r="CM1471" s="65"/>
    </row>
    <row r="1472" spans="1:91" s="144" customFormat="1" ht="50.1" customHeight="1">
      <c r="A1472" s="58" t="s">
        <v>5021</v>
      </c>
      <c r="B1472" s="4" t="s">
        <v>2720</v>
      </c>
      <c r="C1472" s="8" t="s">
        <v>561</v>
      </c>
      <c r="D1472" s="7" t="s">
        <v>562</v>
      </c>
      <c r="E1472" s="7" t="s">
        <v>562</v>
      </c>
      <c r="F1472" s="56" t="s">
        <v>563</v>
      </c>
      <c r="G1472" s="4" t="s">
        <v>2712</v>
      </c>
      <c r="H1472" s="4">
        <v>100</v>
      </c>
      <c r="I1472" s="74">
        <v>590000000</v>
      </c>
      <c r="J1472" s="8" t="s">
        <v>2714</v>
      </c>
      <c r="K1472" s="8" t="s">
        <v>2241</v>
      </c>
      <c r="L1472" s="8" t="s">
        <v>2714</v>
      </c>
      <c r="M1472" s="4" t="s">
        <v>563</v>
      </c>
      <c r="N1472" s="8" t="s">
        <v>564</v>
      </c>
      <c r="O1472" s="22" t="s">
        <v>2718</v>
      </c>
      <c r="P1472" s="4" t="s">
        <v>563</v>
      </c>
      <c r="Q1472" s="4"/>
      <c r="R1472" s="155"/>
      <c r="S1472" s="35"/>
      <c r="T1472" s="35">
        <v>1790000</v>
      </c>
      <c r="U1472" s="88">
        <f t="shared" si="65"/>
        <v>2004800.0000000002</v>
      </c>
      <c r="V1472" s="4" t="s">
        <v>566</v>
      </c>
      <c r="W1472" s="24">
        <v>2017</v>
      </c>
      <c r="X1472" s="69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67"/>
      <c r="AM1472" s="67"/>
      <c r="AN1472" s="67"/>
      <c r="AO1472" s="67"/>
      <c r="AP1472" s="67"/>
      <c r="AQ1472" s="67"/>
      <c r="AR1472" s="67"/>
      <c r="AS1472" s="67"/>
      <c r="AT1472" s="67"/>
      <c r="AU1472" s="67"/>
      <c r="AV1472" s="67"/>
      <c r="AW1472" s="67"/>
      <c r="AX1472" s="67"/>
      <c r="AY1472" s="67"/>
      <c r="AZ1472" s="67"/>
      <c r="BA1472" s="67"/>
      <c r="BB1472" s="67"/>
      <c r="BC1472" s="67"/>
      <c r="BD1472" s="67"/>
      <c r="BE1472" s="67"/>
      <c r="BF1472" s="67"/>
      <c r="BG1472" s="67"/>
      <c r="BH1472" s="67"/>
      <c r="BI1472" s="67"/>
      <c r="BJ1472" s="67"/>
      <c r="BK1472" s="67"/>
      <c r="BL1472" s="67"/>
      <c r="BM1472" s="67"/>
      <c r="BN1472" s="67"/>
      <c r="BO1472" s="67"/>
      <c r="BP1472" s="67"/>
      <c r="BQ1472" s="67"/>
      <c r="BR1472" s="67"/>
      <c r="BS1472" s="67"/>
      <c r="BT1472" s="67"/>
      <c r="BU1472" s="67"/>
      <c r="BV1472" s="67"/>
      <c r="BW1472" s="67"/>
      <c r="BX1472" s="67"/>
      <c r="BY1472" s="67"/>
      <c r="BZ1472" s="67"/>
      <c r="CA1472" s="67"/>
      <c r="CB1472" s="67"/>
      <c r="CC1472" s="67"/>
      <c r="CD1472" s="67"/>
      <c r="CE1472" s="67"/>
      <c r="CF1472" s="67"/>
      <c r="CG1472" s="67"/>
      <c r="CH1472" s="67"/>
      <c r="CI1472" s="67"/>
      <c r="CJ1472" s="67"/>
      <c r="CK1472" s="67"/>
      <c r="CL1472" s="67"/>
      <c r="CM1472" s="67"/>
    </row>
    <row r="1473" spans="1:91" s="144" customFormat="1" ht="50.1" customHeight="1">
      <c r="A1473" s="58" t="s">
        <v>5022</v>
      </c>
      <c r="B1473" s="5" t="s">
        <v>2720</v>
      </c>
      <c r="C1473" s="5" t="s">
        <v>561</v>
      </c>
      <c r="D1473" s="23" t="s">
        <v>562</v>
      </c>
      <c r="E1473" s="22" t="s">
        <v>562</v>
      </c>
      <c r="F1473" s="23" t="s">
        <v>570</v>
      </c>
      <c r="G1473" s="5" t="s">
        <v>2712</v>
      </c>
      <c r="H1473" s="5">
        <v>100</v>
      </c>
      <c r="I1473" s="74">
        <v>590000000</v>
      </c>
      <c r="J1473" s="24" t="s">
        <v>2714</v>
      </c>
      <c r="K1473" s="5" t="s">
        <v>571</v>
      </c>
      <c r="L1473" s="5" t="s">
        <v>2714</v>
      </c>
      <c r="M1473" s="5"/>
      <c r="N1473" s="5" t="s">
        <v>564</v>
      </c>
      <c r="O1473" s="8" t="s">
        <v>404</v>
      </c>
      <c r="P1473" s="5"/>
      <c r="Q1473" s="5"/>
      <c r="R1473" s="166"/>
      <c r="S1473" s="37"/>
      <c r="T1473" s="26">
        <v>588500</v>
      </c>
      <c r="U1473" s="88">
        <f t="shared" si="65"/>
        <v>659120.00000000012</v>
      </c>
      <c r="V1473" s="51" t="s">
        <v>566</v>
      </c>
      <c r="W1473" s="24">
        <v>2017</v>
      </c>
      <c r="X1473" s="291"/>
    </row>
    <row r="1474" spans="1:91" s="65" customFormat="1" ht="50.1" customHeight="1">
      <c r="A1474" s="58" t="s">
        <v>5023</v>
      </c>
      <c r="B1474" s="4" t="s">
        <v>2720</v>
      </c>
      <c r="C1474" s="8" t="s">
        <v>561</v>
      </c>
      <c r="D1474" s="7" t="s">
        <v>562</v>
      </c>
      <c r="E1474" s="7" t="s">
        <v>562</v>
      </c>
      <c r="F1474" s="7" t="s">
        <v>393</v>
      </c>
      <c r="G1474" s="8" t="s">
        <v>2712</v>
      </c>
      <c r="H1474" s="8">
        <v>100</v>
      </c>
      <c r="I1474" s="74">
        <v>590000000</v>
      </c>
      <c r="J1474" s="8" t="s">
        <v>2714</v>
      </c>
      <c r="K1474" s="8" t="s">
        <v>394</v>
      </c>
      <c r="L1474" s="8" t="s">
        <v>395</v>
      </c>
      <c r="M1474" s="8"/>
      <c r="N1474" s="8" t="s">
        <v>392</v>
      </c>
      <c r="O1474" s="8" t="s">
        <v>404</v>
      </c>
      <c r="P1474" s="8"/>
      <c r="Q1474" s="8"/>
      <c r="R1474" s="154"/>
      <c r="S1474" s="154"/>
      <c r="T1474" s="37">
        <v>267857.14285714284</v>
      </c>
      <c r="U1474" s="89">
        <f t="shared" si="65"/>
        <v>300000</v>
      </c>
      <c r="V1474" s="8"/>
      <c r="W1474" s="8">
        <v>2017</v>
      </c>
      <c r="X1474" s="8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67"/>
      <c r="AM1474" s="67"/>
      <c r="AN1474" s="67"/>
      <c r="AO1474" s="67"/>
      <c r="AP1474" s="67"/>
      <c r="AQ1474" s="67"/>
      <c r="AR1474" s="67"/>
      <c r="AS1474" s="67"/>
      <c r="AT1474" s="67"/>
      <c r="AU1474" s="67"/>
      <c r="AV1474" s="67"/>
      <c r="AW1474" s="67"/>
      <c r="AX1474" s="67"/>
      <c r="AY1474" s="67"/>
      <c r="AZ1474" s="67"/>
      <c r="BA1474" s="67"/>
      <c r="BB1474" s="67"/>
      <c r="BC1474" s="67"/>
      <c r="BD1474" s="67"/>
      <c r="BE1474" s="67"/>
      <c r="BF1474" s="67"/>
      <c r="BG1474" s="67"/>
      <c r="BH1474" s="67"/>
      <c r="BI1474" s="67"/>
      <c r="BJ1474" s="67"/>
      <c r="BK1474" s="67"/>
      <c r="BL1474" s="67"/>
      <c r="BM1474" s="67"/>
      <c r="BN1474" s="67"/>
      <c r="BO1474" s="67"/>
      <c r="BP1474" s="67"/>
      <c r="BQ1474" s="67"/>
      <c r="BR1474" s="67"/>
      <c r="BS1474" s="67"/>
      <c r="BT1474" s="67"/>
      <c r="BU1474" s="67"/>
      <c r="BV1474" s="67"/>
      <c r="BW1474" s="67"/>
      <c r="BX1474" s="67"/>
      <c r="BY1474" s="67"/>
      <c r="BZ1474" s="67"/>
      <c r="CA1474" s="67"/>
      <c r="CB1474" s="67"/>
      <c r="CC1474" s="67"/>
      <c r="CD1474" s="67"/>
      <c r="CE1474" s="67"/>
      <c r="CF1474" s="67"/>
      <c r="CG1474" s="67"/>
      <c r="CH1474" s="67"/>
      <c r="CI1474" s="67"/>
      <c r="CJ1474" s="67"/>
      <c r="CK1474" s="67"/>
      <c r="CL1474" s="67"/>
      <c r="CM1474" s="67"/>
    </row>
    <row r="1475" spans="1:91" s="144" customFormat="1" ht="50.1" customHeight="1">
      <c r="A1475" s="58" t="s">
        <v>5024</v>
      </c>
      <c r="B1475" s="4" t="s">
        <v>2720</v>
      </c>
      <c r="C1475" s="8" t="s">
        <v>561</v>
      </c>
      <c r="D1475" s="7" t="s">
        <v>562</v>
      </c>
      <c r="E1475" s="7" t="s">
        <v>562</v>
      </c>
      <c r="F1475" s="7" t="s">
        <v>396</v>
      </c>
      <c r="G1475" s="8" t="s">
        <v>3174</v>
      </c>
      <c r="H1475" s="8">
        <v>0</v>
      </c>
      <c r="I1475" s="74">
        <v>590000000</v>
      </c>
      <c r="J1475" s="8" t="s">
        <v>2714</v>
      </c>
      <c r="K1475" s="8" t="s">
        <v>394</v>
      </c>
      <c r="L1475" s="8" t="s">
        <v>397</v>
      </c>
      <c r="M1475" s="8"/>
      <c r="N1475" s="8" t="s">
        <v>392</v>
      </c>
      <c r="O1475" s="8" t="s">
        <v>404</v>
      </c>
      <c r="P1475" s="8"/>
      <c r="Q1475" s="8"/>
      <c r="R1475" s="154"/>
      <c r="S1475" s="154"/>
      <c r="T1475" s="37">
        <v>4017857.1428571423</v>
      </c>
      <c r="U1475" s="89">
        <f t="shared" si="65"/>
        <v>4500000</v>
      </c>
      <c r="V1475" s="8"/>
      <c r="W1475" s="8">
        <v>2017</v>
      </c>
      <c r="X1475" s="8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67"/>
      <c r="AM1475" s="67"/>
      <c r="AN1475" s="67"/>
      <c r="AO1475" s="67"/>
      <c r="AP1475" s="67"/>
      <c r="AQ1475" s="67"/>
      <c r="AR1475" s="67"/>
      <c r="AS1475" s="67"/>
      <c r="AT1475" s="67"/>
      <c r="AU1475" s="67"/>
      <c r="AV1475" s="67"/>
      <c r="AW1475" s="67"/>
      <c r="AX1475" s="67"/>
      <c r="AY1475" s="67"/>
      <c r="AZ1475" s="67"/>
      <c r="BA1475" s="67"/>
      <c r="BB1475" s="67"/>
      <c r="BC1475" s="67"/>
      <c r="BD1475" s="67"/>
      <c r="BE1475" s="67"/>
      <c r="BF1475" s="67"/>
      <c r="BG1475" s="67"/>
      <c r="BH1475" s="67"/>
      <c r="BI1475" s="67"/>
      <c r="BJ1475" s="67"/>
      <c r="BK1475" s="67"/>
      <c r="BL1475" s="67"/>
      <c r="BM1475" s="67"/>
      <c r="BN1475" s="67"/>
      <c r="BO1475" s="67"/>
      <c r="BP1475" s="67"/>
      <c r="BQ1475" s="67"/>
      <c r="BR1475" s="67"/>
      <c r="BS1475" s="67"/>
      <c r="BT1475" s="67"/>
      <c r="BU1475" s="67"/>
      <c r="BV1475" s="67"/>
      <c r="BW1475" s="67"/>
      <c r="BX1475" s="67"/>
      <c r="BY1475" s="67"/>
      <c r="BZ1475" s="67"/>
      <c r="CA1475" s="67"/>
      <c r="CB1475" s="67"/>
      <c r="CC1475" s="67"/>
      <c r="CD1475" s="67"/>
      <c r="CE1475" s="67"/>
      <c r="CF1475" s="67"/>
      <c r="CG1475" s="67"/>
      <c r="CH1475" s="67"/>
      <c r="CI1475" s="67"/>
      <c r="CJ1475" s="67"/>
      <c r="CK1475" s="67"/>
      <c r="CL1475" s="67"/>
      <c r="CM1475" s="67"/>
    </row>
    <row r="1476" spans="1:91" s="144" customFormat="1" ht="50.1" customHeight="1">
      <c r="A1476" s="58" t="s">
        <v>5025</v>
      </c>
      <c r="B1476" s="21" t="s">
        <v>2720</v>
      </c>
      <c r="C1476" s="22" t="s">
        <v>601</v>
      </c>
      <c r="D1476" s="23" t="s">
        <v>602</v>
      </c>
      <c r="E1476" s="22" t="s">
        <v>602</v>
      </c>
      <c r="F1476" s="23" t="s">
        <v>603</v>
      </c>
      <c r="G1476" s="24" t="s">
        <v>2712</v>
      </c>
      <c r="H1476" s="9">
        <v>100</v>
      </c>
      <c r="I1476" s="74">
        <v>590000000</v>
      </c>
      <c r="J1476" s="24" t="s">
        <v>2714</v>
      </c>
      <c r="K1476" s="24" t="s">
        <v>600</v>
      </c>
      <c r="L1476" s="24" t="s">
        <v>2714</v>
      </c>
      <c r="M1476" s="24"/>
      <c r="N1476" s="13" t="s">
        <v>569</v>
      </c>
      <c r="O1476" s="22" t="s">
        <v>2718</v>
      </c>
      <c r="P1476" s="24"/>
      <c r="Q1476" s="24"/>
      <c r="R1476" s="173"/>
      <c r="S1476" s="25"/>
      <c r="T1476" s="25">
        <f>3250000/1.12</f>
        <v>2901785.7142857141</v>
      </c>
      <c r="U1476" s="88">
        <f t="shared" si="65"/>
        <v>3250000</v>
      </c>
      <c r="V1476" s="24"/>
      <c r="W1476" s="24">
        <v>2017</v>
      </c>
      <c r="X1476" s="52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  <c r="AY1476" s="27"/>
      <c r="AZ1476" s="27"/>
      <c r="BA1476" s="27"/>
      <c r="BB1476" s="27"/>
      <c r="BC1476" s="27"/>
      <c r="BD1476" s="27"/>
      <c r="BE1476" s="27"/>
      <c r="BF1476" s="27"/>
      <c r="BG1476" s="27"/>
      <c r="BH1476" s="27"/>
      <c r="BI1476" s="27"/>
      <c r="BJ1476" s="27"/>
      <c r="BK1476" s="27"/>
      <c r="BL1476" s="27"/>
      <c r="BM1476" s="27"/>
      <c r="BN1476" s="27"/>
      <c r="BO1476" s="27"/>
      <c r="BP1476" s="27"/>
      <c r="BQ1476" s="27"/>
      <c r="BR1476" s="27"/>
      <c r="BS1476" s="27"/>
      <c r="BT1476" s="27"/>
      <c r="BU1476" s="27"/>
      <c r="BV1476" s="27"/>
      <c r="BW1476" s="27"/>
      <c r="BX1476" s="27"/>
      <c r="BY1476" s="27"/>
      <c r="BZ1476" s="27"/>
      <c r="CA1476" s="27"/>
      <c r="CB1476" s="27"/>
      <c r="CC1476" s="27"/>
      <c r="CD1476" s="27"/>
      <c r="CE1476" s="27"/>
      <c r="CF1476" s="27"/>
      <c r="CG1476" s="27"/>
      <c r="CH1476" s="27"/>
      <c r="CI1476" s="27"/>
      <c r="CJ1476" s="27"/>
      <c r="CK1476" s="27"/>
      <c r="CL1476" s="27"/>
      <c r="CM1476" s="27"/>
    </row>
    <row r="1477" spans="1:91" s="65" customFormat="1" ht="50.1" customHeight="1">
      <c r="A1477" s="58" t="s">
        <v>5026</v>
      </c>
      <c r="B1477" s="33" t="s">
        <v>2707</v>
      </c>
      <c r="C1477" s="5" t="s">
        <v>629</v>
      </c>
      <c r="D1477" s="31" t="s">
        <v>630</v>
      </c>
      <c r="E1477" s="31" t="s">
        <v>630</v>
      </c>
      <c r="F1477" s="31" t="s">
        <v>631</v>
      </c>
      <c r="G1477" s="75" t="s">
        <v>2712</v>
      </c>
      <c r="H1477" s="75" t="s">
        <v>2713</v>
      </c>
      <c r="I1477" s="74">
        <v>590000000</v>
      </c>
      <c r="J1477" s="36" t="s">
        <v>2714</v>
      </c>
      <c r="K1477" s="33" t="s">
        <v>632</v>
      </c>
      <c r="L1477" s="24" t="s">
        <v>2714</v>
      </c>
      <c r="M1477" s="66"/>
      <c r="N1477" s="5" t="s">
        <v>2717</v>
      </c>
      <c r="O1477" s="22" t="s">
        <v>2718</v>
      </c>
      <c r="P1477" s="34"/>
      <c r="Q1477" s="34"/>
      <c r="R1477" s="179"/>
      <c r="S1477" s="35"/>
      <c r="T1477" s="35">
        <v>80000</v>
      </c>
      <c r="U1477" s="88">
        <f t="shared" si="65"/>
        <v>89600.000000000015</v>
      </c>
      <c r="V1477" s="66"/>
      <c r="W1477" s="24">
        <v>2017</v>
      </c>
      <c r="X1477" s="292"/>
      <c r="Y1477" s="132"/>
      <c r="Z1477" s="132"/>
      <c r="AA1477" s="132"/>
      <c r="AB1477" s="132"/>
      <c r="AC1477" s="132"/>
      <c r="AD1477" s="132"/>
      <c r="AE1477" s="132"/>
      <c r="AF1477" s="132"/>
      <c r="AG1477" s="132"/>
      <c r="AH1477" s="132"/>
      <c r="AI1477" s="132"/>
      <c r="AJ1477" s="132"/>
      <c r="AK1477" s="132"/>
      <c r="AL1477" s="132"/>
      <c r="AM1477" s="132"/>
      <c r="AN1477" s="132"/>
      <c r="AO1477" s="132"/>
      <c r="AP1477" s="132"/>
      <c r="AQ1477" s="132"/>
      <c r="AR1477" s="132"/>
      <c r="AS1477" s="132"/>
      <c r="AT1477" s="132"/>
      <c r="AU1477" s="132"/>
      <c r="AV1477" s="132"/>
      <c r="AW1477" s="132"/>
      <c r="AX1477" s="132"/>
      <c r="AY1477" s="132"/>
      <c r="AZ1477" s="132"/>
      <c r="BA1477" s="132"/>
      <c r="BB1477" s="132"/>
      <c r="BC1477" s="132"/>
      <c r="BD1477" s="132"/>
      <c r="BE1477" s="132"/>
      <c r="BF1477" s="132"/>
      <c r="BG1477" s="132"/>
      <c r="BH1477" s="132"/>
      <c r="BI1477" s="132"/>
      <c r="BJ1477" s="132"/>
      <c r="BK1477" s="132"/>
      <c r="BL1477" s="132"/>
      <c r="BM1477" s="132"/>
      <c r="BN1477" s="132"/>
      <c r="BO1477" s="132"/>
      <c r="BP1477" s="132"/>
      <c r="BQ1477" s="132"/>
      <c r="BR1477" s="132"/>
      <c r="BS1477" s="132"/>
      <c r="BT1477" s="132"/>
      <c r="BU1477" s="132"/>
      <c r="BV1477" s="132"/>
      <c r="BW1477" s="132"/>
      <c r="BX1477" s="132"/>
      <c r="BY1477" s="132"/>
      <c r="BZ1477" s="132"/>
      <c r="CA1477" s="132"/>
      <c r="CB1477" s="132"/>
      <c r="CC1477" s="132"/>
      <c r="CD1477" s="132"/>
      <c r="CE1477" s="132"/>
      <c r="CF1477" s="132"/>
      <c r="CG1477" s="132"/>
      <c r="CH1477" s="132"/>
      <c r="CI1477" s="132"/>
      <c r="CJ1477" s="132"/>
      <c r="CK1477" s="132"/>
      <c r="CL1477" s="132"/>
      <c r="CM1477" s="132"/>
    </row>
    <row r="1478" spans="1:91" s="48" customFormat="1" ht="50.1" customHeight="1">
      <c r="A1478" s="58" t="s">
        <v>5027</v>
      </c>
      <c r="B1478" s="5" t="s">
        <v>2720</v>
      </c>
      <c r="C1478" s="5" t="s">
        <v>709</v>
      </c>
      <c r="D1478" s="23" t="s">
        <v>710</v>
      </c>
      <c r="E1478" s="22" t="s">
        <v>710</v>
      </c>
      <c r="F1478" s="23"/>
      <c r="G1478" s="5" t="s">
        <v>2712</v>
      </c>
      <c r="H1478" s="5">
        <v>100</v>
      </c>
      <c r="I1478" s="74">
        <v>590000000</v>
      </c>
      <c r="J1478" s="5" t="s">
        <v>2714</v>
      </c>
      <c r="K1478" s="5" t="s">
        <v>711</v>
      </c>
      <c r="L1478" s="5" t="s">
        <v>2740</v>
      </c>
      <c r="M1478" s="5" t="s">
        <v>2706</v>
      </c>
      <c r="N1478" s="5" t="s">
        <v>712</v>
      </c>
      <c r="O1478" s="22" t="s">
        <v>2718</v>
      </c>
      <c r="P1478" s="5" t="s">
        <v>2706</v>
      </c>
      <c r="Q1478" s="5" t="s">
        <v>2706</v>
      </c>
      <c r="R1478" s="166" t="s">
        <v>2706</v>
      </c>
      <c r="S1478" s="37" t="s">
        <v>2706</v>
      </c>
      <c r="T1478" s="26">
        <f>7496/1.12</f>
        <v>6692.8571428571422</v>
      </c>
      <c r="U1478" s="88">
        <f t="shared" si="65"/>
        <v>7496</v>
      </c>
      <c r="V1478" s="5"/>
      <c r="W1478" s="24">
        <v>2017</v>
      </c>
      <c r="X1478" s="5"/>
      <c r="Y1478" s="144"/>
      <c r="Z1478" s="144"/>
      <c r="AA1478" s="144"/>
      <c r="AB1478" s="144"/>
      <c r="AC1478" s="144"/>
      <c r="AD1478" s="144"/>
      <c r="AE1478" s="144"/>
      <c r="AF1478" s="144"/>
      <c r="AG1478" s="144"/>
      <c r="AH1478" s="144"/>
      <c r="AI1478" s="144"/>
      <c r="AJ1478" s="144"/>
      <c r="AK1478" s="144"/>
      <c r="AL1478" s="144"/>
      <c r="AM1478" s="144"/>
      <c r="AN1478" s="144"/>
      <c r="AO1478" s="144"/>
      <c r="AP1478" s="144"/>
      <c r="AQ1478" s="144"/>
      <c r="AR1478" s="144"/>
      <c r="AS1478" s="144"/>
      <c r="AT1478" s="144"/>
      <c r="AU1478" s="144"/>
      <c r="AV1478" s="144"/>
      <c r="AW1478" s="144"/>
      <c r="AX1478" s="144"/>
      <c r="AY1478" s="144"/>
      <c r="AZ1478" s="144"/>
      <c r="BA1478" s="144"/>
      <c r="BB1478" s="144"/>
      <c r="BC1478" s="144"/>
      <c r="BD1478" s="144"/>
      <c r="BE1478" s="144"/>
      <c r="BF1478" s="144"/>
      <c r="BG1478" s="144"/>
      <c r="BH1478" s="144"/>
      <c r="BI1478" s="144"/>
      <c r="BJ1478" s="144"/>
      <c r="BK1478" s="144"/>
      <c r="BL1478" s="144"/>
      <c r="BM1478" s="144"/>
      <c r="BN1478" s="144"/>
      <c r="BO1478" s="144"/>
      <c r="BP1478" s="144"/>
      <c r="BQ1478" s="144"/>
      <c r="BR1478" s="144"/>
      <c r="BS1478" s="144"/>
      <c r="BT1478" s="144"/>
      <c r="BU1478" s="144"/>
      <c r="BV1478" s="144"/>
      <c r="BW1478" s="144"/>
      <c r="BX1478" s="144"/>
      <c r="BY1478" s="144"/>
      <c r="BZ1478" s="144"/>
      <c r="CA1478" s="144"/>
      <c r="CB1478" s="144"/>
      <c r="CC1478" s="144"/>
      <c r="CD1478" s="144"/>
      <c r="CE1478" s="144"/>
      <c r="CF1478" s="144"/>
      <c r="CG1478" s="144"/>
      <c r="CH1478" s="144"/>
      <c r="CI1478" s="144"/>
      <c r="CJ1478" s="144"/>
      <c r="CK1478" s="144"/>
      <c r="CL1478" s="144"/>
      <c r="CM1478" s="144"/>
    </row>
    <row r="1479" spans="1:91" s="27" customFormat="1" ht="50.1" customHeight="1">
      <c r="A1479" s="58" t="s">
        <v>5028</v>
      </c>
      <c r="B1479" s="5" t="s">
        <v>2720</v>
      </c>
      <c r="C1479" s="22" t="s">
        <v>709</v>
      </c>
      <c r="D1479" s="23" t="s">
        <v>710</v>
      </c>
      <c r="E1479" s="22" t="s">
        <v>710</v>
      </c>
      <c r="F1479" s="23"/>
      <c r="G1479" s="5" t="s">
        <v>2712</v>
      </c>
      <c r="H1479" s="9">
        <v>100</v>
      </c>
      <c r="I1479" s="74">
        <v>590000000</v>
      </c>
      <c r="J1479" s="24" t="s">
        <v>2714</v>
      </c>
      <c r="K1479" s="24" t="s">
        <v>731</v>
      </c>
      <c r="L1479" s="24" t="s">
        <v>2725</v>
      </c>
      <c r="M1479" s="24"/>
      <c r="N1479" s="24" t="s">
        <v>692</v>
      </c>
      <c r="O1479" s="22" t="s">
        <v>2718</v>
      </c>
      <c r="P1479" s="24"/>
      <c r="Q1479" s="24"/>
      <c r="R1479" s="173"/>
      <c r="S1479" s="25"/>
      <c r="T1479" s="25">
        <v>100000</v>
      </c>
      <c r="U1479" s="88">
        <f t="shared" si="65"/>
        <v>112000.00000000001</v>
      </c>
      <c r="V1479" s="24"/>
      <c r="W1479" s="24">
        <v>2017</v>
      </c>
      <c r="X1479" s="24"/>
    </row>
    <row r="1480" spans="1:91" s="27" customFormat="1" ht="50.1" customHeight="1">
      <c r="A1480" s="58" t="s">
        <v>5029</v>
      </c>
      <c r="B1480" s="5" t="s">
        <v>2720</v>
      </c>
      <c r="C1480" s="22" t="s">
        <v>658</v>
      </c>
      <c r="D1480" s="23" t="s">
        <v>659</v>
      </c>
      <c r="E1480" s="22" t="s">
        <v>659</v>
      </c>
      <c r="F1480" s="23" t="s">
        <v>660</v>
      </c>
      <c r="G1480" s="24" t="s">
        <v>2712</v>
      </c>
      <c r="H1480" s="9">
        <v>100</v>
      </c>
      <c r="I1480" s="74">
        <v>590000000</v>
      </c>
      <c r="J1480" s="24" t="s">
        <v>2714</v>
      </c>
      <c r="K1480" s="24" t="s">
        <v>2241</v>
      </c>
      <c r="L1480" s="24" t="s">
        <v>2740</v>
      </c>
      <c r="M1480" s="43" t="s">
        <v>2706</v>
      </c>
      <c r="N1480" s="24" t="s">
        <v>661</v>
      </c>
      <c r="O1480" s="22" t="s">
        <v>2718</v>
      </c>
      <c r="P1480" s="24" t="s">
        <v>2706</v>
      </c>
      <c r="Q1480" s="24" t="s">
        <v>2706</v>
      </c>
      <c r="R1480" s="173" t="s">
        <v>2706</v>
      </c>
      <c r="S1480" s="25" t="s">
        <v>2706</v>
      </c>
      <c r="T1480" s="25">
        <v>450000</v>
      </c>
      <c r="U1480" s="88">
        <f t="shared" si="65"/>
        <v>504000.00000000006</v>
      </c>
      <c r="V1480" s="24" t="s">
        <v>2706</v>
      </c>
      <c r="W1480" s="24">
        <v>2017</v>
      </c>
      <c r="X1480" s="31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</row>
    <row r="1481" spans="1:91" s="27" customFormat="1" ht="50.1" customHeight="1">
      <c r="A1481" s="58" t="s">
        <v>5030</v>
      </c>
      <c r="B1481" s="5" t="s">
        <v>2720</v>
      </c>
      <c r="C1481" s="5" t="s">
        <v>705</v>
      </c>
      <c r="D1481" s="23" t="s">
        <v>706</v>
      </c>
      <c r="E1481" s="22" t="s">
        <v>706</v>
      </c>
      <c r="F1481" s="23" t="s">
        <v>707</v>
      </c>
      <c r="G1481" s="5" t="s">
        <v>2712</v>
      </c>
      <c r="H1481" s="5">
        <v>100</v>
      </c>
      <c r="I1481" s="74">
        <v>590000000</v>
      </c>
      <c r="J1481" s="24" t="s">
        <v>2714</v>
      </c>
      <c r="K1481" s="5" t="s">
        <v>708</v>
      </c>
      <c r="L1481" s="5" t="s">
        <v>2725</v>
      </c>
      <c r="M1481" s="5"/>
      <c r="N1481" s="5" t="s">
        <v>698</v>
      </c>
      <c r="O1481" s="5" t="s">
        <v>704</v>
      </c>
      <c r="P1481" s="5"/>
      <c r="Q1481" s="5"/>
      <c r="R1481" s="166"/>
      <c r="S1481" s="37"/>
      <c r="T1481" s="26">
        <v>240000</v>
      </c>
      <c r="U1481" s="88">
        <f t="shared" si="65"/>
        <v>268800</v>
      </c>
      <c r="V1481" s="51"/>
      <c r="W1481" s="24">
        <v>2017</v>
      </c>
      <c r="X1481" s="36"/>
      <c r="Y1481" s="144"/>
      <c r="Z1481" s="144"/>
      <c r="AA1481" s="144"/>
      <c r="AB1481" s="144"/>
      <c r="AC1481" s="144"/>
      <c r="AD1481" s="144"/>
      <c r="AE1481" s="144"/>
      <c r="AF1481" s="144"/>
      <c r="AG1481" s="144"/>
      <c r="AH1481" s="144"/>
      <c r="AI1481" s="144"/>
      <c r="AJ1481" s="144"/>
      <c r="AK1481" s="144"/>
      <c r="AL1481" s="144"/>
      <c r="AM1481" s="144"/>
      <c r="AN1481" s="144"/>
      <c r="AO1481" s="144"/>
      <c r="AP1481" s="144"/>
      <c r="AQ1481" s="144"/>
      <c r="AR1481" s="144"/>
      <c r="AS1481" s="144"/>
      <c r="AT1481" s="144"/>
      <c r="AU1481" s="144"/>
      <c r="AV1481" s="144"/>
      <c r="AW1481" s="144"/>
      <c r="AX1481" s="144"/>
      <c r="AY1481" s="144"/>
      <c r="AZ1481" s="144"/>
      <c r="BA1481" s="144"/>
      <c r="BB1481" s="144"/>
      <c r="BC1481" s="144"/>
      <c r="BD1481" s="144"/>
      <c r="BE1481" s="144"/>
      <c r="BF1481" s="144"/>
      <c r="BG1481" s="144"/>
      <c r="BH1481" s="144"/>
      <c r="BI1481" s="144"/>
      <c r="BJ1481" s="144"/>
      <c r="BK1481" s="144"/>
      <c r="BL1481" s="144"/>
      <c r="BM1481" s="144"/>
      <c r="BN1481" s="144"/>
      <c r="BO1481" s="144"/>
      <c r="BP1481" s="144"/>
      <c r="BQ1481" s="144"/>
      <c r="BR1481" s="144"/>
      <c r="BS1481" s="144"/>
      <c r="BT1481" s="144"/>
      <c r="BU1481" s="144"/>
      <c r="BV1481" s="144"/>
      <c r="BW1481" s="144"/>
      <c r="BX1481" s="144"/>
      <c r="BY1481" s="144"/>
      <c r="BZ1481" s="144"/>
      <c r="CA1481" s="144"/>
      <c r="CB1481" s="144"/>
      <c r="CC1481" s="144"/>
      <c r="CD1481" s="144"/>
      <c r="CE1481" s="144"/>
      <c r="CF1481" s="144"/>
      <c r="CG1481" s="144"/>
      <c r="CH1481" s="144"/>
      <c r="CI1481" s="144"/>
      <c r="CJ1481" s="144"/>
      <c r="CK1481" s="144"/>
      <c r="CL1481" s="144"/>
      <c r="CM1481" s="144"/>
    </row>
    <row r="1482" spans="1:91" s="27" customFormat="1" ht="50.1" customHeight="1">
      <c r="A1482" s="58" t="s">
        <v>5031</v>
      </c>
      <c r="B1482" s="5" t="s">
        <v>2720</v>
      </c>
      <c r="C1482" s="5" t="s">
        <v>647</v>
      </c>
      <c r="D1482" s="23" t="s">
        <v>648</v>
      </c>
      <c r="E1482" s="23" t="s">
        <v>648</v>
      </c>
      <c r="F1482" s="23" t="s">
        <v>649</v>
      </c>
      <c r="G1482" s="5" t="s">
        <v>3174</v>
      </c>
      <c r="H1482" s="5">
        <v>100</v>
      </c>
      <c r="I1482" s="74">
        <v>590000000</v>
      </c>
      <c r="J1482" s="5" t="s">
        <v>2714</v>
      </c>
      <c r="K1482" s="5" t="s">
        <v>650</v>
      </c>
      <c r="L1482" s="5" t="s">
        <v>2714</v>
      </c>
      <c r="M1482" s="5"/>
      <c r="N1482" s="5" t="s">
        <v>651</v>
      </c>
      <c r="O1482" s="5" t="s">
        <v>652</v>
      </c>
      <c r="P1482" s="5"/>
      <c r="Q1482" s="5"/>
      <c r="R1482" s="166"/>
      <c r="S1482" s="37"/>
      <c r="T1482" s="26">
        <v>1500000</v>
      </c>
      <c r="U1482" s="88">
        <f t="shared" si="65"/>
        <v>1680000.0000000002</v>
      </c>
      <c r="V1482" s="5"/>
      <c r="W1482" s="24">
        <v>2017</v>
      </c>
      <c r="X1482" s="5"/>
      <c r="Y1482" s="144"/>
      <c r="Z1482" s="144"/>
      <c r="AA1482" s="144"/>
      <c r="AB1482" s="144"/>
      <c r="AC1482" s="144"/>
      <c r="AD1482" s="144"/>
      <c r="AE1482" s="144"/>
      <c r="AF1482" s="144"/>
      <c r="AG1482" s="144"/>
      <c r="AH1482" s="144"/>
      <c r="AI1482" s="144"/>
      <c r="AJ1482" s="144"/>
      <c r="AK1482" s="144"/>
      <c r="AL1482" s="144"/>
      <c r="AM1482" s="144"/>
      <c r="AN1482" s="144"/>
      <c r="AO1482" s="144"/>
      <c r="AP1482" s="144"/>
      <c r="AQ1482" s="144"/>
      <c r="AR1482" s="144"/>
      <c r="AS1482" s="144"/>
      <c r="AT1482" s="144"/>
      <c r="AU1482" s="144"/>
      <c r="AV1482" s="144"/>
      <c r="AW1482" s="144"/>
      <c r="AX1482" s="144"/>
      <c r="AY1482" s="144"/>
      <c r="AZ1482" s="144"/>
      <c r="BA1482" s="144"/>
      <c r="BB1482" s="144"/>
      <c r="BC1482" s="144"/>
      <c r="BD1482" s="144"/>
      <c r="BE1482" s="144"/>
      <c r="BF1482" s="144"/>
      <c r="BG1482" s="144"/>
      <c r="BH1482" s="144"/>
      <c r="BI1482" s="144"/>
      <c r="BJ1482" s="144"/>
      <c r="BK1482" s="144"/>
      <c r="BL1482" s="144"/>
      <c r="BM1482" s="144"/>
      <c r="BN1482" s="144"/>
      <c r="BO1482" s="144"/>
      <c r="BP1482" s="144"/>
      <c r="BQ1482" s="144"/>
      <c r="BR1482" s="144"/>
      <c r="BS1482" s="144"/>
      <c r="BT1482" s="144"/>
      <c r="BU1482" s="144"/>
      <c r="BV1482" s="144"/>
      <c r="BW1482" s="144"/>
      <c r="BX1482" s="144"/>
      <c r="BY1482" s="144"/>
      <c r="BZ1482" s="144"/>
      <c r="CA1482" s="144"/>
      <c r="CB1482" s="144"/>
      <c r="CC1482" s="144"/>
      <c r="CD1482" s="144"/>
      <c r="CE1482" s="144"/>
      <c r="CF1482" s="144"/>
      <c r="CG1482" s="144"/>
      <c r="CH1482" s="144"/>
      <c r="CI1482" s="144"/>
      <c r="CJ1482" s="144"/>
      <c r="CK1482" s="144"/>
      <c r="CL1482" s="144"/>
      <c r="CM1482" s="144"/>
    </row>
    <row r="1483" spans="1:91" s="48" customFormat="1" ht="50.1" customHeight="1">
      <c r="A1483" s="58" t="s">
        <v>5032</v>
      </c>
      <c r="B1483" s="5" t="s">
        <v>2720</v>
      </c>
      <c r="C1483" s="22" t="s">
        <v>647</v>
      </c>
      <c r="D1483" s="23" t="s">
        <v>648</v>
      </c>
      <c r="E1483" s="22" t="s">
        <v>648</v>
      </c>
      <c r="F1483" s="23"/>
      <c r="G1483" s="24" t="s">
        <v>3174</v>
      </c>
      <c r="H1483" s="9">
        <v>100</v>
      </c>
      <c r="I1483" s="74">
        <v>590000000</v>
      </c>
      <c r="J1483" s="24" t="s">
        <v>2714</v>
      </c>
      <c r="K1483" s="24" t="s">
        <v>732</v>
      </c>
      <c r="L1483" s="24" t="s">
        <v>2725</v>
      </c>
      <c r="M1483" s="24"/>
      <c r="N1483" s="13" t="s">
        <v>692</v>
      </c>
      <c r="O1483" s="13" t="s">
        <v>2266</v>
      </c>
      <c r="P1483" s="24"/>
      <c r="Q1483" s="24"/>
      <c r="R1483" s="173"/>
      <c r="S1483" s="25"/>
      <c r="T1483" s="25">
        <v>500000</v>
      </c>
      <c r="U1483" s="88">
        <f t="shared" si="65"/>
        <v>560000</v>
      </c>
      <c r="V1483" s="24"/>
      <c r="W1483" s="24">
        <v>2017</v>
      </c>
      <c r="X1483" s="24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  <c r="AY1483" s="27"/>
      <c r="AZ1483" s="27"/>
      <c r="BA1483" s="27"/>
      <c r="BB1483" s="27"/>
      <c r="BC1483" s="27"/>
      <c r="BD1483" s="27"/>
      <c r="BE1483" s="27"/>
      <c r="BF1483" s="27"/>
      <c r="BG1483" s="27"/>
      <c r="BH1483" s="27"/>
      <c r="BI1483" s="27"/>
      <c r="BJ1483" s="27"/>
      <c r="BK1483" s="27"/>
      <c r="BL1483" s="27"/>
      <c r="BM1483" s="27"/>
      <c r="BN1483" s="27"/>
      <c r="BO1483" s="27"/>
      <c r="BP1483" s="27"/>
      <c r="BQ1483" s="27"/>
      <c r="BR1483" s="27"/>
      <c r="BS1483" s="27"/>
      <c r="BT1483" s="27"/>
      <c r="BU1483" s="27"/>
      <c r="BV1483" s="27"/>
      <c r="BW1483" s="27"/>
      <c r="BX1483" s="27"/>
      <c r="BY1483" s="27"/>
      <c r="BZ1483" s="27"/>
      <c r="CA1483" s="27"/>
      <c r="CB1483" s="27"/>
      <c r="CC1483" s="27"/>
      <c r="CD1483" s="27"/>
      <c r="CE1483" s="27"/>
      <c r="CF1483" s="27"/>
      <c r="CG1483" s="27"/>
      <c r="CH1483" s="27"/>
      <c r="CI1483" s="27"/>
      <c r="CJ1483" s="27"/>
      <c r="CK1483" s="27"/>
      <c r="CL1483" s="27"/>
      <c r="CM1483" s="27"/>
    </row>
    <row r="1484" spans="1:91" s="27" customFormat="1" ht="50.1" customHeight="1">
      <c r="A1484" s="58" t="s">
        <v>5033</v>
      </c>
      <c r="B1484" s="21" t="s">
        <v>2720</v>
      </c>
      <c r="C1484" s="5" t="s">
        <v>727</v>
      </c>
      <c r="D1484" s="5" t="s">
        <v>728</v>
      </c>
      <c r="E1484" s="23" t="s">
        <v>728</v>
      </c>
      <c r="F1484" s="23"/>
      <c r="G1484" s="24" t="s">
        <v>2712</v>
      </c>
      <c r="H1484" s="9">
        <v>0</v>
      </c>
      <c r="I1484" s="74">
        <v>590000000</v>
      </c>
      <c r="J1484" s="24" t="s">
        <v>2714</v>
      </c>
      <c r="K1484" s="24" t="s">
        <v>1462</v>
      </c>
      <c r="L1484" s="24" t="s">
        <v>2714</v>
      </c>
      <c r="M1484" s="24" t="s">
        <v>2706</v>
      </c>
      <c r="N1484" s="24" t="s">
        <v>729</v>
      </c>
      <c r="O1484" s="13" t="s">
        <v>730</v>
      </c>
      <c r="P1484" s="24" t="s">
        <v>2706</v>
      </c>
      <c r="Q1484" s="24" t="s">
        <v>2706</v>
      </c>
      <c r="R1484" s="173" t="s">
        <v>2706</v>
      </c>
      <c r="S1484" s="25" t="s">
        <v>2706</v>
      </c>
      <c r="T1484" s="25">
        <v>62500</v>
      </c>
      <c r="U1484" s="88">
        <f t="shared" si="65"/>
        <v>70000</v>
      </c>
      <c r="V1484" s="24" t="s">
        <v>2706</v>
      </c>
      <c r="W1484" s="24">
        <v>2017</v>
      </c>
      <c r="X1484" s="8"/>
    </row>
    <row r="1485" spans="1:91" s="145" customFormat="1" ht="50.1" customHeight="1">
      <c r="A1485" s="58" t="s">
        <v>5034</v>
      </c>
      <c r="B1485" s="5" t="s">
        <v>2720</v>
      </c>
      <c r="C1485" s="5" t="s">
        <v>713</v>
      </c>
      <c r="D1485" s="23" t="s">
        <v>714</v>
      </c>
      <c r="E1485" s="22" t="s">
        <v>715</v>
      </c>
      <c r="F1485" s="23"/>
      <c r="G1485" s="5" t="s">
        <v>2712</v>
      </c>
      <c r="H1485" s="5">
        <v>100</v>
      </c>
      <c r="I1485" s="74">
        <v>590000000</v>
      </c>
      <c r="J1485" s="5" t="s">
        <v>2714</v>
      </c>
      <c r="K1485" s="5" t="s">
        <v>716</v>
      </c>
      <c r="L1485" s="5" t="s">
        <v>2740</v>
      </c>
      <c r="M1485" s="5" t="s">
        <v>2706</v>
      </c>
      <c r="N1485" s="5" t="s">
        <v>712</v>
      </c>
      <c r="O1485" s="22" t="s">
        <v>2718</v>
      </c>
      <c r="P1485" s="5"/>
      <c r="Q1485" s="5"/>
      <c r="R1485" s="166"/>
      <c r="S1485" s="37"/>
      <c r="T1485" s="26">
        <f>(7476+53)/1.12</f>
        <v>6722.3214285714275</v>
      </c>
      <c r="U1485" s="88">
        <f t="shared" si="65"/>
        <v>7529</v>
      </c>
      <c r="V1485" s="5"/>
      <c r="W1485" s="24">
        <v>2017</v>
      </c>
      <c r="X1485" s="5"/>
      <c r="Y1485" s="65"/>
      <c r="Z1485" s="65"/>
      <c r="AA1485" s="65"/>
      <c r="AB1485" s="65"/>
      <c r="AC1485" s="65"/>
      <c r="AD1485" s="65"/>
      <c r="AE1485" s="65"/>
      <c r="AF1485" s="65"/>
      <c r="AG1485" s="65"/>
      <c r="AH1485" s="65"/>
      <c r="AI1485" s="65"/>
      <c r="AJ1485" s="65"/>
      <c r="AK1485" s="65"/>
      <c r="AL1485" s="65"/>
      <c r="AM1485" s="65"/>
      <c r="AN1485" s="65"/>
      <c r="AO1485" s="65"/>
      <c r="AP1485" s="65"/>
      <c r="AQ1485" s="65"/>
      <c r="AR1485" s="65"/>
      <c r="AS1485" s="65"/>
      <c r="AT1485" s="65"/>
      <c r="AU1485" s="65"/>
      <c r="AV1485" s="65"/>
      <c r="AW1485" s="65"/>
      <c r="AX1485" s="65"/>
      <c r="AY1485" s="65"/>
      <c r="AZ1485" s="65"/>
      <c r="BA1485" s="65"/>
      <c r="BB1485" s="65"/>
      <c r="BC1485" s="65"/>
      <c r="BD1485" s="65"/>
      <c r="BE1485" s="65"/>
      <c r="BF1485" s="65"/>
      <c r="BG1485" s="65"/>
      <c r="BH1485" s="65"/>
      <c r="BI1485" s="65"/>
      <c r="BJ1485" s="65"/>
      <c r="BK1485" s="65"/>
      <c r="BL1485" s="65"/>
      <c r="BM1485" s="65"/>
      <c r="BN1485" s="65"/>
      <c r="BO1485" s="65"/>
      <c r="BP1485" s="65"/>
      <c r="BQ1485" s="65"/>
      <c r="BR1485" s="65"/>
      <c r="BS1485" s="65"/>
      <c r="BT1485" s="65"/>
      <c r="BU1485" s="65"/>
      <c r="BV1485" s="65"/>
      <c r="BW1485" s="65"/>
      <c r="BX1485" s="65"/>
      <c r="BY1485" s="65"/>
      <c r="BZ1485" s="65"/>
      <c r="CA1485" s="65"/>
      <c r="CB1485" s="65"/>
      <c r="CC1485" s="65"/>
      <c r="CD1485" s="65"/>
      <c r="CE1485" s="65"/>
      <c r="CF1485" s="65"/>
      <c r="CG1485" s="65"/>
      <c r="CH1485" s="65"/>
      <c r="CI1485" s="65"/>
      <c r="CJ1485" s="65"/>
      <c r="CK1485" s="65"/>
      <c r="CL1485" s="65"/>
      <c r="CM1485" s="65"/>
    </row>
    <row r="1486" spans="1:91" s="132" customFormat="1" ht="50.1" customHeight="1">
      <c r="A1486" s="58" t="s">
        <v>5035</v>
      </c>
      <c r="B1486" s="5" t="s">
        <v>2720</v>
      </c>
      <c r="C1486" s="22" t="s">
        <v>665</v>
      </c>
      <c r="D1486" s="23" t="s">
        <v>666</v>
      </c>
      <c r="E1486" s="22" t="s">
        <v>667</v>
      </c>
      <c r="F1486" s="23" t="s">
        <v>668</v>
      </c>
      <c r="G1486" s="24" t="s">
        <v>2712</v>
      </c>
      <c r="H1486" s="9">
        <v>100</v>
      </c>
      <c r="I1486" s="74">
        <v>590000000</v>
      </c>
      <c r="J1486" s="24" t="s">
        <v>2714</v>
      </c>
      <c r="K1486" s="24" t="s">
        <v>669</v>
      </c>
      <c r="L1486" s="24" t="s">
        <v>2740</v>
      </c>
      <c r="M1486" s="24"/>
      <c r="N1486" s="24" t="s">
        <v>661</v>
      </c>
      <c r="O1486" s="22" t="s">
        <v>2718</v>
      </c>
      <c r="P1486" s="24"/>
      <c r="Q1486" s="24"/>
      <c r="R1486" s="173"/>
      <c r="S1486" s="25"/>
      <c r="T1486" s="25">
        <v>27000</v>
      </c>
      <c r="U1486" s="88">
        <f t="shared" si="65"/>
        <v>30240.000000000004</v>
      </c>
      <c r="V1486" s="24"/>
      <c r="W1486" s="24">
        <v>2017</v>
      </c>
      <c r="X1486" s="36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  <c r="AY1486" s="27"/>
      <c r="AZ1486" s="27"/>
      <c r="BA1486" s="27"/>
      <c r="BB1486" s="27"/>
      <c r="BC1486" s="27"/>
      <c r="BD1486" s="27"/>
      <c r="BE1486" s="27"/>
      <c r="BF1486" s="27"/>
      <c r="BG1486" s="27"/>
      <c r="BH1486" s="27"/>
      <c r="BI1486" s="27"/>
      <c r="BJ1486" s="27"/>
      <c r="BK1486" s="27"/>
      <c r="BL1486" s="27"/>
      <c r="BM1486" s="27"/>
      <c r="BN1486" s="27"/>
      <c r="BO1486" s="27"/>
      <c r="BP1486" s="27"/>
      <c r="BQ1486" s="27"/>
      <c r="BR1486" s="27"/>
      <c r="BS1486" s="27"/>
      <c r="BT1486" s="27"/>
      <c r="BU1486" s="27"/>
      <c r="BV1486" s="27"/>
      <c r="BW1486" s="27"/>
      <c r="BX1486" s="27"/>
      <c r="BY1486" s="27"/>
      <c r="BZ1486" s="27"/>
      <c r="CA1486" s="27"/>
      <c r="CB1486" s="27"/>
      <c r="CC1486" s="27"/>
      <c r="CD1486" s="27"/>
      <c r="CE1486" s="27"/>
      <c r="CF1486" s="27"/>
      <c r="CG1486" s="27"/>
      <c r="CH1486" s="27"/>
      <c r="CI1486" s="27"/>
      <c r="CJ1486" s="27"/>
      <c r="CK1486" s="27"/>
      <c r="CL1486" s="27"/>
      <c r="CM1486" s="27"/>
    </row>
    <row r="1487" spans="1:91" s="132" customFormat="1" ht="50.1" customHeight="1">
      <c r="A1487" s="58" t="s">
        <v>5036</v>
      </c>
      <c r="B1487" s="4" t="s">
        <v>2720</v>
      </c>
      <c r="C1487" s="8" t="s">
        <v>665</v>
      </c>
      <c r="D1487" s="7" t="s">
        <v>666</v>
      </c>
      <c r="E1487" s="7" t="s">
        <v>667</v>
      </c>
      <c r="F1487" s="7" t="s">
        <v>402</v>
      </c>
      <c r="G1487" s="8" t="s">
        <v>2712</v>
      </c>
      <c r="H1487" s="8">
        <v>100</v>
      </c>
      <c r="I1487" s="74">
        <v>590000000</v>
      </c>
      <c r="J1487" s="8" t="s">
        <v>2714</v>
      </c>
      <c r="K1487" s="8" t="s">
        <v>399</v>
      </c>
      <c r="L1487" s="8" t="s">
        <v>403</v>
      </c>
      <c r="M1487" s="8"/>
      <c r="N1487" s="8" t="s">
        <v>392</v>
      </c>
      <c r="O1487" s="8" t="s">
        <v>404</v>
      </c>
      <c r="P1487" s="8"/>
      <c r="Q1487" s="8"/>
      <c r="R1487" s="154"/>
      <c r="S1487" s="154"/>
      <c r="T1487" s="37">
        <v>1893749.9999999998</v>
      </c>
      <c r="U1487" s="89">
        <f t="shared" si="65"/>
        <v>2121000</v>
      </c>
      <c r="V1487" s="8"/>
      <c r="W1487" s="8">
        <v>2017</v>
      </c>
      <c r="X1487" s="8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67"/>
      <c r="AM1487" s="67"/>
      <c r="AN1487" s="67"/>
      <c r="AO1487" s="67"/>
      <c r="AP1487" s="67"/>
      <c r="AQ1487" s="67"/>
      <c r="AR1487" s="67"/>
      <c r="AS1487" s="67"/>
      <c r="AT1487" s="67"/>
      <c r="AU1487" s="67"/>
      <c r="AV1487" s="67"/>
      <c r="AW1487" s="67"/>
      <c r="AX1487" s="67"/>
      <c r="AY1487" s="67"/>
      <c r="AZ1487" s="67"/>
      <c r="BA1487" s="67"/>
      <c r="BB1487" s="67"/>
      <c r="BC1487" s="67"/>
      <c r="BD1487" s="67"/>
      <c r="BE1487" s="67"/>
      <c r="BF1487" s="67"/>
      <c r="BG1487" s="67"/>
      <c r="BH1487" s="67"/>
      <c r="BI1487" s="67"/>
      <c r="BJ1487" s="67"/>
      <c r="BK1487" s="67"/>
      <c r="BL1487" s="67"/>
      <c r="BM1487" s="67"/>
      <c r="BN1487" s="67"/>
      <c r="BO1487" s="67"/>
      <c r="BP1487" s="67"/>
      <c r="BQ1487" s="67"/>
      <c r="BR1487" s="67"/>
      <c r="BS1487" s="67"/>
      <c r="BT1487" s="67"/>
      <c r="BU1487" s="67"/>
      <c r="BV1487" s="67"/>
      <c r="BW1487" s="67"/>
      <c r="BX1487" s="67"/>
      <c r="BY1487" s="67"/>
      <c r="BZ1487" s="67"/>
      <c r="CA1487" s="67"/>
      <c r="CB1487" s="67"/>
      <c r="CC1487" s="67"/>
      <c r="CD1487" s="67"/>
      <c r="CE1487" s="67"/>
      <c r="CF1487" s="67"/>
      <c r="CG1487" s="67"/>
      <c r="CH1487" s="67"/>
      <c r="CI1487" s="67"/>
      <c r="CJ1487" s="67"/>
      <c r="CK1487" s="67"/>
      <c r="CL1487" s="67"/>
      <c r="CM1487" s="67"/>
    </row>
    <row r="1488" spans="1:91" s="132" customFormat="1" ht="50.1" customHeight="1">
      <c r="A1488" s="58" t="s">
        <v>5037</v>
      </c>
      <c r="B1488" s="5" t="s">
        <v>2720</v>
      </c>
      <c r="C1488" s="5" t="s">
        <v>572</v>
      </c>
      <c r="D1488" s="23" t="s">
        <v>573</v>
      </c>
      <c r="E1488" s="22" t="s">
        <v>573</v>
      </c>
      <c r="F1488" s="23" t="s">
        <v>574</v>
      </c>
      <c r="G1488" s="5" t="s">
        <v>2712</v>
      </c>
      <c r="H1488" s="5">
        <v>100</v>
      </c>
      <c r="I1488" s="74">
        <v>590000000</v>
      </c>
      <c r="J1488" s="5" t="s">
        <v>2714</v>
      </c>
      <c r="K1488" s="5" t="s">
        <v>575</v>
      </c>
      <c r="L1488" s="5" t="s">
        <v>2714</v>
      </c>
      <c r="M1488" s="5"/>
      <c r="N1488" s="5" t="s">
        <v>576</v>
      </c>
      <c r="O1488" s="8" t="s">
        <v>404</v>
      </c>
      <c r="P1488" s="5"/>
      <c r="Q1488" s="5"/>
      <c r="R1488" s="166"/>
      <c r="S1488" s="37"/>
      <c r="T1488" s="26">
        <v>856000</v>
      </c>
      <c r="U1488" s="88">
        <f t="shared" si="65"/>
        <v>958720.00000000012</v>
      </c>
      <c r="V1488" s="5"/>
      <c r="W1488" s="24">
        <v>2017</v>
      </c>
      <c r="X1488" s="291"/>
      <c r="Y1488" s="144"/>
      <c r="Z1488" s="144"/>
      <c r="AA1488" s="144"/>
      <c r="AB1488" s="144"/>
      <c r="AC1488" s="144"/>
      <c r="AD1488" s="144"/>
      <c r="AE1488" s="144"/>
      <c r="AF1488" s="144"/>
      <c r="AG1488" s="144"/>
      <c r="AH1488" s="144"/>
      <c r="AI1488" s="144"/>
      <c r="AJ1488" s="144"/>
      <c r="AK1488" s="144"/>
      <c r="AL1488" s="144"/>
      <c r="AM1488" s="144"/>
      <c r="AN1488" s="144"/>
      <c r="AO1488" s="144"/>
      <c r="AP1488" s="144"/>
      <c r="AQ1488" s="144"/>
      <c r="AR1488" s="144"/>
      <c r="AS1488" s="144"/>
      <c r="AT1488" s="144"/>
      <c r="AU1488" s="144"/>
      <c r="AV1488" s="144"/>
      <c r="AW1488" s="144"/>
      <c r="AX1488" s="144"/>
      <c r="AY1488" s="144"/>
      <c r="AZ1488" s="144"/>
      <c r="BA1488" s="144"/>
      <c r="BB1488" s="144"/>
      <c r="BC1488" s="144"/>
      <c r="BD1488" s="144"/>
      <c r="BE1488" s="144"/>
      <c r="BF1488" s="144"/>
      <c r="BG1488" s="144"/>
      <c r="BH1488" s="144"/>
      <c r="BI1488" s="144"/>
      <c r="BJ1488" s="144"/>
      <c r="BK1488" s="144"/>
      <c r="BL1488" s="144"/>
      <c r="BM1488" s="144"/>
      <c r="BN1488" s="144"/>
      <c r="BO1488" s="144"/>
      <c r="BP1488" s="144"/>
      <c r="BQ1488" s="144"/>
      <c r="BR1488" s="144"/>
      <c r="BS1488" s="144"/>
      <c r="BT1488" s="144"/>
      <c r="BU1488" s="144"/>
      <c r="BV1488" s="144"/>
      <c r="BW1488" s="144"/>
      <c r="BX1488" s="144"/>
      <c r="BY1488" s="144"/>
      <c r="BZ1488" s="144"/>
      <c r="CA1488" s="144"/>
      <c r="CB1488" s="144"/>
      <c r="CC1488" s="144"/>
      <c r="CD1488" s="144"/>
      <c r="CE1488" s="144"/>
      <c r="CF1488" s="144"/>
      <c r="CG1488" s="144"/>
      <c r="CH1488" s="144"/>
      <c r="CI1488" s="144"/>
      <c r="CJ1488" s="144"/>
      <c r="CK1488" s="144"/>
      <c r="CL1488" s="144"/>
      <c r="CM1488" s="144"/>
    </row>
    <row r="1489" spans="1:91" s="132" customFormat="1" ht="50.1" customHeight="1">
      <c r="A1489" s="58" t="s">
        <v>5038</v>
      </c>
      <c r="B1489" s="5" t="s">
        <v>2720</v>
      </c>
      <c r="C1489" s="5" t="s">
        <v>624</v>
      </c>
      <c r="D1489" s="23" t="s">
        <v>625</v>
      </c>
      <c r="E1489" s="23" t="s">
        <v>625</v>
      </c>
      <c r="F1489" s="23" t="s">
        <v>626</v>
      </c>
      <c r="G1489" s="24" t="s">
        <v>2712</v>
      </c>
      <c r="H1489" s="10" t="s">
        <v>2713</v>
      </c>
      <c r="I1489" s="74">
        <v>590000000</v>
      </c>
      <c r="J1489" s="36" t="s">
        <v>2714</v>
      </c>
      <c r="K1489" s="5" t="s">
        <v>627</v>
      </c>
      <c r="L1489" s="75" t="s">
        <v>620</v>
      </c>
      <c r="M1489" s="66"/>
      <c r="N1489" s="5" t="s">
        <v>628</v>
      </c>
      <c r="O1489" s="22" t="s">
        <v>2718</v>
      </c>
      <c r="P1489" s="34"/>
      <c r="Q1489" s="34"/>
      <c r="R1489" s="179"/>
      <c r="S1489" s="35"/>
      <c r="T1489" s="35">
        <v>150000</v>
      </c>
      <c r="U1489" s="88">
        <f t="shared" si="65"/>
        <v>168000.00000000003</v>
      </c>
      <c r="V1489" s="75"/>
      <c r="W1489" s="24">
        <v>2017</v>
      </c>
      <c r="X1489" s="33"/>
    </row>
    <row r="1490" spans="1:91" s="144" customFormat="1" ht="50.1" customHeight="1">
      <c r="A1490" s="58" t="s">
        <v>5039</v>
      </c>
      <c r="B1490" s="5" t="s">
        <v>2720</v>
      </c>
      <c r="C1490" s="8" t="s">
        <v>723</v>
      </c>
      <c r="D1490" s="8" t="s">
        <v>724</v>
      </c>
      <c r="E1490" s="7" t="s">
        <v>724</v>
      </c>
      <c r="F1490" s="56" t="s">
        <v>725</v>
      </c>
      <c r="G1490" s="4" t="s">
        <v>2712</v>
      </c>
      <c r="H1490" s="4">
        <v>0</v>
      </c>
      <c r="I1490" s="74">
        <v>590000000</v>
      </c>
      <c r="J1490" s="8" t="s">
        <v>2725</v>
      </c>
      <c r="K1490" s="8" t="s">
        <v>2274</v>
      </c>
      <c r="L1490" s="8" t="s">
        <v>2725</v>
      </c>
      <c r="M1490" s="4"/>
      <c r="N1490" s="8" t="s">
        <v>726</v>
      </c>
      <c r="O1490" s="8" t="s">
        <v>404</v>
      </c>
      <c r="P1490" s="4"/>
      <c r="Q1490" s="4" t="s">
        <v>2706</v>
      </c>
      <c r="R1490" s="155" t="s">
        <v>2706</v>
      </c>
      <c r="S1490" s="35"/>
      <c r="T1490" s="35">
        <f>150000/1.12</f>
        <v>133928.57142857142</v>
      </c>
      <c r="U1490" s="88">
        <f t="shared" si="65"/>
        <v>150000</v>
      </c>
      <c r="V1490" s="4" t="s">
        <v>2706</v>
      </c>
      <c r="W1490" s="24">
        <v>2017</v>
      </c>
      <c r="X1490" s="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</row>
    <row r="1491" spans="1:91" s="144" customFormat="1" ht="50.1" customHeight="1">
      <c r="A1491" s="58" t="s">
        <v>5040</v>
      </c>
      <c r="B1491" s="21" t="s">
        <v>2720</v>
      </c>
      <c r="C1491" s="22" t="s">
        <v>589</v>
      </c>
      <c r="D1491" s="23" t="s">
        <v>590</v>
      </c>
      <c r="E1491" s="22" t="s">
        <v>590</v>
      </c>
      <c r="F1491" s="23" t="s">
        <v>591</v>
      </c>
      <c r="G1491" s="24" t="s">
        <v>2712</v>
      </c>
      <c r="H1491" s="9">
        <v>100</v>
      </c>
      <c r="I1491" s="74">
        <v>590000000</v>
      </c>
      <c r="J1491" s="24" t="s">
        <v>2714</v>
      </c>
      <c r="K1491" s="24" t="s">
        <v>592</v>
      </c>
      <c r="L1491" s="24" t="s">
        <v>2714</v>
      </c>
      <c r="M1491" s="43"/>
      <c r="N1491" s="24" t="s">
        <v>564</v>
      </c>
      <c r="O1491" s="13" t="s">
        <v>593</v>
      </c>
      <c r="P1491" s="24"/>
      <c r="Q1491" s="24"/>
      <c r="R1491" s="173"/>
      <c r="S1491" s="25"/>
      <c r="T1491" s="25">
        <v>600000</v>
      </c>
      <c r="U1491" s="88">
        <f t="shared" si="65"/>
        <v>672000.00000000012</v>
      </c>
      <c r="V1491" s="24"/>
      <c r="W1491" s="24">
        <v>2017</v>
      </c>
      <c r="X1491" s="52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</row>
    <row r="1492" spans="1:91" s="65" customFormat="1" ht="50.1" customHeight="1">
      <c r="A1492" s="58" t="s">
        <v>5041</v>
      </c>
      <c r="B1492" s="5" t="s">
        <v>2720</v>
      </c>
      <c r="C1492" s="5" t="s">
        <v>589</v>
      </c>
      <c r="D1492" s="23" t="s">
        <v>590</v>
      </c>
      <c r="E1492" s="22" t="s">
        <v>590</v>
      </c>
      <c r="F1492" s="23"/>
      <c r="G1492" s="5" t="s">
        <v>2712</v>
      </c>
      <c r="H1492" s="5">
        <v>100</v>
      </c>
      <c r="I1492" s="74">
        <v>590000000</v>
      </c>
      <c r="J1492" s="5" t="s">
        <v>2714</v>
      </c>
      <c r="K1492" s="5" t="s">
        <v>722</v>
      </c>
      <c r="L1492" s="5" t="s">
        <v>2740</v>
      </c>
      <c r="M1492" s="5"/>
      <c r="N1492" s="5" t="s">
        <v>712</v>
      </c>
      <c r="O1492" s="22" t="s">
        <v>2718</v>
      </c>
      <c r="P1492" s="5"/>
      <c r="Q1492" s="5"/>
      <c r="R1492" s="166"/>
      <c r="S1492" s="37"/>
      <c r="T1492" s="26">
        <v>37000</v>
      </c>
      <c r="U1492" s="88">
        <f t="shared" si="65"/>
        <v>41440.000000000007</v>
      </c>
      <c r="V1492" s="5"/>
      <c r="W1492" s="24">
        <v>2017</v>
      </c>
      <c r="X1492" s="5"/>
    </row>
    <row r="1493" spans="1:91" s="144" customFormat="1" ht="50.1" customHeight="1">
      <c r="A1493" s="58" t="s">
        <v>5042</v>
      </c>
      <c r="B1493" s="4" t="s">
        <v>2720</v>
      </c>
      <c r="C1493" s="8" t="s">
        <v>589</v>
      </c>
      <c r="D1493" s="7" t="s">
        <v>590</v>
      </c>
      <c r="E1493" s="7" t="s">
        <v>590</v>
      </c>
      <c r="F1493" s="7"/>
      <c r="G1493" s="8" t="s">
        <v>2712</v>
      </c>
      <c r="H1493" s="8">
        <v>100</v>
      </c>
      <c r="I1493" s="74">
        <v>590000000</v>
      </c>
      <c r="J1493" s="8" t="s">
        <v>2714</v>
      </c>
      <c r="K1493" s="8" t="s">
        <v>390</v>
      </c>
      <c r="L1493" s="8" t="s">
        <v>2725</v>
      </c>
      <c r="M1493" s="8"/>
      <c r="N1493" s="8" t="s">
        <v>392</v>
      </c>
      <c r="O1493" s="8" t="s">
        <v>404</v>
      </c>
      <c r="P1493" s="8"/>
      <c r="Q1493" s="8"/>
      <c r="R1493" s="154"/>
      <c r="S1493" s="154"/>
      <c r="T1493" s="37">
        <v>17857.142857142855</v>
      </c>
      <c r="U1493" s="89">
        <f t="shared" si="65"/>
        <v>20000</v>
      </c>
      <c r="V1493" s="8"/>
      <c r="W1493" s="8">
        <v>2017</v>
      </c>
      <c r="X1493" s="8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67"/>
      <c r="AM1493" s="67"/>
      <c r="AN1493" s="67"/>
      <c r="AO1493" s="67"/>
      <c r="AP1493" s="67"/>
      <c r="AQ1493" s="67"/>
      <c r="AR1493" s="67"/>
      <c r="AS1493" s="67"/>
      <c r="AT1493" s="67"/>
      <c r="AU1493" s="67"/>
      <c r="AV1493" s="67"/>
      <c r="AW1493" s="67"/>
      <c r="AX1493" s="67"/>
      <c r="AY1493" s="67"/>
      <c r="AZ1493" s="67"/>
      <c r="BA1493" s="67"/>
      <c r="BB1493" s="67"/>
      <c r="BC1493" s="67"/>
      <c r="BD1493" s="67"/>
      <c r="BE1493" s="67"/>
      <c r="BF1493" s="67"/>
      <c r="BG1493" s="67"/>
      <c r="BH1493" s="67"/>
      <c r="BI1493" s="67"/>
      <c r="BJ1493" s="67"/>
      <c r="BK1493" s="67"/>
      <c r="BL1493" s="67"/>
      <c r="BM1493" s="67"/>
      <c r="BN1493" s="67"/>
      <c r="BO1493" s="67"/>
      <c r="BP1493" s="67"/>
      <c r="BQ1493" s="67"/>
      <c r="BR1493" s="67"/>
      <c r="BS1493" s="67"/>
      <c r="BT1493" s="67"/>
      <c r="BU1493" s="67"/>
      <c r="BV1493" s="67"/>
      <c r="BW1493" s="67"/>
      <c r="BX1493" s="67"/>
      <c r="BY1493" s="67"/>
      <c r="BZ1493" s="67"/>
      <c r="CA1493" s="67"/>
      <c r="CB1493" s="67"/>
      <c r="CC1493" s="67"/>
      <c r="CD1493" s="67"/>
      <c r="CE1493" s="67"/>
      <c r="CF1493" s="67"/>
      <c r="CG1493" s="67"/>
      <c r="CH1493" s="67"/>
      <c r="CI1493" s="67"/>
      <c r="CJ1493" s="67"/>
      <c r="CK1493" s="67"/>
      <c r="CL1493" s="67"/>
      <c r="CM1493" s="67"/>
    </row>
    <row r="1494" spans="1:91" s="144" customFormat="1" ht="50.1" customHeight="1">
      <c r="A1494" s="58" t="s">
        <v>5043</v>
      </c>
      <c r="B1494" s="4" t="s">
        <v>2720</v>
      </c>
      <c r="C1494" s="22" t="s">
        <v>616</v>
      </c>
      <c r="D1494" s="23" t="s">
        <v>617</v>
      </c>
      <c r="E1494" s="49" t="s">
        <v>617</v>
      </c>
      <c r="F1494" s="23" t="s">
        <v>618</v>
      </c>
      <c r="G1494" s="24" t="s">
        <v>3174</v>
      </c>
      <c r="H1494" s="9" t="s">
        <v>2713</v>
      </c>
      <c r="I1494" s="74">
        <v>590000000</v>
      </c>
      <c r="J1494" s="24" t="s">
        <v>2714</v>
      </c>
      <c r="K1494" s="24" t="s">
        <v>2001</v>
      </c>
      <c r="L1494" s="24" t="s">
        <v>2714</v>
      </c>
      <c r="M1494" s="49"/>
      <c r="N1494" s="24" t="s">
        <v>619</v>
      </c>
      <c r="O1494" s="22" t="s">
        <v>2718</v>
      </c>
      <c r="P1494" s="49"/>
      <c r="Q1494" s="49"/>
      <c r="R1494" s="168"/>
      <c r="S1494" s="35"/>
      <c r="T1494" s="35">
        <v>1600000</v>
      </c>
      <c r="U1494" s="88">
        <f t="shared" si="65"/>
        <v>1792000.0000000002</v>
      </c>
      <c r="V1494" s="49"/>
      <c r="W1494" s="24">
        <v>2017</v>
      </c>
      <c r="X1494" s="5"/>
      <c r="Y1494" s="145"/>
      <c r="Z1494" s="145"/>
      <c r="AA1494" s="145"/>
      <c r="AB1494" s="145"/>
      <c r="AC1494" s="145"/>
      <c r="AD1494" s="145"/>
      <c r="AE1494" s="145"/>
      <c r="AF1494" s="145"/>
      <c r="AG1494" s="145"/>
      <c r="AH1494" s="145"/>
      <c r="AI1494" s="145"/>
      <c r="AJ1494" s="145"/>
      <c r="AK1494" s="145"/>
      <c r="AL1494" s="145"/>
      <c r="AM1494" s="145"/>
      <c r="AN1494" s="145"/>
      <c r="AO1494" s="145"/>
      <c r="AP1494" s="145"/>
      <c r="AQ1494" s="145"/>
      <c r="AR1494" s="145"/>
      <c r="AS1494" s="145"/>
      <c r="AT1494" s="145"/>
      <c r="AU1494" s="145"/>
      <c r="AV1494" s="145"/>
      <c r="AW1494" s="145"/>
      <c r="AX1494" s="145"/>
      <c r="AY1494" s="145"/>
      <c r="AZ1494" s="145"/>
      <c r="BA1494" s="145"/>
      <c r="BB1494" s="145"/>
      <c r="BC1494" s="145"/>
      <c r="BD1494" s="145"/>
      <c r="BE1494" s="145"/>
      <c r="BF1494" s="145"/>
      <c r="BG1494" s="145"/>
      <c r="BH1494" s="145"/>
      <c r="BI1494" s="145"/>
      <c r="BJ1494" s="145"/>
      <c r="BK1494" s="145"/>
      <c r="BL1494" s="145"/>
      <c r="BM1494" s="145"/>
      <c r="BN1494" s="145"/>
      <c r="BO1494" s="145"/>
      <c r="BP1494" s="145"/>
      <c r="BQ1494" s="145"/>
      <c r="BR1494" s="145"/>
      <c r="BS1494" s="145"/>
      <c r="BT1494" s="145"/>
      <c r="BU1494" s="145"/>
      <c r="BV1494" s="145"/>
      <c r="BW1494" s="145"/>
      <c r="BX1494" s="145"/>
      <c r="BY1494" s="145"/>
      <c r="BZ1494" s="145"/>
      <c r="CA1494" s="145"/>
      <c r="CB1494" s="145"/>
      <c r="CC1494" s="145"/>
      <c r="CD1494" s="145"/>
      <c r="CE1494" s="145"/>
      <c r="CF1494" s="145"/>
      <c r="CG1494" s="145"/>
      <c r="CH1494" s="145"/>
      <c r="CI1494" s="145"/>
      <c r="CJ1494" s="145"/>
      <c r="CK1494" s="145"/>
      <c r="CL1494" s="145"/>
      <c r="CM1494" s="145"/>
    </row>
    <row r="1495" spans="1:91" s="65" customFormat="1" ht="50.1" customHeight="1">
      <c r="A1495" s="58" t="s">
        <v>5044</v>
      </c>
      <c r="B1495" s="4" t="s">
        <v>2720</v>
      </c>
      <c r="C1495" s="5" t="s">
        <v>616</v>
      </c>
      <c r="D1495" s="23" t="s">
        <v>617</v>
      </c>
      <c r="E1495" s="123" t="s">
        <v>617</v>
      </c>
      <c r="F1495" s="23" t="s">
        <v>618</v>
      </c>
      <c r="G1495" s="24" t="s">
        <v>3174</v>
      </c>
      <c r="H1495" s="10" t="s">
        <v>2713</v>
      </c>
      <c r="I1495" s="74">
        <v>590000000</v>
      </c>
      <c r="J1495" s="36" t="s">
        <v>2714</v>
      </c>
      <c r="K1495" s="5" t="s">
        <v>2001</v>
      </c>
      <c r="L1495" s="24" t="s">
        <v>620</v>
      </c>
      <c r="M1495" s="5"/>
      <c r="N1495" s="5" t="s">
        <v>621</v>
      </c>
      <c r="O1495" s="22" t="s">
        <v>2718</v>
      </c>
      <c r="P1495" s="34"/>
      <c r="Q1495" s="34"/>
      <c r="R1495" s="179"/>
      <c r="S1495" s="37"/>
      <c r="T1495" s="95">
        <v>750000</v>
      </c>
      <c r="U1495" s="88">
        <f t="shared" si="65"/>
        <v>840000.00000000012</v>
      </c>
      <c r="V1495" s="5"/>
      <c r="W1495" s="24">
        <v>2017</v>
      </c>
      <c r="X1495" s="292"/>
      <c r="Y1495" s="132"/>
      <c r="Z1495" s="132"/>
      <c r="AA1495" s="132"/>
      <c r="AB1495" s="132"/>
      <c r="AC1495" s="132"/>
      <c r="AD1495" s="132"/>
      <c r="AE1495" s="132"/>
      <c r="AF1495" s="132"/>
      <c r="AG1495" s="132"/>
      <c r="AH1495" s="132"/>
      <c r="AI1495" s="132"/>
      <c r="AJ1495" s="132"/>
      <c r="AK1495" s="132"/>
      <c r="AL1495" s="132"/>
      <c r="AM1495" s="132"/>
      <c r="AN1495" s="132"/>
      <c r="AO1495" s="132"/>
      <c r="AP1495" s="132"/>
      <c r="AQ1495" s="132"/>
      <c r="AR1495" s="132"/>
      <c r="AS1495" s="132"/>
      <c r="AT1495" s="132"/>
      <c r="AU1495" s="132"/>
      <c r="AV1495" s="132"/>
      <c r="AW1495" s="132"/>
      <c r="AX1495" s="132"/>
      <c r="AY1495" s="132"/>
      <c r="AZ1495" s="132"/>
      <c r="BA1495" s="132"/>
      <c r="BB1495" s="132"/>
      <c r="BC1495" s="132"/>
      <c r="BD1495" s="132"/>
      <c r="BE1495" s="132"/>
      <c r="BF1495" s="132"/>
      <c r="BG1495" s="132"/>
      <c r="BH1495" s="132"/>
      <c r="BI1495" s="132"/>
      <c r="BJ1495" s="132"/>
      <c r="BK1495" s="132"/>
      <c r="BL1495" s="132"/>
      <c r="BM1495" s="132"/>
      <c r="BN1495" s="132"/>
      <c r="BO1495" s="132"/>
      <c r="BP1495" s="132"/>
      <c r="BQ1495" s="132"/>
      <c r="BR1495" s="132"/>
      <c r="BS1495" s="132"/>
      <c r="BT1495" s="132"/>
      <c r="BU1495" s="132"/>
      <c r="BV1495" s="132"/>
      <c r="BW1495" s="132"/>
      <c r="BX1495" s="132"/>
      <c r="BY1495" s="132"/>
      <c r="BZ1495" s="132"/>
      <c r="CA1495" s="132"/>
      <c r="CB1495" s="132"/>
      <c r="CC1495" s="132"/>
      <c r="CD1495" s="132"/>
      <c r="CE1495" s="132"/>
      <c r="CF1495" s="132"/>
      <c r="CG1495" s="132"/>
      <c r="CH1495" s="132"/>
      <c r="CI1495" s="132"/>
      <c r="CJ1495" s="132"/>
      <c r="CK1495" s="132"/>
      <c r="CL1495" s="132"/>
      <c r="CM1495" s="132"/>
    </row>
    <row r="1496" spans="1:91" s="48" customFormat="1" ht="50.1" customHeight="1">
      <c r="A1496" s="58" t="s">
        <v>5045</v>
      </c>
      <c r="B1496" s="4" t="s">
        <v>2720</v>
      </c>
      <c r="C1496" s="5" t="s">
        <v>616</v>
      </c>
      <c r="D1496" s="23" t="s">
        <v>617</v>
      </c>
      <c r="E1496" s="123" t="s">
        <v>617</v>
      </c>
      <c r="F1496" s="23" t="s">
        <v>622</v>
      </c>
      <c r="G1496" s="24" t="s">
        <v>3174</v>
      </c>
      <c r="H1496" s="10" t="s">
        <v>2713</v>
      </c>
      <c r="I1496" s="74">
        <v>590000000</v>
      </c>
      <c r="J1496" s="36" t="s">
        <v>2714</v>
      </c>
      <c r="K1496" s="5" t="s">
        <v>2001</v>
      </c>
      <c r="L1496" s="24" t="s">
        <v>623</v>
      </c>
      <c r="M1496" s="5"/>
      <c r="N1496" s="5" t="s">
        <v>621</v>
      </c>
      <c r="O1496" s="22" t="s">
        <v>2718</v>
      </c>
      <c r="P1496" s="34"/>
      <c r="Q1496" s="34"/>
      <c r="R1496" s="179"/>
      <c r="S1496" s="35"/>
      <c r="T1496" s="35">
        <v>89285.714285714275</v>
      </c>
      <c r="U1496" s="88">
        <f t="shared" si="65"/>
        <v>100000</v>
      </c>
      <c r="V1496" s="75"/>
      <c r="W1496" s="24">
        <v>2017</v>
      </c>
      <c r="X1496" s="292"/>
      <c r="Y1496" s="132"/>
      <c r="Z1496" s="132"/>
      <c r="AA1496" s="132"/>
      <c r="AB1496" s="132"/>
      <c r="AC1496" s="132"/>
      <c r="AD1496" s="132"/>
      <c r="AE1496" s="132"/>
      <c r="AF1496" s="132"/>
      <c r="AG1496" s="132"/>
      <c r="AH1496" s="132"/>
      <c r="AI1496" s="132"/>
      <c r="AJ1496" s="132"/>
      <c r="AK1496" s="132"/>
      <c r="AL1496" s="132"/>
      <c r="AM1496" s="132"/>
      <c r="AN1496" s="132"/>
      <c r="AO1496" s="132"/>
      <c r="AP1496" s="132"/>
      <c r="AQ1496" s="132"/>
      <c r="AR1496" s="132"/>
      <c r="AS1496" s="132"/>
      <c r="AT1496" s="132"/>
      <c r="AU1496" s="132"/>
      <c r="AV1496" s="132"/>
      <c r="AW1496" s="132"/>
      <c r="AX1496" s="132"/>
      <c r="AY1496" s="132"/>
      <c r="AZ1496" s="132"/>
      <c r="BA1496" s="132"/>
      <c r="BB1496" s="132"/>
      <c r="BC1496" s="132"/>
      <c r="BD1496" s="132"/>
      <c r="BE1496" s="132"/>
      <c r="BF1496" s="132"/>
      <c r="BG1496" s="132"/>
      <c r="BH1496" s="132"/>
      <c r="BI1496" s="132"/>
      <c r="BJ1496" s="132"/>
      <c r="BK1496" s="132"/>
      <c r="BL1496" s="132"/>
      <c r="BM1496" s="132"/>
      <c r="BN1496" s="132"/>
      <c r="BO1496" s="132"/>
      <c r="BP1496" s="132"/>
      <c r="BQ1496" s="132"/>
      <c r="BR1496" s="132"/>
      <c r="BS1496" s="132"/>
      <c r="BT1496" s="132"/>
      <c r="BU1496" s="132"/>
      <c r="BV1496" s="132"/>
      <c r="BW1496" s="132"/>
      <c r="BX1496" s="132"/>
      <c r="BY1496" s="132"/>
      <c r="BZ1496" s="132"/>
      <c r="CA1496" s="132"/>
      <c r="CB1496" s="132"/>
      <c r="CC1496" s="132"/>
      <c r="CD1496" s="132"/>
      <c r="CE1496" s="132"/>
      <c r="CF1496" s="132"/>
      <c r="CG1496" s="132"/>
      <c r="CH1496" s="132"/>
      <c r="CI1496" s="132"/>
      <c r="CJ1496" s="132"/>
      <c r="CK1496" s="132"/>
      <c r="CL1496" s="132"/>
      <c r="CM1496" s="132"/>
    </row>
    <row r="1497" spans="1:91" s="27" customFormat="1" ht="50.1" customHeight="1">
      <c r="A1497" s="58" t="s">
        <v>5046</v>
      </c>
      <c r="B1497" s="5" t="s">
        <v>2720</v>
      </c>
      <c r="C1497" s="22" t="s">
        <v>616</v>
      </c>
      <c r="D1497" s="23" t="s">
        <v>617</v>
      </c>
      <c r="E1497" s="22" t="s">
        <v>617</v>
      </c>
      <c r="F1497" s="23" t="s">
        <v>673</v>
      </c>
      <c r="G1497" s="24" t="s">
        <v>3174</v>
      </c>
      <c r="H1497" s="9">
        <v>100</v>
      </c>
      <c r="I1497" s="74">
        <v>590000000</v>
      </c>
      <c r="J1497" s="24" t="s">
        <v>2714</v>
      </c>
      <c r="K1497" s="24" t="s">
        <v>674</v>
      </c>
      <c r="L1497" s="24" t="s">
        <v>2740</v>
      </c>
      <c r="M1497" s="43"/>
      <c r="N1497" s="24" t="s">
        <v>675</v>
      </c>
      <c r="O1497" s="22" t="s">
        <v>2718</v>
      </c>
      <c r="P1497" s="24"/>
      <c r="Q1497" s="24"/>
      <c r="R1497" s="173"/>
      <c r="S1497" s="25"/>
      <c r="T1497" s="25">
        <v>60000</v>
      </c>
      <c r="U1497" s="88">
        <f t="shared" si="65"/>
        <v>67200</v>
      </c>
      <c r="V1497" s="24"/>
      <c r="W1497" s="24">
        <v>2017</v>
      </c>
      <c r="X1497" s="36"/>
    </row>
    <row r="1498" spans="1:91" s="27" customFormat="1" ht="50.1" customHeight="1">
      <c r="A1498" s="58" t="s">
        <v>5047</v>
      </c>
      <c r="B1498" s="21" t="s">
        <v>2720</v>
      </c>
      <c r="C1498" s="22" t="s">
        <v>616</v>
      </c>
      <c r="D1498" s="23" t="s">
        <v>617</v>
      </c>
      <c r="E1498" s="22" t="s">
        <v>617</v>
      </c>
      <c r="F1498" s="23" t="s">
        <v>738</v>
      </c>
      <c r="G1498" s="24" t="s">
        <v>3174</v>
      </c>
      <c r="H1498" s="9">
        <v>80</v>
      </c>
      <c r="I1498" s="74">
        <v>590000000</v>
      </c>
      <c r="J1498" s="24" t="s">
        <v>2714</v>
      </c>
      <c r="K1498" s="24" t="s">
        <v>739</v>
      </c>
      <c r="L1498" s="24" t="s">
        <v>2725</v>
      </c>
      <c r="M1498" s="24"/>
      <c r="N1498" s="24" t="s">
        <v>1867</v>
      </c>
      <c r="O1498" s="22" t="s">
        <v>2718</v>
      </c>
      <c r="P1498" s="24"/>
      <c r="Q1498" s="24"/>
      <c r="R1498" s="173"/>
      <c r="S1498" s="25"/>
      <c r="T1498" s="25">
        <v>150000</v>
      </c>
      <c r="U1498" s="88">
        <f t="shared" si="65"/>
        <v>168000.00000000003</v>
      </c>
      <c r="V1498" s="24"/>
      <c r="W1498" s="24">
        <v>2017</v>
      </c>
      <c r="X1498" s="24"/>
    </row>
    <row r="1499" spans="1:91" s="27" customFormat="1" ht="50.1" customHeight="1">
      <c r="A1499" s="58" t="s">
        <v>5048</v>
      </c>
      <c r="B1499" s="4" t="s">
        <v>2720</v>
      </c>
      <c r="C1499" s="8" t="s">
        <v>387</v>
      </c>
      <c r="D1499" s="7" t="s">
        <v>388</v>
      </c>
      <c r="E1499" s="7" t="s">
        <v>388</v>
      </c>
      <c r="F1499" s="7" t="s">
        <v>389</v>
      </c>
      <c r="G1499" s="8" t="s">
        <v>2712</v>
      </c>
      <c r="H1499" s="8">
        <v>100</v>
      </c>
      <c r="I1499" s="74">
        <v>590000000</v>
      </c>
      <c r="J1499" s="8" t="s">
        <v>2714</v>
      </c>
      <c r="K1499" s="8" t="s">
        <v>390</v>
      </c>
      <c r="L1499" s="8" t="s">
        <v>391</v>
      </c>
      <c r="M1499" s="8"/>
      <c r="N1499" s="8" t="s">
        <v>392</v>
      </c>
      <c r="O1499" s="8" t="s">
        <v>404</v>
      </c>
      <c r="P1499" s="8"/>
      <c r="Q1499" s="8"/>
      <c r="R1499" s="154"/>
      <c r="S1499" s="154"/>
      <c r="T1499" s="37">
        <v>357142.8571428571</v>
      </c>
      <c r="U1499" s="89">
        <f t="shared" si="65"/>
        <v>400000</v>
      </c>
      <c r="V1499" s="8"/>
      <c r="W1499" s="8">
        <v>2017</v>
      </c>
      <c r="X1499" s="8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67"/>
      <c r="AM1499" s="67"/>
      <c r="AN1499" s="67"/>
      <c r="AO1499" s="67"/>
      <c r="AP1499" s="67"/>
      <c r="AQ1499" s="67"/>
      <c r="AR1499" s="67"/>
      <c r="AS1499" s="67"/>
      <c r="AT1499" s="67"/>
      <c r="AU1499" s="67"/>
      <c r="AV1499" s="67"/>
      <c r="AW1499" s="67"/>
      <c r="AX1499" s="67"/>
      <c r="AY1499" s="67"/>
      <c r="AZ1499" s="67"/>
      <c r="BA1499" s="67"/>
      <c r="BB1499" s="67"/>
      <c r="BC1499" s="67"/>
      <c r="BD1499" s="67"/>
      <c r="BE1499" s="67"/>
      <c r="BF1499" s="67"/>
      <c r="BG1499" s="67"/>
      <c r="BH1499" s="67"/>
      <c r="BI1499" s="67"/>
      <c r="BJ1499" s="67"/>
      <c r="BK1499" s="67"/>
      <c r="BL1499" s="67"/>
      <c r="BM1499" s="67"/>
      <c r="BN1499" s="67"/>
      <c r="BO1499" s="67"/>
      <c r="BP1499" s="67"/>
      <c r="BQ1499" s="67"/>
      <c r="BR1499" s="67"/>
      <c r="BS1499" s="67"/>
      <c r="BT1499" s="67"/>
      <c r="BU1499" s="67"/>
      <c r="BV1499" s="67"/>
      <c r="BW1499" s="67"/>
      <c r="BX1499" s="67"/>
      <c r="BY1499" s="67"/>
      <c r="BZ1499" s="67"/>
      <c r="CA1499" s="67"/>
      <c r="CB1499" s="67"/>
      <c r="CC1499" s="67"/>
      <c r="CD1499" s="67"/>
      <c r="CE1499" s="67"/>
      <c r="CF1499" s="67"/>
      <c r="CG1499" s="67"/>
      <c r="CH1499" s="67"/>
      <c r="CI1499" s="67"/>
      <c r="CJ1499" s="67"/>
      <c r="CK1499" s="67"/>
      <c r="CL1499" s="67"/>
      <c r="CM1499" s="67"/>
    </row>
    <row r="1500" spans="1:91" s="27" customFormat="1" ht="50.1" customHeight="1">
      <c r="A1500" s="58" t="s">
        <v>5049</v>
      </c>
      <c r="B1500" s="4" t="s">
        <v>2720</v>
      </c>
      <c r="C1500" s="8" t="s">
        <v>567</v>
      </c>
      <c r="D1500" s="7" t="s">
        <v>568</v>
      </c>
      <c r="E1500" s="7" t="s">
        <v>568</v>
      </c>
      <c r="F1500" s="56" t="s">
        <v>563</v>
      </c>
      <c r="G1500" s="4" t="s">
        <v>2712</v>
      </c>
      <c r="H1500" s="4">
        <v>100</v>
      </c>
      <c r="I1500" s="74">
        <v>590000000</v>
      </c>
      <c r="J1500" s="8" t="s">
        <v>2714</v>
      </c>
      <c r="K1500" s="8" t="s">
        <v>2241</v>
      </c>
      <c r="L1500" s="8" t="s">
        <v>2714</v>
      </c>
      <c r="M1500" s="4" t="s">
        <v>563</v>
      </c>
      <c r="N1500" s="8" t="s">
        <v>569</v>
      </c>
      <c r="O1500" s="22" t="s">
        <v>2718</v>
      </c>
      <c r="P1500" s="4" t="s">
        <v>563</v>
      </c>
      <c r="Q1500" s="4"/>
      <c r="R1500" s="155"/>
      <c r="S1500" s="35"/>
      <c r="T1500" s="35">
        <v>4838625</v>
      </c>
      <c r="U1500" s="88">
        <f t="shared" si="65"/>
        <v>5419260.0000000009</v>
      </c>
      <c r="V1500" s="4" t="s">
        <v>566</v>
      </c>
      <c r="W1500" s="24">
        <v>2017</v>
      </c>
      <c r="X1500" s="69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67"/>
      <c r="AM1500" s="67"/>
      <c r="AN1500" s="67"/>
      <c r="AO1500" s="67"/>
      <c r="AP1500" s="67"/>
      <c r="AQ1500" s="67"/>
      <c r="AR1500" s="67"/>
      <c r="AS1500" s="67"/>
      <c r="AT1500" s="67"/>
      <c r="AU1500" s="67"/>
      <c r="AV1500" s="67"/>
      <c r="AW1500" s="67"/>
      <c r="AX1500" s="67"/>
      <c r="AY1500" s="67"/>
      <c r="AZ1500" s="67"/>
      <c r="BA1500" s="67"/>
      <c r="BB1500" s="67"/>
      <c r="BC1500" s="67"/>
      <c r="BD1500" s="67"/>
      <c r="BE1500" s="67"/>
      <c r="BF1500" s="67"/>
      <c r="BG1500" s="67"/>
      <c r="BH1500" s="67"/>
      <c r="BI1500" s="67"/>
      <c r="BJ1500" s="67"/>
      <c r="BK1500" s="67"/>
      <c r="BL1500" s="67"/>
      <c r="BM1500" s="67"/>
      <c r="BN1500" s="67"/>
      <c r="BO1500" s="67"/>
      <c r="BP1500" s="67"/>
      <c r="BQ1500" s="67"/>
      <c r="BR1500" s="67"/>
      <c r="BS1500" s="67"/>
      <c r="BT1500" s="67"/>
      <c r="BU1500" s="67"/>
      <c r="BV1500" s="67"/>
      <c r="BW1500" s="67"/>
      <c r="BX1500" s="67"/>
      <c r="BY1500" s="67"/>
      <c r="BZ1500" s="67"/>
      <c r="CA1500" s="67"/>
      <c r="CB1500" s="67"/>
      <c r="CC1500" s="67"/>
      <c r="CD1500" s="67"/>
      <c r="CE1500" s="67"/>
      <c r="CF1500" s="67"/>
      <c r="CG1500" s="67"/>
      <c r="CH1500" s="67"/>
      <c r="CI1500" s="67"/>
      <c r="CJ1500" s="67"/>
      <c r="CK1500" s="67"/>
      <c r="CL1500" s="67"/>
      <c r="CM1500" s="67"/>
    </row>
    <row r="1501" spans="1:91" s="48" customFormat="1" ht="50.1" customHeight="1">
      <c r="A1501" s="58" t="s">
        <v>5050</v>
      </c>
      <c r="B1501" s="4" t="s">
        <v>2720</v>
      </c>
      <c r="C1501" s="8" t="s">
        <v>412</v>
      </c>
      <c r="D1501" s="8" t="s">
        <v>413</v>
      </c>
      <c r="E1501" s="7" t="s">
        <v>413</v>
      </c>
      <c r="F1501" s="8" t="s">
        <v>2706</v>
      </c>
      <c r="G1501" s="8" t="s">
        <v>2712</v>
      </c>
      <c r="H1501" s="8">
        <v>100</v>
      </c>
      <c r="I1501" s="74">
        <v>590000000</v>
      </c>
      <c r="J1501" s="8" t="s">
        <v>2714</v>
      </c>
      <c r="K1501" s="8" t="s">
        <v>2241</v>
      </c>
      <c r="L1501" s="8" t="s">
        <v>2714</v>
      </c>
      <c r="M1501" s="8" t="s">
        <v>2706</v>
      </c>
      <c r="N1501" s="8" t="s">
        <v>637</v>
      </c>
      <c r="O1501" s="4" t="s">
        <v>565</v>
      </c>
      <c r="P1501" s="8" t="s">
        <v>2706</v>
      </c>
      <c r="Q1501" s="8" t="s">
        <v>2706</v>
      </c>
      <c r="R1501" s="154" t="s">
        <v>2706</v>
      </c>
      <c r="S1501" s="154" t="s">
        <v>2706</v>
      </c>
      <c r="T1501" s="154">
        <f>270175*3</f>
        <v>810525</v>
      </c>
      <c r="U1501" s="89">
        <f t="shared" si="65"/>
        <v>907788.00000000012</v>
      </c>
      <c r="V1501" s="4" t="s">
        <v>566</v>
      </c>
      <c r="W1501" s="4">
        <v>2017</v>
      </c>
      <c r="X1501" s="72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67"/>
      <c r="AM1501" s="67"/>
      <c r="AN1501" s="67"/>
      <c r="AO1501" s="67"/>
      <c r="AP1501" s="67"/>
      <c r="AQ1501" s="67"/>
      <c r="AR1501" s="67"/>
      <c r="AS1501" s="67"/>
      <c r="AT1501" s="67"/>
      <c r="AU1501" s="67"/>
      <c r="AV1501" s="67"/>
      <c r="AW1501" s="67"/>
      <c r="AX1501" s="67"/>
      <c r="AY1501" s="67"/>
      <c r="AZ1501" s="67"/>
      <c r="BA1501" s="67"/>
      <c r="BB1501" s="67"/>
      <c r="BC1501" s="67"/>
      <c r="BD1501" s="67"/>
      <c r="BE1501" s="67"/>
      <c r="BF1501" s="67"/>
      <c r="BG1501" s="67"/>
      <c r="BH1501" s="67"/>
      <c r="BI1501" s="67"/>
      <c r="BJ1501" s="67"/>
      <c r="BK1501" s="67"/>
      <c r="BL1501" s="67"/>
      <c r="BM1501" s="67"/>
      <c r="BN1501" s="67"/>
      <c r="BO1501" s="67"/>
      <c r="BP1501" s="67"/>
      <c r="BQ1501" s="67"/>
      <c r="BR1501" s="67"/>
      <c r="BS1501" s="67"/>
      <c r="BT1501" s="67"/>
      <c r="BU1501" s="67"/>
      <c r="BV1501" s="67"/>
      <c r="BW1501" s="67"/>
      <c r="BX1501" s="67"/>
      <c r="BY1501" s="67"/>
      <c r="BZ1501" s="67"/>
      <c r="CA1501" s="67"/>
      <c r="CB1501" s="67"/>
      <c r="CC1501" s="67"/>
      <c r="CD1501" s="67"/>
      <c r="CE1501" s="67"/>
      <c r="CF1501" s="67"/>
      <c r="CG1501" s="67"/>
      <c r="CH1501" s="67"/>
      <c r="CI1501" s="67"/>
      <c r="CJ1501" s="67"/>
      <c r="CK1501" s="67"/>
      <c r="CL1501" s="67"/>
      <c r="CM1501" s="67"/>
    </row>
    <row r="1502" spans="1:91" s="27" customFormat="1" ht="50.1" customHeight="1">
      <c r="A1502" s="58" t="s">
        <v>5051</v>
      </c>
      <c r="B1502" s="4" t="s">
        <v>2720</v>
      </c>
      <c r="C1502" s="5" t="s">
        <v>643</v>
      </c>
      <c r="D1502" s="23" t="s">
        <v>644</v>
      </c>
      <c r="E1502" s="23" t="s">
        <v>644</v>
      </c>
      <c r="F1502" s="23" t="s">
        <v>645</v>
      </c>
      <c r="G1502" s="5" t="s">
        <v>2712</v>
      </c>
      <c r="H1502" s="5" t="s">
        <v>2713</v>
      </c>
      <c r="I1502" s="74">
        <v>590000000</v>
      </c>
      <c r="J1502" s="24" t="s">
        <v>2714</v>
      </c>
      <c r="K1502" s="5" t="s">
        <v>646</v>
      </c>
      <c r="L1502" s="5" t="s">
        <v>2714</v>
      </c>
      <c r="M1502" s="5"/>
      <c r="N1502" s="5" t="s">
        <v>2717</v>
      </c>
      <c r="O1502" s="22" t="s">
        <v>2718</v>
      </c>
      <c r="P1502" s="5"/>
      <c r="Q1502" s="5"/>
      <c r="R1502" s="166"/>
      <c r="S1502" s="37"/>
      <c r="T1502" s="26">
        <v>30000</v>
      </c>
      <c r="U1502" s="88">
        <f t="shared" si="65"/>
        <v>33600</v>
      </c>
      <c r="V1502" s="51"/>
      <c r="W1502" s="24">
        <v>2017</v>
      </c>
      <c r="X1502" s="5"/>
      <c r="Y1502" s="144"/>
      <c r="Z1502" s="144"/>
      <c r="AA1502" s="144"/>
      <c r="AB1502" s="144"/>
      <c r="AC1502" s="144"/>
      <c r="AD1502" s="144"/>
      <c r="AE1502" s="144"/>
      <c r="AF1502" s="144"/>
      <c r="AG1502" s="144"/>
      <c r="AH1502" s="144"/>
      <c r="AI1502" s="144"/>
      <c r="AJ1502" s="144"/>
      <c r="AK1502" s="144"/>
      <c r="AL1502" s="144"/>
      <c r="AM1502" s="144"/>
      <c r="AN1502" s="144"/>
      <c r="AO1502" s="144"/>
      <c r="AP1502" s="144"/>
      <c r="AQ1502" s="144"/>
      <c r="AR1502" s="144"/>
      <c r="AS1502" s="144"/>
      <c r="AT1502" s="144"/>
      <c r="AU1502" s="144"/>
      <c r="AV1502" s="144"/>
      <c r="AW1502" s="144"/>
      <c r="AX1502" s="144"/>
      <c r="AY1502" s="144"/>
      <c r="AZ1502" s="144"/>
      <c r="BA1502" s="144"/>
      <c r="BB1502" s="144"/>
      <c r="BC1502" s="144"/>
      <c r="BD1502" s="144"/>
      <c r="BE1502" s="144"/>
      <c r="BF1502" s="144"/>
      <c r="BG1502" s="144"/>
      <c r="BH1502" s="144"/>
      <c r="BI1502" s="144"/>
      <c r="BJ1502" s="144"/>
      <c r="BK1502" s="144"/>
      <c r="BL1502" s="144"/>
      <c r="BM1502" s="144"/>
      <c r="BN1502" s="144"/>
      <c r="BO1502" s="144"/>
      <c r="BP1502" s="144"/>
      <c r="BQ1502" s="144"/>
      <c r="BR1502" s="144"/>
      <c r="BS1502" s="144"/>
      <c r="BT1502" s="144"/>
      <c r="BU1502" s="144"/>
      <c r="BV1502" s="144"/>
      <c r="BW1502" s="144"/>
      <c r="BX1502" s="144"/>
      <c r="BY1502" s="144"/>
      <c r="BZ1502" s="144"/>
      <c r="CA1502" s="144"/>
      <c r="CB1502" s="144"/>
      <c r="CC1502" s="144"/>
      <c r="CD1502" s="144"/>
      <c r="CE1502" s="144"/>
      <c r="CF1502" s="144"/>
      <c r="CG1502" s="144"/>
      <c r="CH1502" s="144"/>
      <c r="CI1502" s="144"/>
      <c r="CJ1502" s="144"/>
      <c r="CK1502" s="144"/>
      <c r="CL1502" s="144"/>
      <c r="CM1502" s="144"/>
    </row>
    <row r="1503" spans="1:91" s="145" customFormat="1" ht="50.1" customHeight="1">
      <c r="A1503" s="58" t="s">
        <v>5052</v>
      </c>
      <c r="B1503" s="4" t="s">
        <v>2720</v>
      </c>
      <c r="C1503" s="22" t="s">
        <v>604</v>
      </c>
      <c r="D1503" s="23" t="s">
        <v>605</v>
      </c>
      <c r="E1503" s="22" t="s">
        <v>605</v>
      </c>
      <c r="F1503" s="23" t="s">
        <v>606</v>
      </c>
      <c r="G1503" s="24" t="s">
        <v>2712</v>
      </c>
      <c r="H1503" s="9">
        <v>100</v>
      </c>
      <c r="I1503" s="74">
        <v>590000000</v>
      </c>
      <c r="J1503" s="24" t="s">
        <v>2714</v>
      </c>
      <c r="K1503" s="24" t="s">
        <v>607</v>
      </c>
      <c r="L1503" s="24" t="s">
        <v>2725</v>
      </c>
      <c r="M1503" s="43"/>
      <c r="N1503" s="24" t="s">
        <v>608</v>
      </c>
      <c r="O1503" s="4" t="s">
        <v>193</v>
      </c>
      <c r="P1503" s="24"/>
      <c r="Q1503" s="24"/>
      <c r="R1503" s="173"/>
      <c r="S1503" s="25"/>
      <c r="T1503" s="25">
        <v>8100000</v>
      </c>
      <c r="U1503" s="88">
        <f t="shared" si="65"/>
        <v>9072000</v>
      </c>
      <c r="V1503" s="24"/>
      <c r="W1503" s="24">
        <v>2017</v>
      </c>
      <c r="X1503" s="5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  <c r="AY1503" s="27"/>
      <c r="AZ1503" s="27"/>
      <c r="BA1503" s="27"/>
      <c r="BB1503" s="27"/>
      <c r="BC1503" s="27"/>
      <c r="BD1503" s="27"/>
      <c r="BE1503" s="27"/>
      <c r="BF1503" s="27"/>
      <c r="BG1503" s="27"/>
      <c r="BH1503" s="27"/>
      <c r="BI1503" s="27"/>
      <c r="BJ1503" s="27"/>
      <c r="BK1503" s="27"/>
      <c r="BL1503" s="27"/>
      <c r="BM1503" s="27"/>
      <c r="BN1503" s="27"/>
      <c r="BO1503" s="27"/>
      <c r="BP1503" s="27"/>
      <c r="BQ1503" s="27"/>
      <c r="BR1503" s="27"/>
      <c r="BS1503" s="27"/>
      <c r="BT1503" s="27"/>
      <c r="BU1503" s="27"/>
      <c r="BV1503" s="27"/>
      <c r="BW1503" s="27"/>
      <c r="BX1503" s="27"/>
      <c r="BY1503" s="27"/>
      <c r="BZ1503" s="27"/>
      <c r="CA1503" s="27"/>
      <c r="CB1503" s="27"/>
      <c r="CC1503" s="27"/>
      <c r="CD1503" s="27"/>
      <c r="CE1503" s="27"/>
      <c r="CF1503" s="27"/>
      <c r="CG1503" s="27"/>
      <c r="CH1503" s="27"/>
      <c r="CI1503" s="27"/>
      <c r="CJ1503" s="27"/>
      <c r="CK1503" s="27"/>
      <c r="CL1503" s="27"/>
      <c r="CM1503" s="27"/>
    </row>
    <row r="1504" spans="1:91" s="132" customFormat="1" ht="50.1" customHeight="1">
      <c r="A1504" s="58" t="s">
        <v>5053</v>
      </c>
      <c r="B1504" s="4" t="s">
        <v>2720</v>
      </c>
      <c r="C1504" s="22" t="s">
        <v>680</v>
      </c>
      <c r="D1504" s="23" t="s">
        <v>681</v>
      </c>
      <c r="E1504" s="22" t="s">
        <v>681</v>
      </c>
      <c r="F1504" s="23" t="s">
        <v>682</v>
      </c>
      <c r="G1504" s="24" t="s">
        <v>2712</v>
      </c>
      <c r="H1504" s="9">
        <v>100</v>
      </c>
      <c r="I1504" s="74">
        <v>590000000</v>
      </c>
      <c r="J1504" s="24" t="s">
        <v>2714</v>
      </c>
      <c r="K1504" s="24" t="s">
        <v>683</v>
      </c>
      <c r="L1504" s="24" t="s">
        <v>2725</v>
      </c>
      <c r="M1504" s="24"/>
      <c r="N1504" s="24" t="s">
        <v>1867</v>
      </c>
      <c r="O1504" s="22" t="s">
        <v>2718</v>
      </c>
      <c r="P1504" s="24"/>
      <c r="Q1504" s="24"/>
      <c r="R1504" s="173"/>
      <c r="S1504" s="25"/>
      <c r="T1504" s="25">
        <v>240000</v>
      </c>
      <c r="U1504" s="88">
        <f t="shared" si="65"/>
        <v>268800</v>
      </c>
      <c r="V1504" s="24"/>
      <c r="W1504" s="24">
        <v>2017</v>
      </c>
      <c r="X1504" s="36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  <c r="AY1504" s="27"/>
      <c r="AZ1504" s="27"/>
      <c r="BA1504" s="27"/>
      <c r="BB1504" s="27"/>
      <c r="BC1504" s="27"/>
      <c r="BD1504" s="27"/>
      <c r="BE1504" s="27"/>
      <c r="BF1504" s="27"/>
      <c r="BG1504" s="27"/>
      <c r="BH1504" s="27"/>
      <c r="BI1504" s="27"/>
      <c r="BJ1504" s="27"/>
      <c r="BK1504" s="27"/>
      <c r="BL1504" s="27"/>
      <c r="BM1504" s="27"/>
      <c r="BN1504" s="27"/>
      <c r="BO1504" s="27"/>
      <c r="BP1504" s="27"/>
      <c r="BQ1504" s="27"/>
      <c r="BR1504" s="27"/>
      <c r="BS1504" s="27"/>
      <c r="BT1504" s="27"/>
      <c r="BU1504" s="27"/>
      <c r="BV1504" s="27"/>
      <c r="BW1504" s="27"/>
      <c r="BX1504" s="27"/>
      <c r="BY1504" s="27"/>
      <c r="BZ1504" s="27"/>
      <c r="CA1504" s="27"/>
      <c r="CB1504" s="27"/>
      <c r="CC1504" s="27"/>
      <c r="CD1504" s="27"/>
      <c r="CE1504" s="27"/>
      <c r="CF1504" s="27"/>
      <c r="CG1504" s="27"/>
      <c r="CH1504" s="27"/>
      <c r="CI1504" s="27"/>
      <c r="CJ1504" s="27"/>
      <c r="CK1504" s="27"/>
      <c r="CL1504" s="27"/>
      <c r="CM1504" s="27"/>
    </row>
    <row r="1505" spans="1:91" s="132" customFormat="1" ht="50.1" customHeight="1">
      <c r="A1505" s="58" t="s">
        <v>5054</v>
      </c>
      <c r="B1505" s="5" t="s">
        <v>2720</v>
      </c>
      <c r="C1505" s="22" t="s">
        <v>680</v>
      </c>
      <c r="D1505" s="23" t="s">
        <v>681</v>
      </c>
      <c r="E1505" s="49" t="s">
        <v>681</v>
      </c>
      <c r="F1505" s="23" t="s">
        <v>684</v>
      </c>
      <c r="G1505" s="24" t="s">
        <v>2712</v>
      </c>
      <c r="H1505" s="9">
        <v>100</v>
      </c>
      <c r="I1505" s="74">
        <v>590000000</v>
      </c>
      <c r="J1505" s="24" t="s">
        <v>2714</v>
      </c>
      <c r="K1505" s="24" t="s">
        <v>683</v>
      </c>
      <c r="L1505" s="24" t="s">
        <v>2725</v>
      </c>
      <c r="M1505" s="49"/>
      <c r="N1505" s="24" t="s">
        <v>1867</v>
      </c>
      <c r="O1505" s="22" t="s">
        <v>2718</v>
      </c>
      <c r="P1505" s="49"/>
      <c r="Q1505" s="49"/>
      <c r="R1505" s="168"/>
      <c r="S1505" s="35"/>
      <c r="T1505" s="35">
        <v>60000</v>
      </c>
      <c r="U1505" s="88">
        <f t="shared" si="65"/>
        <v>67200</v>
      </c>
      <c r="V1505" s="49"/>
      <c r="W1505" s="24">
        <v>2017</v>
      </c>
      <c r="X1505" s="36"/>
      <c r="Y1505" s="145"/>
      <c r="Z1505" s="145"/>
      <c r="AA1505" s="145"/>
      <c r="AB1505" s="145"/>
      <c r="AC1505" s="145"/>
      <c r="AD1505" s="145"/>
      <c r="AE1505" s="145"/>
      <c r="AF1505" s="145"/>
      <c r="AG1505" s="145"/>
      <c r="AH1505" s="145"/>
      <c r="AI1505" s="145"/>
      <c r="AJ1505" s="145"/>
      <c r="AK1505" s="145"/>
      <c r="AL1505" s="145"/>
      <c r="AM1505" s="145"/>
      <c r="AN1505" s="145"/>
      <c r="AO1505" s="145"/>
      <c r="AP1505" s="145"/>
      <c r="AQ1505" s="145"/>
      <c r="AR1505" s="145"/>
      <c r="AS1505" s="145"/>
      <c r="AT1505" s="145"/>
      <c r="AU1505" s="145"/>
      <c r="AV1505" s="145"/>
      <c r="AW1505" s="145"/>
      <c r="AX1505" s="145"/>
      <c r="AY1505" s="145"/>
      <c r="AZ1505" s="145"/>
      <c r="BA1505" s="145"/>
      <c r="BB1505" s="145"/>
      <c r="BC1505" s="145"/>
      <c r="BD1505" s="145"/>
      <c r="BE1505" s="145"/>
      <c r="BF1505" s="145"/>
      <c r="BG1505" s="145"/>
      <c r="BH1505" s="145"/>
      <c r="BI1505" s="145"/>
      <c r="BJ1505" s="145"/>
      <c r="BK1505" s="145"/>
      <c r="BL1505" s="145"/>
      <c r="BM1505" s="145"/>
      <c r="BN1505" s="145"/>
      <c r="BO1505" s="145"/>
      <c r="BP1505" s="145"/>
      <c r="BQ1505" s="145"/>
      <c r="BR1505" s="145"/>
      <c r="BS1505" s="145"/>
      <c r="BT1505" s="145"/>
      <c r="BU1505" s="145"/>
      <c r="BV1505" s="145"/>
      <c r="BW1505" s="145"/>
      <c r="BX1505" s="145"/>
      <c r="BY1505" s="145"/>
      <c r="BZ1505" s="145"/>
      <c r="CA1505" s="145"/>
      <c r="CB1505" s="145"/>
      <c r="CC1505" s="145"/>
      <c r="CD1505" s="145"/>
      <c r="CE1505" s="145"/>
      <c r="CF1505" s="145"/>
      <c r="CG1505" s="145"/>
      <c r="CH1505" s="145"/>
      <c r="CI1505" s="145"/>
      <c r="CJ1505" s="145"/>
      <c r="CK1505" s="145"/>
      <c r="CL1505" s="145"/>
      <c r="CM1505" s="145"/>
    </row>
    <row r="1506" spans="1:91" s="132" customFormat="1" ht="50.1" customHeight="1">
      <c r="A1506" s="58" t="s">
        <v>5055</v>
      </c>
      <c r="B1506" s="5" t="s">
        <v>2720</v>
      </c>
      <c r="C1506" s="5" t="s">
        <v>680</v>
      </c>
      <c r="D1506" s="23" t="s">
        <v>681</v>
      </c>
      <c r="E1506" s="123" t="s">
        <v>681</v>
      </c>
      <c r="F1506" s="23" t="s">
        <v>685</v>
      </c>
      <c r="G1506" s="24" t="s">
        <v>2712</v>
      </c>
      <c r="H1506" s="10">
        <v>100</v>
      </c>
      <c r="I1506" s="74">
        <v>590000000</v>
      </c>
      <c r="J1506" s="36" t="s">
        <v>2714</v>
      </c>
      <c r="K1506" s="5" t="s">
        <v>686</v>
      </c>
      <c r="L1506" s="24" t="s">
        <v>2725</v>
      </c>
      <c r="M1506" s="5"/>
      <c r="N1506" s="5" t="s">
        <v>687</v>
      </c>
      <c r="O1506" s="8" t="s">
        <v>404</v>
      </c>
      <c r="P1506" s="34"/>
      <c r="Q1506" s="34"/>
      <c r="R1506" s="179"/>
      <c r="S1506" s="37"/>
      <c r="T1506" s="95">
        <v>90000</v>
      </c>
      <c r="U1506" s="88">
        <f t="shared" si="65"/>
        <v>100800.00000000001</v>
      </c>
      <c r="V1506" s="5"/>
      <c r="W1506" s="24">
        <v>2017</v>
      </c>
      <c r="X1506" s="36"/>
    </row>
    <row r="1507" spans="1:91" s="132" customFormat="1" ht="50.1" customHeight="1">
      <c r="A1507" s="58" t="s">
        <v>5056</v>
      </c>
      <c r="B1507" s="5" t="s">
        <v>2720</v>
      </c>
      <c r="C1507" s="22" t="s">
        <v>676</v>
      </c>
      <c r="D1507" s="23" t="s">
        <v>677</v>
      </c>
      <c r="E1507" s="22" t="s">
        <v>677</v>
      </c>
      <c r="F1507" s="23" t="s">
        <v>678</v>
      </c>
      <c r="G1507" s="24" t="s">
        <v>2712</v>
      </c>
      <c r="H1507" s="44">
        <v>100</v>
      </c>
      <c r="I1507" s="74">
        <v>590000000</v>
      </c>
      <c r="J1507" s="33" t="s">
        <v>2714</v>
      </c>
      <c r="K1507" s="20" t="s">
        <v>679</v>
      </c>
      <c r="L1507" s="33" t="s">
        <v>2725</v>
      </c>
      <c r="M1507" s="5"/>
      <c r="N1507" s="24" t="s">
        <v>1867</v>
      </c>
      <c r="O1507" s="22" t="s">
        <v>2718</v>
      </c>
      <c r="P1507" s="5"/>
      <c r="Q1507" s="45"/>
      <c r="R1507" s="166"/>
      <c r="S1507" s="46"/>
      <c r="T1507" s="37">
        <v>60000</v>
      </c>
      <c r="U1507" s="88">
        <f t="shared" si="65"/>
        <v>67200</v>
      </c>
      <c r="V1507" s="47"/>
      <c r="W1507" s="24">
        <v>2017</v>
      </c>
      <c r="X1507" s="36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</row>
    <row r="1508" spans="1:91" s="144" customFormat="1" ht="50.1" customHeight="1">
      <c r="A1508" s="58" t="s">
        <v>5057</v>
      </c>
      <c r="B1508" s="21" t="s">
        <v>2720</v>
      </c>
      <c r="C1508" s="22" t="s">
        <v>597</v>
      </c>
      <c r="D1508" s="23" t="s">
        <v>598</v>
      </c>
      <c r="E1508" s="22" t="s">
        <v>598</v>
      </c>
      <c r="F1508" s="23" t="s">
        <v>599</v>
      </c>
      <c r="G1508" s="24" t="s">
        <v>2712</v>
      </c>
      <c r="H1508" s="9">
        <v>100</v>
      </c>
      <c r="I1508" s="74">
        <v>590000000</v>
      </c>
      <c r="J1508" s="24" t="s">
        <v>2714</v>
      </c>
      <c r="K1508" s="24" t="s">
        <v>600</v>
      </c>
      <c r="L1508" s="24" t="s">
        <v>2714</v>
      </c>
      <c r="M1508" s="24"/>
      <c r="N1508" s="24" t="s">
        <v>569</v>
      </c>
      <c r="O1508" s="22" t="s">
        <v>2718</v>
      </c>
      <c r="P1508" s="24"/>
      <c r="Q1508" s="24"/>
      <c r="R1508" s="173"/>
      <c r="S1508" s="25"/>
      <c r="T1508" s="25">
        <f>215000/1.12</f>
        <v>191964.28571428571</v>
      </c>
      <c r="U1508" s="88">
        <f t="shared" si="65"/>
        <v>215000.00000000003</v>
      </c>
      <c r="V1508" s="24"/>
      <c r="W1508" s="24">
        <v>2017</v>
      </c>
      <c r="X1508" s="52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  <c r="AY1508" s="27"/>
      <c r="AZ1508" s="27"/>
      <c r="BA1508" s="27"/>
      <c r="BB1508" s="27"/>
      <c r="BC1508" s="27"/>
      <c r="BD1508" s="27"/>
      <c r="BE1508" s="27"/>
      <c r="BF1508" s="27"/>
      <c r="BG1508" s="27"/>
      <c r="BH1508" s="27"/>
      <c r="BI1508" s="27"/>
      <c r="BJ1508" s="27"/>
      <c r="BK1508" s="27"/>
      <c r="BL1508" s="27"/>
      <c r="BM1508" s="27"/>
      <c r="BN1508" s="27"/>
      <c r="BO1508" s="27"/>
      <c r="BP1508" s="27"/>
      <c r="BQ1508" s="27"/>
      <c r="BR1508" s="27"/>
      <c r="BS1508" s="27"/>
      <c r="BT1508" s="27"/>
      <c r="BU1508" s="27"/>
      <c r="BV1508" s="27"/>
      <c r="BW1508" s="27"/>
      <c r="BX1508" s="27"/>
      <c r="BY1508" s="27"/>
      <c r="BZ1508" s="27"/>
      <c r="CA1508" s="27"/>
      <c r="CB1508" s="27"/>
      <c r="CC1508" s="27"/>
      <c r="CD1508" s="27"/>
      <c r="CE1508" s="27"/>
      <c r="CF1508" s="27"/>
      <c r="CG1508" s="27"/>
      <c r="CH1508" s="27"/>
      <c r="CI1508" s="27"/>
      <c r="CJ1508" s="27"/>
      <c r="CK1508" s="27"/>
      <c r="CL1508" s="27"/>
      <c r="CM1508" s="27"/>
    </row>
    <row r="1509" spans="1:91" s="144" customFormat="1" ht="50.1" customHeight="1">
      <c r="A1509" s="58" t="s">
        <v>5058</v>
      </c>
      <c r="B1509" s="5" t="s">
        <v>2720</v>
      </c>
      <c r="C1509" s="5" t="s">
        <v>720</v>
      </c>
      <c r="D1509" s="23" t="s">
        <v>721</v>
      </c>
      <c r="E1509" s="23" t="s">
        <v>721</v>
      </c>
      <c r="F1509" s="23"/>
      <c r="G1509" s="5" t="s">
        <v>2712</v>
      </c>
      <c r="H1509" s="5">
        <v>100</v>
      </c>
      <c r="I1509" s="74">
        <v>590000000</v>
      </c>
      <c r="J1509" s="5" t="s">
        <v>2714</v>
      </c>
      <c r="K1509" s="5" t="s">
        <v>719</v>
      </c>
      <c r="L1509" s="5" t="s">
        <v>2740</v>
      </c>
      <c r="M1509" s="5"/>
      <c r="N1509" s="5" t="s">
        <v>712</v>
      </c>
      <c r="O1509" s="22" t="s">
        <v>2718</v>
      </c>
      <c r="P1509" s="5"/>
      <c r="Q1509" s="5"/>
      <c r="R1509" s="166"/>
      <c r="S1509" s="37"/>
      <c r="T1509" s="26">
        <v>20000</v>
      </c>
      <c r="U1509" s="88">
        <f t="shared" si="65"/>
        <v>22400.000000000004</v>
      </c>
      <c r="V1509" s="5"/>
      <c r="W1509" s="24">
        <v>2017</v>
      </c>
      <c r="X1509" s="5"/>
    </row>
    <row r="1510" spans="1:91" s="65" customFormat="1" ht="50.1" customHeight="1">
      <c r="A1510" s="58" t="s">
        <v>5059</v>
      </c>
      <c r="B1510" s="5" t="s">
        <v>2720</v>
      </c>
      <c r="C1510" s="5" t="s">
        <v>717</v>
      </c>
      <c r="D1510" s="23" t="s">
        <v>718</v>
      </c>
      <c r="E1510" s="23" t="s">
        <v>718</v>
      </c>
      <c r="F1510" s="23"/>
      <c r="G1510" s="5" t="s">
        <v>2712</v>
      </c>
      <c r="H1510" s="5">
        <v>100</v>
      </c>
      <c r="I1510" s="74">
        <v>590000000</v>
      </c>
      <c r="J1510" s="24" t="s">
        <v>2714</v>
      </c>
      <c r="K1510" s="5" t="s">
        <v>719</v>
      </c>
      <c r="L1510" s="5" t="s">
        <v>2740</v>
      </c>
      <c r="M1510" s="5"/>
      <c r="N1510" s="5" t="s">
        <v>712</v>
      </c>
      <c r="O1510" s="22" t="s">
        <v>2718</v>
      </c>
      <c r="P1510" s="5"/>
      <c r="Q1510" s="5"/>
      <c r="R1510" s="166"/>
      <c r="S1510" s="37"/>
      <c r="T1510" s="26">
        <v>20000</v>
      </c>
      <c r="U1510" s="88">
        <f t="shared" si="65"/>
        <v>22400.000000000004</v>
      </c>
      <c r="V1510" s="51"/>
      <c r="W1510" s="24">
        <v>2017</v>
      </c>
      <c r="X1510" s="5"/>
      <c r="Y1510" s="144"/>
      <c r="Z1510" s="144"/>
      <c r="AA1510" s="144"/>
      <c r="AB1510" s="144"/>
      <c r="AC1510" s="144"/>
      <c r="AD1510" s="144"/>
      <c r="AE1510" s="144"/>
      <c r="AF1510" s="144"/>
      <c r="AG1510" s="144"/>
      <c r="AH1510" s="144"/>
      <c r="AI1510" s="144"/>
      <c r="AJ1510" s="144"/>
      <c r="AK1510" s="144"/>
      <c r="AL1510" s="144"/>
      <c r="AM1510" s="144"/>
      <c r="AN1510" s="144"/>
      <c r="AO1510" s="144"/>
      <c r="AP1510" s="144"/>
      <c r="AQ1510" s="144"/>
      <c r="AR1510" s="144"/>
      <c r="AS1510" s="144"/>
      <c r="AT1510" s="144"/>
      <c r="AU1510" s="144"/>
      <c r="AV1510" s="144"/>
      <c r="AW1510" s="144"/>
      <c r="AX1510" s="144"/>
      <c r="AY1510" s="144"/>
      <c r="AZ1510" s="144"/>
      <c r="BA1510" s="144"/>
      <c r="BB1510" s="144"/>
      <c r="BC1510" s="144"/>
      <c r="BD1510" s="144"/>
      <c r="BE1510" s="144"/>
      <c r="BF1510" s="144"/>
      <c r="BG1510" s="144"/>
      <c r="BH1510" s="144"/>
      <c r="BI1510" s="144"/>
      <c r="BJ1510" s="144"/>
      <c r="BK1510" s="144"/>
      <c r="BL1510" s="144"/>
      <c r="BM1510" s="144"/>
      <c r="BN1510" s="144"/>
      <c r="BO1510" s="144"/>
      <c r="BP1510" s="144"/>
      <c r="BQ1510" s="144"/>
      <c r="BR1510" s="144"/>
      <c r="BS1510" s="144"/>
      <c r="BT1510" s="144"/>
      <c r="BU1510" s="144"/>
      <c r="BV1510" s="144"/>
      <c r="BW1510" s="144"/>
      <c r="BX1510" s="144"/>
      <c r="BY1510" s="144"/>
      <c r="BZ1510" s="144"/>
      <c r="CA1510" s="144"/>
      <c r="CB1510" s="144"/>
      <c r="CC1510" s="144"/>
      <c r="CD1510" s="144"/>
      <c r="CE1510" s="144"/>
      <c r="CF1510" s="144"/>
      <c r="CG1510" s="144"/>
      <c r="CH1510" s="144"/>
      <c r="CI1510" s="144"/>
      <c r="CJ1510" s="144"/>
      <c r="CK1510" s="144"/>
      <c r="CL1510" s="144"/>
      <c r="CM1510" s="144"/>
    </row>
    <row r="1511" spans="1:91" s="144" customFormat="1" ht="50.1" customHeight="1">
      <c r="A1511" s="58" t="s">
        <v>5060</v>
      </c>
      <c r="B1511" s="5" t="s">
        <v>2707</v>
      </c>
      <c r="C1511" s="5" t="s">
        <v>633</v>
      </c>
      <c r="D1511" s="23" t="s">
        <v>634</v>
      </c>
      <c r="E1511" s="22" t="s">
        <v>634</v>
      </c>
      <c r="F1511" s="23" t="s">
        <v>635</v>
      </c>
      <c r="G1511" s="5" t="s">
        <v>2712</v>
      </c>
      <c r="H1511" s="5" t="s">
        <v>2713</v>
      </c>
      <c r="I1511" s="74">
        <v>590000000</v>
      </c>
      <c r="J1511" s="24" t="s">
        <v>2714</v>
      </c>
      <c r="K1511" s="5" t="s">
        <v>636</v>
      </c>
      <c r="L1511" s="5" t="s">
        <v>2714</v>
      </c>
      <c r="M1511" s="5"/>
      <c r="N1511" s="5" t="s">
        <v>637</v>
      </c>
      <c r="O1511" s="22" t="s">
        <v>2718</v>
      </c>
      <c r="P1511" s="5"/>
      <c r="Q1511" s="5"/>
      <c r="R1511" s="166"/>
      <c r="S1511" s="37"/>
      <c r="T1511" s="26">
        <f>250000/1.12</f>
        <v>223214.28571428568</v>
      </c>
      <c r="U1511" s="88">
        <f t="shared" si="65"/>
        <v>250000</v>
      </c>
      <c r="V1511" s="51"/>
      <c r="W1511" s="24">
        <v>2017</v>
      </c>
      <c r="X1511" s="5"/>
    </row>
    <row r="1512" spans="1:91" s="144" customFormat="1" ht="50.1" customHeight="1">
      <c r="A1512" s="58" t="s">
        <v>5061</v>
      </c>
      <c r="B1512" s="5" t="s">
        <v>2707</v>
      </c>
      <c r="C1512" s="5" t="s">
        <v>633</v>
      </c>
      <c r="D1512" s="23" t="s">
        <v>634</v>
      </c>
      <c r="E1512" s="22" t="s">
        <v>634</v>
      </c>
      <c r="F1512" s="23" t="s">
        <v>638</v>
      </c>
      <c r="G1512" s="5" t="s">
        <v>2712</v>
      </c>
      <c r="H1512" s="5" t="s">
        <v>2713</v>
      </c>
      <c r="I1512" s="74">
        <v>590000000</v>
      </c>
      <c r="J1512" s="5" t="s">
        <v>2714</v>
      </c>
      <c r="K1512" s="5" t="s">
        <v>639</v>
      </c>
      <c r="L1512" s="5" t="s">
        <v>2714</v>
      </c>
      <c r="M1512" s="5"/>
      <c r="N1512" s="5" t="s">
        <v>640</v>
      </c>
      <c r="O1512" s="22" t="s">
        <v>2718</v>
      </c>
      <c r="P1512" s="5"/>
      <c r="Q1512" s="5"/>
      <c r="R1512" s="166"/>
      <c r="S1512" s="37"/>
      <c r="T1512" s="26">
        <v>1340000</v>
      </c>
      <c r="U1512" s="88">
        <f t="shared" si="65"/>
        <v>1500800.0000000002</v>
      </c>
      <c r="V1512" s="5"/>
      <c r="W1512" s="24">
        <v>2017</v>
      </c>
      <c r="X1512" s="33"/>
    </row>
    <row r="1513" spans="1:91" s="65" customFormat="1" ht="50.1" customHeight="1">
      <c r="A1513" s="58" t="s">
        <v>5062</v>
      </c>
      <c r="B1513" s="5" t="s">
        <v>2707</v>
      </c>
      <c r="C1513" s="5" t="s">
        <v>633</v>
      </c>
      <c r="D1513" s="23" t="s">
        <v>634</v>
      </c>
      <c r="E1513" s="22" t="s">
        <v>634</v>
      </c>
      <c r="F1513" s="23" t="s">
        <v>641</v>
      </c>
      <c r="G1513" s="5" t="s">
        <v>2712</v>
      </c>
      <c r="H1513" s="5" t="s">
        <v>2713</v>
      </c>
      <c r="I1513" s="74">
        <v>590000000</v>
      </c>
      <c r="J1513" s="5" t="s">
        <v>2714</v>
      </c>
      <c r="K1513" s="5" t="s">
        <v>2241</v>
      </c>
      <c r="L1513" s="5" t="s">
        <v>2714</v>
      </c>
      <c r="M1513" s="5"/>
      <c r="N1513" s="5" t="s">
        <v>642</v>
      </c>
      <c r="O1513" s="22" t="s">
        <v>2718</v>
      </c>
      <c r="P1513" s="5"/>
      <c r="Q1513" s="5"/>
      <c r="R1513" s="166"/>
      <c r="S1513" s="37"/>
      <c r="T1513" s="26">
        <v>85000</v>
      </c>
      <c r="U1513" s="88">
        <f t="shared" si="65"/>
        <v>95200.000000000015</v>
      </c>
      <c r="V1513" s="5"/>
      <c r="W1513" s="24">
        <v>2017</v>
      </c>
      <c r="X1513" s="292"/>
    </row>
    <row r="1514" spans="1:91" s="146" customFormat="1" ht="50.1" customHeight="1">
      <c r="A1514" s="58" t="s">
        <v>5063</v>
      </c>
      <c r="B1514" s="4" t="s">
        <v>2720</v>
      </c>
      <c r="C1514" s="8" t="s">
        <v>633</v>
      </c>
      <c r="D1514" s="7" t="s">
        <v>634</v>
      </c>
      <c r="E1514" s="7" t="s">
        <v>634</v>
      </c>
      <c r="F1514" s="7" t="s">
        <v>398</v>
      </c>
      <c r="G1514" s="8" t="s">
        <v>3174</v>
      </c>
      <c r="H1514" s="8">
        <v>100</v>
      </c>
      <c r="I1514" s="74">
        <v>590000000</v>
      </c>
      <c r="J1514" s="8" t="s">
        <v>2714</v>
      </c>
      <c r="K1514" s="8" t="s">
        <v>399</v>
      </c>
      <c r="L1514" s="8" t="s">
        <v>400</v>
      </c>
      <c r="M1514" s="8"/>
      <c r="N1514" s="8" t="s">
        <v>401</v>
      </c>
      <c r="O1514" s="8" t="s">
        <v>404</v>
      </c>
      <c r="P1514" s="8"/>
      <c r="Q1514" s="8"/>
      <c r="R1514" s="154"/>
      <c r="S1514" s="154"/>
      <c r="T1514" s="37">
        <v>4311607.1428571427</v>
      </c>
      <c r="U1514" s="89">
        <f t="shared" si="65"/>
        <v>4829000</v>
      </c>
      <c r="V1514" s="68"/>
      <c r="W1514" s="8">
        <v>2017</v>
      </c>
      <c r="X1514" s="8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130"/>
      <c r="AM1514" s="130"/>
      <c r="AN1514" s="130"/>
      <c r="AO1514" s="130"/>
      <c r="AP1514" s="130"/>
      <c r="AQ1514" s="130"/>
      <c r="AR1514" s="130"/>
      <c r="AS1514" s="130"/>
      <c r="AT1514" s="130"/>
      <c r="AU1514" s="130"/>
      <c r="AV1514" s="130"/>
      <c r="AW1514" s="130"/>
      <c r="AX1514" s="130"/>
      <c r="AY1514" s="130"/>
      <c r="AZ1514" s="130"/>
      <c r="BA1514" s="130"/>
      <c r="BB1514" s="130"/>
      <c r="BC1514" s="130"/>
      <c r="BD1514" s="130"/>
      <c r="BE1514" s="130"/>
      <c r="BF1514" s="130"/>
      <c r="BG1514" s="130"/>
      <c r="BH1514" s="130"/>
      <c r="BI1514" s="130"/>
      <c r="BJ1514" s="130"/>
      <c r="BK1514" s="130"/>
      <c r="BL1514" s="130"/>
      <c r="BM1514" s="130"/>
      <c r="BN1514" s="130"/>
      <c r="BO1514" s="130"/>
      <c r="BP1514" s="130"/>
      <c r="BQ1514" s="130"/>
      <c r="BR1514" s="130"/>
      <c r="BS1514" s="130"/>
      <c r="BT1514" s="130"/>
      <c r="BU1514" s="130"/>
      <c r="BV1514" s="130"/>
      <c r="BW1514" s="130"/>
      <c r="BX1514" s="130"/>
      <c r="BY1514" s="130"/>
      <c r="BZ1514" s="130"/>
      <c r="CA1514" s="130"/>
      <c r="CB1514" s="130"/>
      <c r="CC1514" s="130"/>
      <c r="CD1514" s="130"/>
      <c r="CE1514" s="130"/>
      <c r="CF1514" s="130"/>
      <c r="CG1514" s="130"/>
      <c r="CH1514" s="130"/>
      <c r="CI1514" s="130"/>
      <c r="CJ1514" s="130"/>
      <c r="CK1514" s="130"/>
      <c r="CL1514" s="130"/>
      <c r="CM1514" s="130"/>
    </row>
    <row r="1515" spans="1:91" s="27" customFormat="1" ht="50.1" customHeight="1">
      <c r="A1515" s="58" t="s">
        <v>5064</v>
      </c>
      <c r="B1515" s="5" t="s">
        <v>2720</v>
      </c>
      <c r="C1515" s="73" t="s">
        <v>688</v>
      </c>
      <c r="D1515" s="23" t="s">
        <v>689</v>
      </c>
      <c r="E1515" s="123" t="s">
        <v>689</v>
      </c>
      <c r="F1515" s="23" t="s">
        <v>690</v>
      </c>
      <c r="G1515" s="24" t="s">
        <v>2712</v>
      </c>
      <c r="H1515" s="10">
        <v>100</v>
      </c>
      <c r="I1515" s="74">
        <v>590000000</v>
      </c>
      <c r="J1515" s="36" t="s">
        <v>2714</v>
      </c>
      <c r="K1515" s="5" t="s">
        <v>691</v>
      </c>
      <c r="L1515" s="24" t="s">
        <v>2725</v>
      </c>
      <c r="M1515" s="5"/>
      <c r="N1515" s="5" t="s">
        <v>692</v>
      </c>
      <c r="O1515" s="22" t="s">
        <v>2718</v>
      </c>
      <c r="P1515" s="34"/>
      <c r="Q1515" s="34"/>
      <c r="R1515" s="179"/>
      <c r="S1515" s="35"/>
      <c r="T1515" s="35">
        <v>230000</v>
      </c>
      <c r="U1515" s="88">
        <f t="shared" si="65"/>
        <v>257600.00000000003</v>
      </c>
      <c r="V1515" s="75"/>
      <c r="W1515" s="24">
        <v>2017</v>
      </c>
      <c r="X1515" s="36"/>
      <c r="Y1515" s="147"/>
      <c r="Z1515" s="147"/>
      <c r="AA1515" s="147"/>
      <c r="AB1515" s="147"/>
      <c r="AC1515" s="147"/>
      <c r="AD1515" s="147"/>
      <c r="AE1515" s="147"/>
      <c r="AF1515" s="147"/>
      <c r="AG1515" s="147"/>
      <c r="AH1515" s="147"/>
      <c r="AI1515" s="147"/>
      <c r="AJ1515" s="147"/>
      <c r="AK1515" s="147"/>
      <c r="AL1515" s="147"/>
      <c r="AM1515" s="147"/>
      <c r="AN1515" s="147"/>
      <c r="AO1515" s="147"/>
      <c r="AP1515" s="147"/>
      <c r="AQ1515" s="147"/>
      <c r="AR1515" s="147"/>
      <c r="AS1515" s="147"/>
      <c r="AT1515" s="147"/>
      <c r="AU1515" s="147"/>
      <c r="AV1515" s="147"/>
      <c r="AW1515" s="147"/>
      <c r="AX1515" s="147"/>
      <c r="AY1515" s="147"/>
      <c r="AZ1515" s="147"/>
      <c r="BA1515" s="147"/>
      <c r="BB1515" s="147"/>
      <c r="BC1515" s="147"/>
      <c r="BD1515" s="147"/>
      <c r="BE1515" s="147"/>
      <c r="BF1515" s="147"/>
      <c r="BG1515" s="147"/>
      <c r="BH1515" s="147"/>
      <c r="BI1515" s="147"/>
      <c r="BJ1515" s="147"/>
      <c r="BK1515" s="147"/>
      <c r="BL1515" s="147"/>
      <c r="BM1515" s="147"/>
      <c r="BN1515" s="147"/>
      <c r="BO1515" s="147"/>
      <c r="BP1515" s="147"/>
      <c r="BQ1515" s="147"/>
      <c r="BR1515" s="147"/>
      <c r="BS1515" s="147"/>
      <c r="BT1515" s="147"/>
      <c r="BU1515" s="147"/>
      <c r="BV1515" s="147"/>
      <c r="BW1515" s="147"/>
      <c r="BX1515" s="147"/>
      <c r="BY1515" s="147"/>
      <c r="BZ1515" s="147"/>
      <c r="CA1515" s="147"/>
      <c r="CB1515" s="147"/>
      <c r="CC1515" s="147"/>
      <c r="CD1515" s="147"/>
      <c r="CE1515" s="147"/>
      <c r="CF1515" s="147"/>
      <c r="CG1515" s="147"/>
      <c r="CH1515" s="147"/>
      <c r="CI1515" s="147"/>
      <c r="CJ1515" s="147"/>
      <c r="CK1515" s="147"/>
      <c r="CL1515" s="147"/>
      <c r="CM1515" s="147"/>
    </row>
    <row r="1516" spans="1:91" s="27" customFormat="1" ht="50.1" customHeight="1">
      <c r="A1516" s="58" t="s">
        <v>5065</v>
      </c>
      <c r="B1516" s="5" t="s">
        <v>2720</v>
      </c>
      <c r="C1516" s="22" t="s">
        <v>662</v>
      </c>
      <c r="D1516" s="23" t="s">
        <v>663</v>
      </c>
      <c r="E1516" s="22" t="s">
        <v>663</v>
      </c>
      <c r="F1516" s="23"/>
      <c r="G1516" s="24" t="s">
        <v>2712</v>
      </c>
      <c r="H1516" s="9">
        <v>100</v>
      </c>
      <c r="I1516" s="74">
        <v>590000000</v>
      </c>
      <c r="J1516" s="24" t="s">
        <v>2714</v>
      </c>
      <c r="K1516" s="24" t="s">
        <v>664</v>
      </c>
      <c r="L1516" s="24" t="s">
        <v>2740</v>
      </c>
      <c r="M1516" s="24"/>
      <c r="N1516" s="24" t="s">
        <v>661</v>
      </c>
      <c r="O1516" s="22" t="s">
        <v>2718</v>
      </c>
      <c r="P1516" s="24"/>
      <c r="Q1516" s="24"/>
      <c r="R1516" s="173"/>
      <c r="S1516" s="25"/>
      <c r="T1516" s="25">
        <v>900000</v>
      </c>
      <c r="U1516" s="88">
        <f t="shared" si="65"/>
        <v>1008000.0000000001</v>
      </c>
      <c r="V1516" s="24"/>
      <c r="W1516" s="24">
        <v>2017</v>
      </c>
      <c r="X1516" s="36"/>
    </row>
    <row r="1517" spans="1:91" s="27" customFormat="1" ht="50.1" customHeight="1">
      <c r="A1517" s="58" t="s">
        <v>5066</v>
      </c>
      <c r="B1517" s="21" t="s">
        <v>2707</v>
      </c>
      <c r="C1517" s="22" t="s">
        <v>609</v>
      </c>
      <c r="D1517" s="23" t="s">
        <v>610</v>
      </c>
      <c r="E1517" s="22" t="s">
        <v>610</v>
      </c>
      <c r="F1517" s="23"/>
      <c r="G1517" s="24" t="s">
        <v>2712</v>
      </c>
      <c r="H1517" s="44">
        <v>100</v>
      </c>
      <c r="I1517" s="74">
        <v>590000000</v>
      </c>
      <c r="J1517" s="33" t="s">
        <v>2714</v>
      </c>
      <c r="K1517" s="20" t="s">
        <v>3360</v>
      </c>
      <c r="L1517" s="33" t="s">
        <v>2725</v>
      </c>
      <c r="M1517" s="5"/>
      <c r="N1517" s="24" t="s">
        <v>611</v>
      </c>
      <c r="O1517" s="22" t="s">
        <v>2718</v>
      </c>
      <c r="P1517" s="5"/>
      <c r="Q1517" s="45"/>
      <c r="R1517" s="166"/>
      <c r="S1517" s="46"/>
      <c r="T1517" s="37">
        <v>14345000</v>
      </c>
      <c r="U1517" s="88">
        <f t="shared" si="65"/>
        <v>16066400.000000002</v>
      </c>
      <c r="V1517" s="47"/>
      <c r="W1517" s="24">
        <v>2017</v>
      </c>
      <c r="X1517" s="293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</row>
    <row r="1518" spans="1:91" s="27" customFormat="1" ht="50.1" customHeight="1">
      <c r="A1518" s="58" t="s">
        <v>5067</v>
      </c>
      <c r="B1518" s="5" t="s">
        <v>2720</v>
      </c>
      <c r="C1518" s="22" t="s">
        <v>670</v>
      </c>
      <c r="D1518" s="23" t="s">
        <v>671</v>
      </c>
      <c r="E1518" s="22" t="s">
        <v>671</v>
      </c>
      <c r="F1518" s="23" t="s">
        <v>672</v>
      </c>
      <c r="G1518" s="24" t="s">
        <v>2712</v>
      </c>
      <c r="H1518" s="9">
        <v>100</v>
      </c>
      <c r="I1518" s="74">
        <v>590000000</v>
      </c>
      <c r="J1518" s="24" t="s">
        <v>2714</v>
      </c>
      <c r="K1518" s="24" t="s">
        <v>627</v>
      </c>
      <c r="L1518" s="24" t="s">
        <v>2740</v>
      </c>
      <c r="M1518" s="24"/>
      <c r="N1518" s="13" t="s">
        <v>661</v>
      </c>
      <c r="O1518" s="22" t="s">
        <v>2718</v>
      </c>
      <c r="P1518" s="24"/>
      <c r="Q1518" s="24"/>
      <c r="R1518" s="173"/>
      <c r="S1518" s="25"/>
      <c r="T1518" s="25">
        <v>99000</v>
      </c>
      <c r="U1518" s="88">
        <f t="shared" si="65"/>
        <v>110880.00000000001</v>
      </c>
      <c r="V1518" s="24"/>
      <c r="W1518" s="24">
        <v>2017</v>
      </c>
      <c r="X1518" s="36"/>
    </row>
    <row r="1519" spans="1:91" s="48" customFormat="1" ht="50.1" customHeight="1">
      <c r="A1519" s="58" t="s">
        <v>5068</v>
      </c>
      <c r="B1519" s="5" t="s">
        <v>2720</v>
      </c>
      <c r="C1519" s="5" t="s">
        <v>653</v>
      </c>
      <c r="D1519" s="23" t="s">
        <v>654</v>
      </c>
      <c r="E1519" s="22" t="s">
        <v>654</v>
      </c>
      <c r="F1519" s="23"/>
      <c r="G1519" s="5" t="s">
        <v>2712</v>
      </c>
      <c r="H1519" s="5">
        <v>10</v>
      </c>
      <c r="I1519" s="74">
        <v>590000000</v>
      </c>
      <c r="J1519" s="5" t="s">
        <v>3023</v>
      </c>
      <c r="K1519" s="5" t="s">
        <v>655</v>
      </c>
      <c r="L1519" s="5" t="s">
        <v>656</v>
      </c>
      <c r="M1519" s="5"/>
      <c r="N1519" s="5" t="s">
        <v>657</v>
      </c>
      <c r="O1519" s="5" t="s">
        <v>2980</v>
      </c>
      <c r="P1519" s="5"/>
      <c r="Q1519" s="5"/>
      <c r="R1519" s="166"/>
      <c r="S1519" s="37"/>
      <c r="T1519" s="26">
        <v>1300000</v>
      </c>
      <c r="U1519" s="88">
        <f t="shared" si="65"/>
        <v>1456000.0000000002</v>
      </c>
      <c r="V1519" s="5"/>
      <c r="W1519" s="24">
        <v>2017</v>
      </c>
      <c r="X1519" s="5"/>
      <c r="Y1519" s="148"/>
      <c r="Z1519" s="148"/>
      <c r="AA1519" s="148"/>
      <c r="AB1519" s="148"/>
      <c r="AC1519" s="148"/>
      <c r="AD1519" s="148"/>
      <c r="AE1519" s="148"/>
      <c r="AF1519" s="148"/>
      <c r="AG1519" s="148"/>
      <c r="AH1519" s="148"/>
      <c r="AI1519" s="148"/>
      <c r="AJ1519" s="148"/>
      <c r="AK1519" s="148"/>
      <c r="AL1519" s="148"/>
      <c r="AM1519" s="148"/>
      <c r="AN1519" s="148"/>
      <c r="AO1519" s="148"/>
      <c r="AP1519" s="148"/>
      <c r="AQ1519" s="148"/>
      <c r="AR1519" s="148"/>
      <c r="AS1519" s="148"/>
      <c r="AT1519" s="148"/>
      <c r="AU1519" s="148"/>
      <c r="AV1519" s="148"/>
      <c r="AW1519" s="148"/>
      <c r="AX1519" s="148"/>
      <c r="AY1519" s="148"/>
      <c r="AZ1519" s="148"/>
      <c r="BA1519" s="148"/>
      <c r="BB1519" s="148"/>
      <c r="BC1519" s="148"/>
      <c r="BD1519" s="148"/>
      <c r="BE1519" s="148"/>
      <c r="BF1519" s="148"/>
      <c r="BG1519" s="148"/>
      <c r="BH1519" s="148"/>
      <c r="BI1519" s="148"/>
      <c r="BJ1519" s="148"/>
      <c r="BK1519" s="148"/>
      <c r="BL1519" s="148"/>
      <c r="BM1519" s="148"/>
      <c r="BN1519" s="148"/>
      <c r="BO1519" s="148"/>
      <c r="BP1519" s="148"/>
      <c r="BQ1519" s="148"/>
      <c r="BR1519" s="148"/>
      <c r="BS1519" s="148"/>
      <c r="BT1519" s="148"/>
      <c r="BU1519" s="148"/>
      <c r="BV1519" s="148"/>
      <c r="BW1519" s="148"/>
      <c r="BX1519" s="148"/>
      <c r="BY1519" s="148"/>
      <c r="BZ1519" s="148"/>
      <c r="CA1519" s="148"/>
      <c r="CB1519" s="148"/>
      <c r="CC1519" s="148"/>
      <c r="CD1519" s="148"/>
      <c r="CE1519" s="148"/>
      <c r="CF1519" s="148"/>
      <c r="CG1519" s="148"/>
      <c r="CH1519" s="148"/>
      <c r="CI1519" s="148"/>
      <c r="CJ1519" s="148"/>
      <c r="CK1519" s="148"/>
      <c r="CL1519" s="148"/>
      <c r="CM1519" s="148"/>
    </row>
    <row r="1520" spans="1:91" s="27" customFormat="1" ht="50.1" customHeight="1">
      <c r="A1520" s="58" t="s">
        <v>5069</v>
      </c>
      <c r="B1520" s="5" t="s">
        <v>2720</v>
      </c>
      <c r="C1520" s="22" t="s">
        <v>733</v>
      </c>
      <c r="D1520" s="23" t="s">
        <v>734</v>
      </c>
      <c r="E1520" s="22" t="s">
        <v>734</v>
      </c>
      <c r="F1520" s="23"/>
      <c r="G1520" s="24" t="s">
        <v>2712</v>
      </c>
      <c r="H1520" s="9">
        <v>80</v>
      </c>
      <c r="I1520" s="74">
        <v>590000000</v>
      </c>
      <c r="J1520" s="24" t="s">
        <v>2714</v>
      </c>
      <c r="K1520" s="24" t="s">
        <v>541</v>
      </c>
      <c r="L1520" s="24" t="s">
        <v>2725</v>
      </c>
      <c r="M1520" s="43"/>
      <c r="N1520" s="24" t="s">
        <v>1867</v>
      </c>
      <c r="O1520" s="13" t="s">
        <v>2266</v>
      </c>
      <c r="P1520" s="24"/>
      <c r="Q1520" s="24"/>
      <c r="R1520" s="173"/>
      <c r="S1520" s="25"/>
      <c r="T1520" s="25">
        <v>1000000</v>
      </c>
      <c r="U1520" s="88">
        <f t="shared" si="65"/>
        <v>1120000</v>
      </c>
      <c r="V1520" s="24"/>
      <c r="W1520" s="24">
        <v>2017</v>
      </c>
      <c r="X1520" s="24"/>
    </row>
    <row r="1521" spans="1:91" s="130" customFormat="1" ht="50.1" customHeight="1">
      <c r="A1521" s="58" t="s">
        <v>5070</v>
      </c>
      <c r="B1521" s="4" t="s">
        <v>2720</v>
      </c>
      <c r="C1521" s="22" t="s">
        <v>735</v>
      </c>
      <c r="D1521" s="23" t="s">
        <v>736</v>
      </c>
      <c r="E1521" s="22" t="s">
        <v>736</v>
      </c>
      <c r="F1521" s="23"/>
      <c r="G1521" s="24" t="s">
        <v>3174</v>
      </c>
      <c r="H1521" s="44">
        <v>80</v>
      </c>
      <c r="I1521" s="74">
        <v>590000000</v>
      </c>
      <c r="J1521" s="33" t="s">
        <v>2714</v>
      </c>
      <c r="K1521" s="20" t="s">
        <v>737</v>
      </c>
      <c r="L1521" s="33" t="s">
        <v>2725</v>
      </c>
      <c r="M1521" s="5"/>
      <c r="N1521" s="24" t="s">
        <v>1867</v>
      </c>
      <c r="O1521" s="13" t="s">
        <v>2266</v>
      </c>
      <c r="P1521" s="5"/>
      <c r="Q1521" s="45"/>
      <c r="R1521" s="166"/>
      <c r="S1521" s="46"/>
      <c r="T1521" s="37">
        <v>120000</v>
      </c>
      <c r="U1521" s="35">
        <f t="shared" si="65"/>
        <v>134400</v>
      </c>
      <c r="V1521" s="47"/>
      <c r="W1521" s="24">
        <v>2017</v>
      </c>
      <c r="X1521" s="24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</row>
    <row r="1522" spans="1:91" s="130" customFormat="1" ht="50.1" customHeight="1">
      <c r="A1522" s="58" t="s">
        <v>5071</v>
      </c>
      <c r="B1522" s="5" t="s">
        <v>2720</v>
      </c>
      <c r="C1522" s="73" t="s">
        <v>700</v>
      </c>
      <c r="D1522" s="31" t="s">
        <v>701</v>
      </c>
      <c r="E1522" s="31" t="s">
        <v>702</v>
      </c>
      <c r="F1522" s="31" t="s">
        <v>703</v>
      </c>
      <c r="G1522" s="75" t="s">
        <v>2712</v>
      </c>
      <c r="H1522" s="75">
        <v>100</v>
      </c>
      <c r="I1522" s="74">
        <v>590000000</v>
      </c>
      <c r="J1522" s="36" t="s">
        <v>2714</v>
      </c>
      <c r="K1522" s="33" t="s">
        <v>686</v>
      </c>
      <c r="L1522" s="24" t="s">
        <v>2725</v>
      </c>
      <c r="M1522" s="124"/>
      <c r="N1522" s="5" t="s">
        <v>698</v>
      </c>
      <c r="O1522" s="22" t="s">
        <v>704</v>
      </c>
      <c r="P1522" s="34"/>
      <c r="Q1522" s="34"/>
      <c r="R1522" s="179"/>
      <c r="S1522" s="35"/>
      <c r="T1522" s="35">
        <v>450000</v>
      </c>
      <c r="U1522" s="35">
        <f t="shared" si="65"/>
        <v>504000.00000000006</v>
      </c>
      <c r="V1522" s="124"/>
      <c r="W1522" s="24">
        <v>2017</v>
      </c>
      <c r="X1522" s="36"/>
      <c r="Y1522" s="147"/>
      <c r="Z1522" s="147"/>
      <c r="AA1522" s="147"/>
      <c r="AB1522" s="147"/>
      <c r="AC1522" s="147"/>
      <c r="AD1522" s="147"/>
      <c r="AE1522" s="147"/>
      <c r="AF1522" s="147"/>
      <c r="AG1522" s="147"/>
      <c r="AH1522" s="147"/>
      <c r="AI1522" s="147"/>
      <c r="AJ1522" s="147"/>
      <c r="AK1522" s="147"/>
      <c r="AL1522" s="147"/>
      <c r="AM1522" s="147"/>
      <c r="AN1522" s="147"/>
      <c r="AO1522" s="147"/>
      <c r="AP1522" s="147"/>
      <c r="AQ1522" s="147"/>
      <c r="AR1522" s="147"/>
      <c r="AS1522" s="147"/>
      <c r="AT1522" s="147"/>
      <c r="AU1522" s="147"/>
      <c r="AV1522" s="147"/>
      <c r="AW1522" s="147"/>
      <c r="AX1522" s="147"/>
      <c r="AY1522" s="147"/>
      <c r="AZ1522" s="147"/>
      <c r="BA1522" s="147"/>
      <c r="BB1522" s="147"/>
      <c r="BC1522" s="147"/>
      <c r="BD1522" s="147"/>
      <c r="BE1522" s="147"/>
      <c r="BF1522" s="147"/>
      <c r="BG1522" s="147"/>
      <c r="BH1522" s="147"/>
      <c r="BI1522" s="147"/>
      <c r="BJ1522" s="147"/>
      <c r="BK1522" s="147"/>
      <c r="BL1522" s="147"/>
      <c r="BM1522" s="147"/>
      <c r="BN1522" s="147"/>
      <c r="BO1522" s="147"/>
      <c r="BP1522" s="147"/>
      <c r="BQ1522" s="147"/>
      <c r="BR1522" s="147"/>
      <c r="BS1522" s="147"/>
      <c r="BT1522" s="147"/>
      <c r="BU1522" s="147"/>
      <c r="BV1522" s="147"/>
      <c r="BW1522" s="147"/>
      <c r="BX1522" s="147"/>
      <c r="BY1522" s="147"/>
      <c r="BZ1522" s="147"/>
      <c r="CA1522" s="147"/>
      <c r="CB1522" s="147"/>
      <c r="CC1522" s="147"/>
      <c r="CD1522" s="147"/>
      <c r="CE1522" s="147"/>
      <c r="CF1522" s="147"/>
      <c r="CG1522" s="147"/>
      <c r="CH1522" s="147"/>
      <c r="CI1522" s="147"/>
      <c r="CJ1522" s="147"/>
      <c r="CK1522" s="147"/>
      <c r="CL1522" s="147"/>
      <c r="CM1522" s="147"/>
    </row>
    <row r="1523" spans="1:91" s="130" customFormat="1" ht="50.1" customHeight="1">
      <c r="A1523" s="58" t="s">
        <v>5072</v>
      </c>
      <c r="B1523" s="5" t="s">
        <v>2720</v>
      </c>
      <c r="C1523" s="73" t="s">
        <v>693</v>
      </c>
      <c r="D1523" s="23" t="s">
        <v>694</v>
      </c>
      <c r="E1523" s="23" t="s">
        <v>695</v>
      </c>
      <c r="F1523" s="23" t="s">
        <v>696</v>
      </c>
      <c r="G1523" s="24" t="s">
        <v>2712</v>
      </c>
      <c r="H1523" s="10">
        <v>100</v>
      </c>
      <c r="I1523" s="74">
        <v>590000000</v>
      </c>
      <c r="J1523" s="36" t="s">
        <v>697</v>
      </c>
      <c r="K1523" s="5" t="s">
        <v>2001</v>
      </c>
      <c r="L1523" s="33" t="s">
        <v>697</v>
      </c>
      <c r="M1523" s="124"/>
      <c r="N1523" s="5" t="s">
        <v>698</v>
      </c>
      <c r="O1523" s="22" t="s">
        <v>699</v>
      </c>
      <c r="P1523" s="34"/>
      <c r="Q1523" s="34"/>
      <c r="R1523" s="179"/>
      <c r="S1523" s="35"/>
      <c r="T1523" s="35">
        <v>573000</v>
      </c>
      <c r="U1523" s="35">
        <f t="shared" si="65"/>
        <v>641760.00000000012</v>
      </c>
      <c r="V1523" s="75"/>
      <c r="W1523" s="24">
        <v>2017</v>
      </c>
      <c r="X1523" s="36"/>
      <c r="Y1523" s="147"/>
      <c r="Z1523" s="147"/>
      <c r="AA1523" s="147"/>
      <c r="AB1523" s="147"/>
      <c r="AC1523" s="147"/>
      <c r="AD1523" s="147"/>
      <c r="AE1523" s="147"/>
      <c r="AF1523" s="147"/>
      <c r="AG1523" s="147"/>
      <c r="AH1523" s="147"/>
      <c r="AI1523" s="147"/>
      <c r="AJ1523" s="147"/>
      <c r="AK1523" s="147"/>
      <c r="AL1523" s="147"/>
      <c r="AM1523" s="147"/>
      <c r="AN1523" s="147"/>
      <c r="AO1523" s="147"/>
      <c r="AP1523" s="147"/>
      <c r="AQ1523" s="147"/>
      <c r="AR1523" s="147"/>
      <c r="AS1523" s="147"/>
      <c r="AT1523" s="147"/>
      <c r="AU1523" s="147"/>
      <c r="AV1523" s="147"/>
      <c r="AW1523" s="147"/>
      <c r="AX1523" s="147"/>
      <c r="AY1523" s="147"/>
      <c r="AZ1523" s="147"/>
      <c r="BA1523" s="147"/>
      <c r="BB1523" s="147"/>
      <c r="BC1523" s="147"/>
      <c r="BD1523" s="147"/>
      <c r="BE1523" s="147"/>
      <c r="BF1523" s="147"/>
      <c r="BG1523" s="147"/>
      <c r="BH1523" s="147"/>
      <c r="BI1523" s="147"/>
      <c r="BJ1523" s="147"/>
      <c r="BK1523" s="147"/>
      <c r="BL1523" s="147"/>
      <c r="BM1523" s="147"/>
      <c r="BN1523" s="147"/>
      <c r="BO1523" s="147"/>
      <c r="BP1523" s="147"/>
      <c r="BQ1523" s="147"/>
      <c r="BR1523" s="147"/>
      <c r="BS1523" s="147"/>
      <c r="BT1523" s="147"/>
      <c r="BU1523" s="147"/>
      <c r="BV1523" s="147"/>
      <c r="BW1523" s="147"/>
      <c r="BX1523" s="147"/>
      <c r="BY1523" s="147"/>
      <c r="BZ1523" s="147"/>
      <c r="CA1523" s="147"/>
      <c r="CB1523" s="147"/>
      <c r="CC1523" s="147"/>
      <c r="CD1523" s="147"/>
      <c r="CE1523" s="147"/>
      <c r="CF1523" s="147"/>
      <c r="CG1523" s="147"/>
      <c r="CH1523" s="147"/>
      <c r="CI1523" s="147"/>
      <c r="CJ1523" s="147"/>
      <c r="CK1523" s="147"/>
      <c r="CL1523" s="147"/>
      <c r="CM1523" s="147"/>
    </row>
    <row r="1524" spans="1:91" s="130" customFormat="1" ht="50.1" customHeight="1">
      <c r="A1524" s="58" t="s">
        <v>5073</v>
      </c>
      <c r="B1524" s="21" t="s">
        <v>2720</v>
      </c>
      <c r="C1524" s="22" t="s">
        <v>594</v>
      </c>
      <c r="D1524" s="23" t="s">
        <v>595</v>
      </c>
      <c r="E1524" s="22" t="s">
        <v>595</v>
      </c>
      <c r="F1524" s="23" t="s">
        <v>596</v>
      </c>
      <c r="G1524" s="24" t="s">
        <v>2712</v>
      </c>
      <c r="H1524" s="9">
        <v>100</v>
      </c>
      <c r="I1524" s="74">
        <v>590000000</v>
      </c>
      <c r="J1524" s="24" t="s">
        <v>2714</v>
      </c>
      <c r="K1524" s="24" t="s">
        <v>592</v>
      </c>
      <c r="L1524" s="24" t="s">
        <v>2714</v>
      </c>
      <c r="M1524" s="24"/>
      <c r="N1524" s="24" t="s">
        <v>569</v>
      </c>
      <c r="O1524" s="13" t="s">
        <v>593</v>
      </c>
      <c r="P1524" s="24"/>
      <c r="Q1524" s="24"/>
      <c r="R1524" s="173"/>
      <c r="S1524" s="25"/>
      <c r="T1524" s="25">
        <f>100000/1.12</f>
        <v>89285.714285714275</v>
      </c>
      <c r="U1524" s="35">
        <f t="shared" si="65"/>
        <v>100000</v>
      </c>
      <c r="V1524" s="24"/>
      <c r="W1524" s="24">
        <v>2017</v>
      </c>
      <c r="X1524" s="52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  <c r="AY1524" s="27"/>
      <c r="AZ1524" s="27"/>
      <c r="BA1524" s="27"/>
      <c r="BB1524" s="27"/>
      <c r="BC1524" s="27"/>
      <c r="BD1524" s="27"/>
      <c r="BE1524" s="27"/>
      <c r="BF1524" s="27"/>
      <c r="BG1524" s="27"/>
      <c r="BH1524" s="27"/>
      <c r="BI1524" s="27"/>
      <c r="BJ1524" s="27"/>
      <c r="BK1524" s="27"/>
      <c r="BL1524" s="27"/>
      <c r="BM1524" s="27"/>
      <c r="BN1524" s="27"/>
      <c r="BO1524" s="27"/>
      <c r="BP1524" s="27"/>
      <c r="BQ1524" s="27"/>
      <c r="BR1524" s="27"/>
      <c r="BS1524" s="27"/>
      <c r="BT1524" s="27"/>
      <c r="BU1524" s="27"/>
      <c r="BV1524" s="27"/>
      <c r="BW1524" s="27"/>
      <c r="BX1524" s="27"/>
      <c r="BY1524" s="27"/>
      <c r="BZ1524" s="27"/>
      <c r="CA1524" s="27"/>
      <c r="CB1524" s="27"/>
      <c r="CC1524" s="27"/>
      <c r="CD1524" s="27"/>
      <c r="CE1524" s="27"/>
      <c r="CF1524" s="27"/>
      <c r="CG1524" s="27"/>
      <c r="CH1524" s="27"/>
      <c r="CI1524" s="27"/>
      <c r="CJ1524" s="27"/>
      <c r="CK1524" s="27"/>
      <c r="CL1524" s="27"/>
      <c r="CM1524" s="27"/>
    </row>
    <row r="1525" spans="1:91" s="130" customFormat="1" ht="50.1" customHeight="1">
      <c r="A1525" s="58" t="s">
        <v>5074</v>
      </c>
      <c r="B1525" s="5" t="s">
        <v>2720</v>
      </c>
      <c r="C1525" s="5" t="s">
        <v>583</v>
      </c>
      <c r="D1525" s="23" t="s">
        <v>584</v>
      </c>
      <c r="E1525" s="23" t="s">
        <v>584</v>
      </c>
      <c r="F1525" s="23" t="s">
        <v>585</v>
      </c>
      <c r="G1525" s="5" t="s">
        <v>2712</v>
      </c>
      <c r="H1525" s="5">
        <v>100</v>
      </c>
      <c r="I1525" s="74">
        <v>590000000</v>
      </c>
      <c r="J1525" s="5" t="s">
        <v>2714</v>
      </c>
      <c r="K1525" s="5" t="s">
        <v>2241</v>
      </c>
      <c r="L1525" s="5" t="s">
        <v>2714</v>
      </c>
      <c r="M1525" s="5"/>
      <c r="N1525" s="5" t="s">
        <v>579</v>
      </c>
      <c r="O1525" s="8" t="s">
        <v>404</v>
      </c>
      <c r="P1525" s="5"/>
      <c r="Q1525" s="5"/>
      <c r="R1525" s="166"/>
      <c r="S1525" s="37"/>
      <c r="T1525" s="26">
        <v>453000</v>
      </c>
      <c r="U1525" s="35">
        <f t="shared" si="65"/>
        <v>507360.00000000006</v>
      </c>
      <c r="V1525" s="5"/>
      <c r="W1525" s="24">
        <v>2017</v>
      </c>
      <c r="X1525" s="291"/>
      <c r="Y1525" s="149"/>
      <c r="Z1525" s="149"/>
      <c r="AA1525" s="149"/>
      <c r="AB1525" s="149"/>
      <c r="AC1525" s="149"/>
      <c r="AD1525" s="149"/>
      <c r="AE1525" s="149"/>
      <c r="AF1525" s="149"/>
      <c r="AG1525" s="149"/>
      <c r="AH1525" s="149"/>
      <c r="AI1525" s="149"/>
      <c r="AJ1525" s="149"/>
      <c r="AK1525" s="149"/>
      <c r="AL1525" s="149"/>
      <c r="AM1525" s="149"/>
      <c r="AN1525" s="149"/>
      <c r="AO1525" s="149"/>
      <c r="AP1525" s="149"/>
      <c r="AQ1525" s="149"/>
      <c r="AR1525" s="149"/>
      <c r="AS1525" s="149"/>
      <c r="AT1525" s="149"/>
      <c r="AU1525" s="149"/>
      <c r="AV1525" s="149"/>
      <c r="AW1525" s="149"/>
      <c r="AX1525" s="149"/>
      <c r="AY1525" s="149"/>
      <c r="AZ1525" s="149"/>
      <c r="BA1525" s="149"/>
      <c r="BB1525" s="149"/>
      <c r="BC1525" s="149"/>
      <c r="BD1525" s="149"/>
      <c r="BE1525" s="149"/>
      <c r="BF1525" s="149"/>
      <c r="BG1525" s="149"/>
      <c r="BH1525" s="149"/>
      <c r="BI1525" s="149"/>
      <c r="BJ1525" s="149"/>
      <c r="BK1525" s="149"/>
      <c r="BL1525" s="149"/>
      <c r="BM1525" s="149"/>
      <c r="BN1525" s="149"/>
      <c r="BO1525" s="149"/>
      <c r="BP1525" s="149"/>
      <c r="BQ1525" s="149"/>
      <c r="BR1525" s="149"/>
      <c r="BS1525" s="149"/>
      <c r="BT1525" s="149"/>
      <c r="BU1525" s="149"/>
      <c r="BV1525" s="149"/>
      <c r="BW1525" s="149"/>
      <c r="BX1525" s="149"/>
      <c r="BY1525" s="149"/>
      <c r="BZ1525" s="149"/>
      <c r="CA1525" s="149"/>
      <c r="CB1525" s="149"/>
      <c r="CC1525" s="149"/>
      <c r="CD1525" s="149"/>
      <c r="CE1525" s="149"/>
      <c r="CF1525" s="149"/>
      <c r="CG1525" s="149"/>
      <c r="CH1525" s="149"/>
      <c r="CI1525" s="149"/>
      <c r="CJ1525" s="149"/>
      <c r="CK1525" s="149"/>
      <c r="CL1525" s="149"/>
      <c r="CM1525" s="149"/>
    </row>
    <row r="1526" spans="1:91" s="130" customFormat="1" ht="50.1" customHeight="1">
      <c r="A1526" s="58" t="s">
        <v>5075</v>
      </c>
      <c r="B1526" s="5" t="s">
        <v>2720</v>
      </c>
      <c r="C1526" s="5" t="s">
        <v>586</v>
      </c>
      <c r="D1526" s="23" t="s">
        <v>587</v>
      </c>
      <c r="E1526" s="22" t="s">
        <v>587</v>
      </c>
      <c r="F1526" s="23" t="s">
        <v>588</v>
      </c>
      <c r="G1526" s="5" t="s">
        <v>2712</v>
      </c>
      <c r="H1526" s="5">
        <v>100</v>
      </c>
      <c r="I1526" s="74">
        <v>590000000</v>
      </c>
      <c r="J1526" s="5" t="s">
        <v>2714</v>
      </c>
      <c r="K1526" s="5" t="s">
        <v>2241</v>
      </c>
      <c r="L1526" s="5" t="s">
        <v>2714</v>
      </c>
      <c r="M1526" s="5"/>
      <c r="N1526" s="5" t="s">
        <v>579</v>
      </c>
      <c r="O1526" s="22" t="s">
        <v>2718</v>
      </c>
      <c r="P1526" s="5"/>
      <c r="Q1526" s="5"/>
      <c r="R1526" s="166"/>
      <c r="S1526" s="37"/>
      <c r="T1526" s="26">
        <f>8100/1.12</f>
        <v>7232.1428571428569</v>
      </c>
      <c r="U1526" s="35">
        <f t="shared" si="65"/>
        <v>8100.0000000000009</v>
      </c>
      <c r="V1526" s="5"/>
      <c r="W1526" s="24">
        <v>2017</v>
      </c>
      <c r="X1526" s="291"/>
      <c r="Y1526" s="148"/>
      <c r="Z1526" s="148"/>
      <c r="AA1526" s="148"/>
      <c r="AB1526" s="148"/>
      <c r="AC1526" s="148"/>
      <c r="AD1526" s="148"/>
      <c r="AE1526" s="148"/>
      <c r="AF1526" s="148"/>
      <c r="AG1526" s="148"/>
      <c r="AH1526" s="148"/>
      <c r="AI1526" s="148"/>
      <c r="AJ1526" s="148"/>
      <c r="AK1526" s="148"/>
      <c r="AL1526" s="148"/>
      <c r="AM1526" s="148"/>
      <c r="AN1526" s="148"/>
      <c r="AO1526" s="148"/>
      <c r="AP1526" s="148"/>
      <c r="AQ1526" s="148"/>
      <c r="AR1526" s="148"/>
      <c r="AS1526" s="148"/>
      <c r="AT1526" s="148"/>
      <c r="AU1526" s="148"/>
      <c r="AV1526" s="148"/>
      <c r="AW1526" s="148"/>
      <c r="AX1526" s="148"/>
      <c r="AY1526" s="148"/>
      <c r="AZ1526" s="148"/>
      <c r="BA1526" s="148"/>
      <c r="BB1526" s="148"/>
      <c r="BC1526" s="148"/>
      <c r="BD1526" s="148"/>
      <c r="BE1526" s="148"/>
      <c r="BF1526" s="148"/>
      <c r="BG1526" s="148"/>
      <c r="BH1526" s="148"/>
      <c r="BI1526" s="148"/>
      <c r="BJ1526" s="148"/>
      <c r="BK1526" s="148"/>
      <c r="BL1526" s="148"/>
      <c r="BM1526" s="148"/>
      <c r="BN1526" s="148"/>
      <c r="BO1526" s="148"/>
      <c r="BP1526" s="148"/>
      <c r="BQ1526" s="148"/>
      <c r="BR1526" s="148"/>
      <c r="BS1526" s="148"/>
      <c r="BT1526" s="148"/>
      <c r="BU1526" s="148"/>
      <c r="BV1526" s="148"/>
      <c r="BW1526" s="148"/>
      <c r="BX1526" s="148"/>
      <c r="BY1526" s="148"/>
      <c r="BZ1526" s="148"/>
      <c r="CA1526" s="148"/>
      <c r="CB1526" s="148"/>
      <c r="CC1526" s="148"/>
      <c r="CD1526" s="148"/>
      <c r="CE1526" s="148"/>
      <c r="CF1526" s="148"/>
      <c r="CG1526" s="148"/>
      <c r="CH1526" s="148"/>
      <c r="CI1526" s="148"/>
      <c r="CJ1526" s="148"/>
      <c r="CK1526" s="148"/>
      <c r="CL1526" s="148"/>
      <c r="CM1526" s="148"/>
    </row>
    <row r="1527" spans="1:91" s="57" customFormat="1" ht="50.1" customHeight="1">
      <c r="A1527" s="58" t="s">
        <v>5076</v>
      </c>
      <c r="B1527" s="4" t="s">
        <v>2720</v>
      </c>
      <c r="C1527" s="5" t="s">
        <v>580</v>
      </c>
      <c r="D1527" s="23" t="s">
        <v>581</v>
      </c>
      <c r="E1527" s="23" t="s">
        <v>581</v>
      </c>
      <c r="F1527" s="23" t="s">
        <v>582</v>
      </c>
      <c r="G1527" s="5" t="s">
        <v>2712</v>
      </c>
      <c r="H1527" s="5">
        <v>100</v>
      </c>
      <c r="I1527" s="74">
        <v>590000000</v>
      </c>
      <c r="J1527" s="24" t="s">
        <v>2714</v>
      </c>
      <c r="K1527" s="5" t="s">
        <v>2241</v>
      </c>
      <c r="L1527" s="5" t="s">
        <v>2714</v>
      </c>
      <c r="M1527" s="5"/>
      <c r="N1527" s="5" t="s">
        <v>579</v>
      </c>
      <c r="O1527" s="8" t="s">
        <v>404</v>
      </c>
      <c r="P1527" s="5"/>
      <c r="Q1527" s="5"/>
      <c r="R1527" s="166"/>
      <c r="S1527" s="37"/>
      <c r="T1527" s="26">
        <f>615000/1.12</f>
        <v>549107.14285714284</v>
      </c>
      <c r="U1527" s="35">
        <f t="shared" si="65"/>
        <v>615000</v>
      </c>
      <c r="V1527" s="59"/>
      <c r="W1527" s="24">
        <v>2017</v>
      </c>
      <c r="X1527" s="291"/>
      <c r="Y1527" s="149"/>
      <c r="Z1527" s="149"/>
      <c r="AA1527" s="149"/>
      <c r="AB1527" s="149"/>
      <c r="AC1527" s="149"/>
      <c r="AD1527" s="149"/>
      <c r="AE1527" s="149"/>
      <c r="AF1527" s="149"/>
      <c r="AG1527" s="149"/>
      <c r="AH1527" s="149"/>
      <c r="AI1527" s="149"/>
      <c r="AJ1527" s="149"/>
      <c r="AK1527" s="149"/>
      <c r="AL1527" s="149"/>
      <c r="AM1527" s="149"/>
      <c r="AN1527" s="149"/>
      <c r="AO1527" s="149"/>
      <c r="AP1527" s="149"/>
      <c r="AQ1527" s="149"/>
      <c r="AR1527" s="149"/>
      <c r="AS1527" s="149"/>
      <c r="AT1527" s="149"/>
      <c r="AU1527" s="149"/>
      <c r="AV1527" s="149"/>
      <c r="AW1527" s="149"/>
      <c r="AX1527" s="149"/>
      <c r="AY1527" s="149"/>
      <c r="AZ1527" s="149"/>
      <c r="BA1527" s="149"/>
      <c r="BB1527" s="149"/>
      <c r="BC1527" s="149"/>
      <c r="BD1527" s="149"/>
      <c r="BE1527" s="149"/>
      <c r="BF1527" s="149"/>
      <c r="BG1527" s="149"/>
      <c r="BH1527" s="149"/>
      <c r="BI1527" s="149"/>
      <c r="BJ1527" s="149"/>
      <c r="BK1527" s="149"/>
      <c r="BL1527" s="149"/>
      <c r="BM1527" s="149"/>
      <c r="BN1527" s="149"/>
      <c r="BO1527" s="149"/>
      <c r="BP1527" s="149"/>
      <c r="BQ1527" s="149"/>
      <c r="BR1527" s="149"/>
      <c r="BS1527" s="149"/>
      <c r="BT1527" s="149"/>
      <c r="BU1527" s="149"/>
      <c r="BV1527" s="149"/>
      <c r="BW1527" s="149"/>
      <c r="BX1527" s="149"/>
      <c r="BY1527" s="149"/>
      <c r="BZ1527" s="149"/>
      <c r="CA1527" s="149"/>
      <c r="CB1527" s="149"/>
      <c r="CC1527" s="149"/>
      <c r="CD1527" s="149"/>
      <c r="CE1527" s="149"/>
      <c r="CF1527" s="149"/>
      <c r="CG1527" s="149"/>
      <c r="CH1527" s="149"/>
      <c r="CI1527" s="149"/>
      <c r="CJ1527" s="149"/>
      <c r="CK1527" s="149"/>
      <c r="CL1527" s="149"/>
      <c r="CM1527" s="149"/>
    </row>
    <row r="1528" spans="1:91" s="162" customFormat="1" ht="50.1" customHeight="1">
      <c r="A1528" s="24" t="s">
        <v>5129</v>
      </c>
      <c r="B1528" s="5" t="s">
        <v>2720</v>
      </c>
      <c r="C1528" s="23" t="s">
        <v>5130</v>
      </c>
      <c r="D1528" s="23" t="s">
        <v>5131</v>
      </c>
      <c r="E1528" s="23" t="s">
        <v>5131</v>
      </c>
      <c r="F1528" s="22" t="s">
        <v>5132</v>
      </c>
      <c r="G1528" s="24" t="s">
        <v>2712</v>
      </c>
      <c r="H1528" s="24">
        <v>100</v>
      </c>
      <c r="I1528" s="24">
        <v>590000000</v>
      </c>
      <c r="J1528" s="24" t="s">
        <v>2714</v>
      </c>
      <c r="K1528" s="24" t="s">
        <v>2001</v>
      </c>
      <c r="L1528" s="24" t="s">
        <v>2725</v>
      </c>
      <c r="M1528" s="24"/>
      <c r="N1528" s="24" t="s">
        <v>5133</v>
      </c>
      <c r="O1528" s="24" t="s">
        <v>422</v>
      </c>
      <c r="P1528" s="24"/>
      <c r="Q1528" s="24"/>
      <c r="R1528" s="173"/>
      <c r="S1528" s="173"/>
      <c r="T1528" s="95">
        <v>2025000</v>
      </c>
      <c r="U1528" s="161">
        <f t="shared" ref="U1528:U1543" si="66">T1528*1.12</f>
        <v>2268000</v>
      </c>
      <c r="V1528" s="24"/>
      <c r="W1528" s="24">
        <v>2017</v>
      </c>
      <c r="X1528" s="24"/>
      <c r="Y1528" s="137"/>
      <c r="Z1528" s="138"/>
      <c r="AA1528" s="139"/>
      <c r="AB1528" s="138"/>
      <c r="AC1528" s="137"/>
      <c r="AD1528" s="137"/>
      <c r="AE1528" s="137"/>
      <c r="AF1528" s="137"/>
      <c r="AG1528" s="137"/>
      <c r="AH1528" s="137"/>
      <c r="AI1528" s="137"/>
      <c r="AJ1528" s="137"/>
      <c r="AK1528" s="137"/>
      <c r="AL1528" s="137"/>
      <c r="AM1528" s="137"/>
      <c r="AN1528" s="137"/>
      <c r="AO1528" s="137"/>
      <c r="AP1528" s="140"/>
      <c r="AQ1528" s="140"/>
      <c r="AR1528" s="140"/>
      <c r="AS1528" s="140"/>
      <c r="AT1528" s="140"/>
      <c r="AU1528" s="140"/>
      <c r="AV1528" s="140"/>
      <c r="AW1528" s="140"/>
      <c r="AX1528" s="140"/>
      <c r="AY1528" s="140"/>
      <c r="AZ1528" s="140"/>
      <c r="BA1528" s="140"/>
      <c r="BB1528" s="140"/>
      <c r="BC1528" s="140"/>
      <c r="BD1528" s="140"/>
      <c r="BE1528" s="140"/>
      <c r="BF1528" s="140"/>
      <c r="BG1528" s="140"/>
      <c r="BH1528" s="140"/>
      <c r="BI1528" s="140"/>
      <c r="BJ1528" s="140"/>
      <c r="BK1528" s="140"/>
      <c r="BL1528" s="140"/>
      <c r="BM1528" s="140"/>
      <c r="BN1528" s="140"/>
    </row>
    <row r="1529" spans="1:91" s="162" customFormat="1" ht="50.1" customHeight="1">
      <c r="A1529" s="24" t="s">
        <v>5134</v>
      </c>
      <c r="B1529" s="5" t="s">
        <v>2720</v>
      </c>
      <c r="C1529" s="23" t="s">
        <v>633</v>
      </c>
      <c r="D1529" s="23" t="s">
        <v>634</v>
      </c>
      <c r="E1529" s="23" t="s">
        <v>634</v>
      </c>
      <c r="F1529" s="22" t="s">
        <v>5135</v>
      </c>
      <c r="G1529" s="24" t="s">
        <v>2712</v>
      </c>
      <c r="H1529" s="24">
        <v>100</v>
      </c>
      <c r="I1529" s="24">
        <v>590000000</v>
      </c>
      <c r="J1529" s="24" t="s">
        <v>2714</v>
      </c>
      <c r="K1529" s="24" t="s">
        <v>2001</v>
      </c>
      <c r="L1529" s="24" t="s">
        <v>2725</v>
      </c>
      <c r="M1529" s="24"/>
      <c r="N1529" s="24" t="s">
        <v>5133</v>
      </c>
      <c r="O1529" s="24" t="s">
        <v>422</v>
      </c>
      <c r="P1529" s="24"/>
      <c r="Q1529" s="24"/>
      <c r="R1529" s="173"/>
      <c r="S1529" s="173"/>
      <c r="T1529" s="95">
        <v>1250000</v>
      </c>
      <c r="U1529" s="161">
        <f t="shared" si="66"/>
        <v>1400000.0000000002</v>
      </c>
      <c r="V1529" s="24"/>
      <c r="W1529" s="24">
        <v>2017</v>
      </c>
      <c r="X1529" s="24"/>
      <c r="Y1529" s="137"/>
      <c r="Z1529" s="138"/>
      <c r="AA1529" s="139"/>
      <c r="AB1529" s="138"/>
      <c r="AC1529" s="137"/>
      <c r="AD1529" s="137"/>
      <c r="AE1529" s="137"/>
      <c r="AF1529" s="137"/>
      <c r="AG1529" s="137"/>
      <c r="AH1529" s="137"/>
      <c r="AI1529" s="137"/>
      <c r="AJ1529" s="137"/>
      <c r="AK1529" s="137"/>
      <c r="AL1529" s="137"/>
      <c r="AM1529" s="137"/>
      <c r="AN1529" s="137"/>
      <c r="AO1529" s="137"/>
      <c r="AP1529" s="140"/>
      <c r="AQ1529" s="140"/>
      <c r="AR1529" s="140"/>
      <c r="AS1529" s="140"/>
      <c r="AT1529" s="140"/>
      <c r="AU1529" s="140"/>
      <c r="AV1529" s="140"/>
      <c r="AW1529" s="140"/>
      <c r="AX1529" s="140"/>
      <c r="AY1529" s="140"/>
      <c r="AZ1529" s="140"/>
      <c r="BA1529" s="140"/>
      <c r="BB1529" s="140"/>
      <c r="BC1529" s="140"/>
      <c r="BD1529" s="140"/>
      <c r="BE1529" s="140"/>
      <c r="BF1529" s="140"/>
      <c r="BG1529" s="140"/>
      <c r="BH1529" s="140"/>
      <c r="BI1529" s="140"/>
      <c r="BJ1529" s="140"/>
      <c r="BK1529" s="140"/>
      <c r="BL1529" s="140"/>
      <c r="BM1529" s="140"/>
      <c r="BN1529" s="140"/>
    </row>
    <row r="1530" spans="1:91" s="162" customFormat="1" ht="50.1" customHeight="1">
      <c r="A1530" s="24" t="s">
        <v>5136</v>
      </c>
      <c r="B1530" s="5" t="s">
        <v>2720</v>
      </c>
      <c r="C1530" s="23" t="s">
        <v>5137</v>
      </c>
      <c r="D1530" s="23" t="s">
        <v>5138</v>
      </c>
      <c r="E1530" s="23" t="s">
        <v>5138</v>
      </c>
      <c r="F1530" s="22" t="s">
        <v>5139</v>
      </c>
      <c r="G1530" s="24" t="s">
        <v>2712</v>
      </c>
      <c r="H1530" s="24">
        <v>100</v>
      </c>
      <c r="I1530" s="24">
        <v>590000000</v>
      </c>
      <c r="J1530" s="24" t="s">
        <v>2714</v>
      </c>
      <c r="K1530" s="24" t="s">
        <v>679</v>
      </c>
      <c r="L1530" s="24" t="s">
        <v>2725</v>
      </c>
      <c r="M1530" s="24"/>
      <c r="N1530" s="24" t="s">
        <v>5133</v>
      </c>
      <c r="O1530" s="24" t="s">
        <v>5140</v>
      </c>
      <c r="P1530" s="24"/>
      <c r="Q1530" s="24"/>
      <c r="R1530" s="173"/>
      <c r="S1530" s="173"/>
      <c r="T1530" s="95">
        <v>1770000</v>
      </c>
      <c r="U1530" s="161">
        <f t="shared" si="66"/>
        <v>1982400.0000000002</v>
      </c>
      <c r="V1530" s="24"/>
      <c r="W1530" s="24">
        <v>2017</v>
      </c>
      <c r="X1530" s="24"/>
      <c r="Y1530" s="137"/>
      <c r="Z1530" s="138"/>
      <c r="AA1530" s="139"/>
      <c r="AB1530" s="138"/>
      <c r="AC1530" s="137"/>
      <c r="AD1530" s="137"/>
      <c r="AE1530" s="137"/>
      <c r="AF1530" s="137"/>
      <c r="AG1530" s="137"/>
      <c r="AH1530" s="137"/>
      <c r="AI1530" s="137"/>
      <c r="AJ1530" s="137"/>
      <c r="AK1530" s="137"/>
      <c r="AL1530" s="137"/>
      <c r="AM1530" s="137"/>
      <c r="AN1530" s="137"/>
      <c r="AO1530" s="137"/>
      <c r="AP1530" s="140"/>
      <c r="AQ1530" s="140"/>
      <c r="AR1530" s="140"/>
      <c r="AS1530" s="140"/>
      <c r="AT1530" s="140"/>
      <c r="AU1530" s="140"/>
      <c r="AV1530" s="140"/>
      <c r="AW1530" s="140"/>
      <c r="AX1530" s="140"/>
      <c r="AY1530" s="140"/>
      <c r="AZ1530" s="140"/>
      <c r="BA1530" s="140"/>
      <c r="BB1530" s="140"/>
      <c r="BC1530" s="140"/>
      <c r="BD1530" s="140"/>
      <c r="BE1530" s="140"/>
      <c r="BF1530" s="140"/>
      <c r="BG1530" s="140"/>
      <c r="BH1530" s="140"/>
      <c r="BI1530" s="140"/>
      <c r="BJ1530" s="140"/>
      <c r="BK1530" s="140"/>
      <c r="BL1530" s="140"/>
      <c r="BM1530" s="140"/>
      <c r="BN1530" s="140"/>
    </row>
    <row r="1531" spans="1:91" s="162" customFormat="1" ht="50.1" customHeight="1">
      <c r="A1531" s="24" t="s">
        <v>5141</v>
      </c>
      <c r="B1531" s="5" t="s">
        <v>2720</v>
      </c>
      <c r="C1531" s="23" t="s">
        <v>5142</v>
      </c>
      <c r="D1531" s="23" t="s">
        <v>5143</v>
      </c>
      <c r="E1531" s="23" t="s">
        <v>5143</v>
      </c>
      <c r="F1531" s="22" t="s">
        <v>5144</v>
      </c>
      <c r="G1531" s="24" t="s">
        <v>2712</v>
      </c>
      <c r="H1531" s="24">
        <v>100</v>
      </c>
      <c r="I1531" s="24">
        <v>590000000</v>
      </c>
      <c r="J1531" s="24" t="s">
        <v>2714</v>
      </c>
      <c r="K1531" s="24" t="s">
        <v>636</v>
      </c>
      <c r="L1531" s="24" t="s">
        <v>2725</v>
      </c>
      <c r="M1531" s="24"/>
      <c r="N1531" s="24" t="s">
        <v>5133</v>
      </c>
      <c r="O1531" s="24" t="s">
        <v>422</v>
      </c>
      <c r="P1531" s="24"/>
      <c r="Q1531" s="24"/>
      <c r="R1531" s="173"/>
      <c r="S1531" s="173"/>
      <c r="T1531" s="95">
        <v>1973220</v>
      </c>
      <c r="U1531" s="161">
        <f t="shared" si="66"/>
        <v>2210006.4000000004</v>
      </c>
      <c r="V1531" s="24"/>
      <c r="W1531" s="24">
        <v>2017</v>
      </c>
      <c r="X1531" s="24"/>
      <c r="Y1531" s="137"/>
      <c r="Z1531" s="138"/>
      <c r="AA1531" s="139"/>
      <c r="AB1531" s="138"/>
      <c r="AC1531" s="137"/>
      <c r="AD1531" s="137"/>
      <c r="AE1531" s="137"/>
      <c r="AF1531" s="137"/>
      <c r="AG1531" s="137"/>
      <c r="AH1531" s="137"/>
      <c r="AI1531" s="137"/>
      <c r="AJ1531" s="137"/>
      <c r="AK1531" s="137"/>
      <c r="AL1531" s="137"/>
      <c r="AM1531" s="137"/>
      <c r="AN1531" s="137"/>
      <c r="AO1531" s="137"/>
      <c r="AP1531" s="140"/>
      <c r="AQ1531" s="140"/>
      <c r="AR1531" s="140"/>
      <c r="AS1531" s="140"/>
      <c r="AT1531" s="140"/>
      <c r="AU1531" s="140"/>
      <c r="AV1531" s="140"/>
      <c r="AW1531" s="140"/>
      <c r="AX1531" s="140"/>
      <c r="AY1531" s="140"/>
      <c r="AZ1531" s="140"/>
      <c r="BA1531" s="140"/>
      <c r="BB1531" s="140"/>
      <c r="BC1531" s="140"/>
      <c r="BD1531" s="140"/>
      <c r="BE1531" s="140"/>
      <c r="BF1531" s="140"/>
      <c r="BG1531" s="140"/>
      <c r="BH1531" s="140"/>
      <c r="BI1531" s="140"/>
      <c r="BJ1531" s="140"/>
      <c r="BK1531" s="140"/>
      <c r="BL1531" s="140"/>
      <c r="BM1531" s="140"/>
      <c r="BN1531" s="140"/>
    </row>
    <row r="1532" spans="1:91" s="162" customFormat="1" ht="50.1" customHeight="1">
      <c r="A1532" s="24" t="s">
        <v>5145</v>
      </c>
      <c r="B1532" s="5" t="s">
        <v>2720</v>
      </c>
      <c r="C1532" s="23" t="s">
        <v>5146</v>
      </c>
      <c r="D1532" s="23" t="s">
        <v>5147</v>
      </c>
      <c r="E1532" s="23" t="s">
        <v>5147</v>
      </c>
      <c r="F1532" s="22" t="s">
        <v>5148</v>
      </c>
      <c r="G1532" s="24" t="s">
        <v>3174</v>
      </c>
      <c r="H1532" s="24">
        <v>100</v>
      </c>
      <c r="I1532" s="24">
        <v>590000000</v>
      </c>
      <c r="J1532" s="24" t="s">
        <v>2714</v>
      </c>
      <c r="K1532" s="24" t="s">
        <v>3479</v>
      </c>
      <c r="L1532" s="24" t="s">
        <v>2725</v>
      </c>
      <c r="M1532" s="24"/>
      <c r="N1532" s="24" t="s">
        <v>5133</v>
      </c>
      <c r="O1532" s="24" t="s">
        <v>5149</v>
      </c>
      <c r="P1532" s="24"/>
      <c r="Q1532" s="24"/>
      <c r="R1532" s="173"/>
      <c r="S1532" s="173"/>
      <c r="T1532" s="95">
        <v>7991075</v>
      </c>
      <c r="U1532" s="161">
        <f>T1532*1.12</f>
        <v>8950004</v>
      </c>
      <c r="V1532" s="24"/>
      <c r="W1532" s="24">
        <v>2017</v>
      </c>
      <c r="X1532" s="24"/>
      <c r="Y1532" s="137"/>
      <c r="Z1532" s="138"/>
      <c r="AA1532" s="139"/>
      <c r="AB1532" s="138"/>
      <c r="AC1532" s="137"/>
      <c r="AD1532" s="137"/>
      <c r="AE1532" s="137"/>
      <c r="AF1532" s="137"/>
      <c r="AG1532" s="137"/>
      <c r="AH1532" s="137"/>
      <c r="AI1532" s="137"/>
      <c r="AJ1532" s="137"/>
      <c r="AK1532" s="137"/>
      <c r="AL1532" s="137"/>
      <c r="AM1532" s="137"/>
      <c r="AN1532" s="137"/>
      <c r="AO1532" s="137"/>
      <c r="AP1532" s="140"/>
      <c r="AQ1532" s="140"/>
      <c r="AR1532" s="140"/>
      <c r="AS1532" s="140"/>
      <c r="AT1532" s="140"/>
      <c r="AU1532" s="140"/>
      <c r="AV1532" s="140"/>
      <c r="AW1532" s="140"/>
      <c r="AX1532" s="140"/>
      <c r="AY1532" s="140"/>
      <c r="AZ1532" s="140"/>
      <c r="BA1532" s="140"/>
      <c r="BB1532" s="140"/>
      <c r="BC1532" s="140"/>
      <c r="BD1532" s="140"/>
      <c r="BE1532" s="140"/>
      <c r="BF1532" s="140"/>
      <c r="BG1532" s="140"/>
      <c r="BH1532" s="140"/>
      <c r="BI1532" s="140"/>
      <c r="BJ1532" s="140"/>
      <c r="BK1532" s="140"/>
      <c r="BL1532" s="140"/>
      <c r="BM1532" s="140"/>
      <c r="BN1532" s="140"/>
    </row>
    <row r="1533" spans="1:91" s="162" customFormat="1" ht="50.1" customHeight="1">
      <c r="A1533" s="24" t="s">
        <v>5150</v>
      </c>
      <c r="B1533" s="5" t="s">
        <v>2720</v>
      </c>
      <c r="C1533" s="23" t="s">
        <v>5151</v>
      </c>
      <c r="D1533" s="163" t="s">
        <v>5152</v>
      </c>
      <c r="E1533" s="163" t="s">
        <v>5153</v>
      </c>
      <c r="F1533" s="22" t="s">
        <v>5154</v>
      </c>
      <c r="G1533" s="24" t="s">
        <v>3174</v>
      </c>
      <c r="H1533" s="24">
        <v>100</v>
      </c>
      <c r="I1533" s="24">
        <v>590000000</v>
      </c>
      <c r="J1533" s="24" t="s">
        <v>2714</v>
      </c>
      <c r="K1533" s="24" t="s">
        <v>5155</v>
      </c>
      <c r="L1533" s="24" t="s">
        <v>2725</v>
      </c>
      <c r="M1533" s="24"/>
      <c r="N1533" s="24" t="s">
        <v>5133</v>
      </c>
      <c r="O1533" s="24" t="s">
        <v>5149</v>
      </c>
      <c r="P1533" s="24"/>
      <c r="Q1533" s="24"/>
      <c r="R1533" s="173"/>
      <c r="S1533" s="173"/>
      <c r="T1533" s="95">
        <v>800000</v>
      </c>
      <c r="U1533" s="161">
        <f t="shared" si="66"/>
        <v>896000.00000000012</v>
      </c>
      <c r="V1533" s="24"/>
      <c r="W1533" s="24">
        <v>2017</v>
      </c>
      <c r="X1533" s="24"/>
      <c r="Y1533" s="137"/>
      <c r="Z1533" s="138"/>
      <c r="AA1533" s="139"/>
      <c r="AB1533" s="138"/>
      <c r="AC1533" s="137"/>
      <c r="AD1533" s="137"/>
      <c r="AE1533" s="137"/>
      <c r="AF1533" s="137"/>
      <c r="AG1533" s="137"/>
      <c r="AH1533" s="137"/>
      <c r="AI1533" s="137"/>
      <c r="AJ1533" s="137"/>
      <c r="AK1533" s="137"/>
      <c r="AL1533" s="137"/>
      <c r="AM1533" s="137"/>
      <c r="AN1533" s="137"/>
      <c r="AO1533" s="137"/>
      <c r="AP1533" s="140"/>
      <c r="AQ1533" s="140"/>
      <c r="AR1533" s="140"/>
      <c r="AS1533" s="140"/>
      <c r="AT1533" s="140"/>
      <c r="AU1533" s="140"/>
      <c r="AV1533" s="140"/>
      <c r="AW1533" s="140"/>
      <c r="AX1533" s="140"/>
      <c r="AY1533" s="140"/>
      <c r="AZ1533" s="140"/>
      <c r="BA1533" s="140"/>
      <c r="BB1533" s="140"/>
      <c r="BC1533" s="140"/>
      <c r="BD1533" s="140"/>
      <c r="BE1533" s="140"/>
      <c r="BF1533" s="140"/>
      <c r="BG1533" s="140"/>
      <c r="BH1533" s="140"/>
      <c r="BI1533" s="140"/>
      <c r="BJ1533" s="140"/>
      <c r="BK1533" s="140"/>
      <c r="BL1533" s="140"/>
      <c r="BM1533" s="140"/>
      <c r="BN1533" s="140"/>
    </row>
    <row r="1534" spans="1:91" s="162" customFormat="1" ht="50.1" customHeight="1">
      <c r="A1534" s="24" t="s">
        <v>5156</v>
      </c>
      <c r="B1534" s="5" t="s">
        <v>2720</v>
      </c>
      <c r="C1534" s="23" t="s">
        <v>5157</v>
      </c>
      <c r="D1534" s="23" t="s">
        <v>5158</v>
      </c>
      <c r="E1534" s="23" t="s">
        <v>5158</v>
      </c>
      <c r="F1534" s="22" t="s">
        <v>5159</v>
      </c>
      <c r="G1534" s="24" t="s">
        <v>2712</v>
      </c>
      <c r="H1534" s="24">
        <v>100</v>
      </c>
      <c r="I1534" s="24">
        <v>590000000</v>
      </c>
      <c r="J1534" s="24" t="s">
        <v>2714</v>
      </c>
      <c r="K1534" s="24" t="s">
        <v>2001</v>
      </c>
      <c r="L1534" s="24" t="s">
        <v>2725</v>
      </c>
      <c r="M1534" s="24"/>
      <c r="N1534" s="24" t="s">
        <v>5133</v>
      </c>
      <c r="O1534" s="24" t="s">
        <v>5140</v>
      </c>
      <c r="P1534" s="24"/>
      <c r="Q1534" s="24"/>
      <c r="R1534" s="173"/>
      <c r="S1534" s="173"/>
      <c r="T1534" s="95">
        <v>1800000</v>
      </c>
      <c r="U1534" s="161">
        <f t="shared" si="66"/>
        <v>2016000.0000000002</v>
      </c>
      <c r="V1534" s="24"/>
      <c r="W1534" s="24">
        <v>2017</v>
      </c>
      <c r="X1534" s="24"/>
      <c r="Y1534" s="137"/>
      <c r="Z1534" s="138"/>
      <c r="AA1534" s="139"/>
      <c r="AB1534" s="138"/>
      <c r="AC1534" s="137"/>
      <c r="AD1534" s="137"/>
      <c r="AE1534" s="137"/>
      <c r="AF1534" s="137"/>
      <c r="AG1534" s="137"/>
      <c r="AH1534" s="137"/>
      <c r="AI1534" s="137"/>
      <c r="AJ1534" s="137"/>
      <c r="AK1534" s="137"/>
      <c r="AL1534" s="137"/>
      <c r="AM1534" s="137"/>
      <c r="AN1534" s="137"/>
      <c r="AO1534" s="137"/>
      <c r="AP1534" s="140"/>
      <c r="AQ1534" s="140"/>
      <c r="AR1534" s="140"/>
      <c r="AS1534" s="140"/>
      <c r="AT1534" s="140"/>
      <c r="AU1534" s="140"/>
      <c r="AV1534" s="140"/>
      <c r="AW1534" s="140"/>
      <c r="AX1534" s="140"/>
      <c r="AY1534" s="140"/>
      <c r="AZ1534" s="140"/>
      <c r="BA1534" s="140"/>
      <c r="BB1534" s="140"/>
      <c r="BC1534" s="140"/>
      <c r="BD1534" s="140"/>
      <c r="BE1534" s="140"/>
      <c r="BF1534" s="140"/>
      <c r="BG1534" s="140"/>
      <c r="BH1534" s="140"/>
      <c r="BI1534" s="140"/>
      <c r="BJ1534" s="140"/>
      <c r="BK1534" s="140"/>
      <c r="BL1534" s="140"/>
      <c r="BM1534" s="140"/>
      <c r="BN1534" s="140"/>
    </row>
    <row r="1535" spans="1:91" s="162" customFormat="1" ht="50.1" customHeight="1">
      <c r="A1535" s="24" t="s">
        <v>5160</v>
      </c>
      <c r="B1535" s="5" t="s">
        <v>2720</v>
      </c>
      <c r="C1535" s="23" t="s">
        <v>5161</v>
      </c>
      <c r="D1535" s="163" t="s">
        <v>5162</v>
      </c>
      <c r="E1535" s="163" t="s">
        <v>5162</v>
      </c>
      <c r="F1535" s="22"/>
      <c r="G1535" s="24" t="s">
        <v>2712</v>
      </c>
      <c r="H1535" s="24">
        <v>100</v>
      </c>
      <c r="I1535" s="24">
        <v>590000000</v>
      </c>
      <c r="J1535" s="24" t="s">
        <v>2714</v>
      </c>
      <c r="K1535" s="24" t="s">
        <v>5163</v>
      </c>
      <c r="L1535" s="24" t="s">
        <v>2714</v>
      </c>
      <c r="M1535" s="24"/>
      <c r="N1535" s="24" t="s">
        <v>5133</v>
      </c>
      <c r="O1535" s="24" t="s">
        <v>422</v>
      </c>
      <c r="P1535" s="24"/>
      <c r="Q1535" s="24"/>
      <c r="R1535" s="173"/>
      <c r="S1535" s="173"/>
      <c r="T1535" s="95">
        <v>1008928.57</v>
      </c>
      <c r="U1535" s="161">
        <f t="shared" si="66"/>
        <v>1129999.9984000002</v>
      </c>
      <c r="V1535" s="24"/>
      <c r="W1535" s="24">
        <v>2017</v>
      </c>
      <c r="X1535" s="24"/>
      <c r="Y1535" s="137"/>
      <c r="Z1535" s="138"/>
      <c r="AA1535" s="139"/>
      <c r="AB1535" s="138"/>
      <c r="AC1535" s="137"/>
      <c r="AD1535" s="137"/>
      <c r="AE1535" s="137"/>
      <c r="AF1535" s="137"/>
      <c r="AG1535" s="137"/>
      <c r="AH1535" s="137"/>
      <c r="AI1535" s="137"/>
      <c r="AJ1535" s="137"/>
      <c r="AK1535" s="137"/>
      <c r="AL1535" s="137"/>
      <c r="AM1535" s="137"/>
      <c r="AN1535" s="137"/>
      <c r="AO1535" s="137"/>
      <c r="AP1535" s="140"/>
      <c r="AQ1535" s="140"/>
      <c r="AR1535" s="140"/>
      <c r="AS1535" s="140"/>
      <c r="AT1535" s="140"/>
      <c r="AU1535" s="140"/>
      <c r="AV1535" s="140"/>
      <c r="AW1535" s="140"/>
      <c r="AX1535" s="140"/>
      <c r="AY1535" s="140"/>
      <c r="AZ1535" s="140"/>
      <c r="BA1535" s="140"/>
      <c r="BB1535" s="140"/>
      <c r="BC1535" s="140"/>
      <c r="BD1535" s="140"/>
      <c r="BE1535" s="140"/>
      <c r="BF1535" s="140"/>
      <c r="BG1535" s="140"/>
      <c r="BH1535" s="140"/>
      <c r="BI1535" s="140"/>
      <c r="BJ1535" s="140"/>
      <c r="BK1535" s="140"/>
      <c r="BL1535" s="140"/>
      <c r="BM1535" s="140"/>
      <c r="BN1535" s="140"/>
    </row>
    <row r="1536" spans="1:91" s="162" customFormat="1" ht="50.1" customHeight="1">
      <c r="A1536" s="24" t="s">
        <v>5164</v>
      </c>
      <c r="B1536" s="5" t="s">
        <v>2720</v>
      </c>
      <c r="C1536" s="23" t="s">
        <v>5165</v>
      </c>
      <c r="D1536" s="163" t="s">
        <v>5166</v>
      </c>
      <c r="E1536" s="163" t="s">
        <v>5166</v>
      </c>
      <c r="F1536" s="22"/>
      <c r="G1536" s="24" t="s">
        <v>2712</v>
      </c>
      <c r="H1536" s="24">
        <v>100</v>
      </c>
      <c r="I1536" s="24">
        <v>590000000</v>
      </c>
      <c r="J1536" s="24" t="s">
        <v>2714</v>
      </c>
      <c r="K1536" s="24" t="s">
        <v>5167</v>
      </c>
      <c r="L1536" s="24" t="s">
        <v>2714</v>
      </c>
      <c r="M1536" s="24"/>
      <c r="N1536" s="24" t="s">
        <v>5133</v>
      </c>
      <c r="O1536" s="24" t="s">
        <v>422</v>
      </c>
      <c r="P1536" s="24"/>
      <c r="Q1536" s="24"/>
      <c r="R1536" s="173"/>
      <c r="S1536" s="173"/>
      <c r="T1536" s="95">
        <v>1008928.57</v>
      </c>
      <c r="U1536" s="161">
        <f>T1536*1.12</f>
        <v>1129999.9984000002</v>
      </c>
      <c r="V1536" s="24"/>
      <c r="W1536" s="24">
        <v>2017</v>
      </c>
      <c r="X1536" s="24"/>
      <c r="Y1536" s="137"/>
      <c r="Z1536" s="138"/>
      <c r="AA1536" s="139"/>
      <c r="AB1536" s="138"/>
      <c r="AC1536" s="137"/>
      <c r="AD1536" s="137"/>
      <c r="AE1536" s="137"/>
      <c r="AF1536" s="137"/>
      <c r="AG1536" s="137"/>
      <c r="AH1536" s="137"/>
      <c r="AI1536" s="137"/>
      <c r="AJ1536" s="137"/>
      <c r="AK1536" s="137"/>
      <c r="AL1536" s="137"/>
      <c r="AM1536" s="137"/>
      <c r="AN1536" s="137"/>
      <c r="AO1536" s="137"/>
      <c r="AP1536" s="140"/>
      <c r="AQ1536" s="140"/>
      <c r="AR1536" s="140"/>
      <c r="AS1536" s="140"/>
      <c r="AT1536" s="140"/>
      <c r="AU1536" s="140"/>
      <c r="AV1536" s="140"/>
      <c r="AW1536" s="140"/>
      <c r="AX1536" s="140"/>
      <c r="AY1536" s="140"/>
      <c r="AZ1536" s="140"/>
      <c r="BA1536" s="140"/>
      <c r="BB1536" s="140"/>
      <c r="BC1536" s="140"/>
      <c r="BD1536" s="140"/>
      <c r="BE1536" s="140"/>
      <c r="BF1536" s="140"/>
      <c r="BG1536" s="140"/>
      <c r="BH1536" s="140"/>
      <c r="BI1536" s="140"/>
      <c r="BJ1536" s="140"/>
      <c r="BK1536" s="140"/>
      <c r="BL1536" s="140"/>
      <c r="BM1536" s="140"/>
      <c r="BN1536" s="140"/>
    </row>
    <row r="1537" spans="1:91" s="162" customFormat="1" ht="50.1" customHeight="1">
      <c r="A1537" s="24" t="s">
        <v>5168</v>
      </c>
      <c r="B1537" s="5" t="s">
        <v>2720</v>
      </c>
      <c r="C1537" s="23" t="s">
        <v>5169</v>
      </c>
      <c r="D1537" s="23" t="s">
        <v>5170</v>
      </c>
      <c r="E1537" s="23" t="s">
        <v>5170</v>
      </c>
      <c r="F1537" s="22" t="s">
        <v>5171</v>
      </c>
      <c r="G1537" s="24" t="s">
        <v>2712</v>
      </c>
      <c r="H1537" s="24">
        <v>0</v>
      </c>
      <c r="I1537" s="24">
        <v>590000000</v>
      </c>
      <c r="J1537" s="24" t="s">
        <v>2714</v>
      </c>
      <c r="K1537" s="24" t="s">
        <v>2245</v>
      </c>
      <c r="L1537" s="24" t="s">
        <v>2714</v>
      </c>
      <c r="M1537" s="24"/>
      <c r="N1537" s="24" t="s">
        <v>5133</v>
      </c>
      <c r="O1537" s="24" t="s">
        <v>422</v>
      </c>
      <c r="P1537" s="24"/>
      <c r="Q1537" s="24"/>
      <c r="R1537" s="173"/>
      <c r="S1537" s="173"/>
      <c r="T1537" s="95">
        <v>8928571.4299999997</v>
      </c>
      <c r="U1537" s="161">
        <f t="shared" si="66"/>
        <v>10000000.001600001</v>
      </c>
      <c r="V1537" s="24"/>
      <c r="W1537" s="24">
        <v>2017</v>
      </c>
      <c r="X1537" s="24"/>
      <c r="Y1537" s="137"/>
      <c r="Z1537" s="138"/>
      <c r="AA1537" s="139"/>
      <c r="AB1537" s="138"/>
      <c r="AC1537" s="137"/>
      <c r="AD1537" s="137"/>
      <c r="AE1537" s="137"/>
      <c r="AF1537" s="137"/>
      <c r="AG1537" s="137"/>
      <c r="AH1537" s="137"/>
      <c r="AI1537" s="137"/>
      <c r="AJ1537" s="137"/>
      <c r="AK1537" s="137"/>
      <c r="AL1537" s="137"/>
      <c r="AM1537" s="137"/>
      <c r="AN1537" s="137"/>
      <c r="AO1537" s="137"/>
      <c r="AP1537" s="140"/>
      <c r="AQ1537" s="140"/>
      <c r="AR1537" s="140"/>
      <c r="AS1537" s="140"/>
      <c r="AT1537" s="140"/>
      <c r="AU1537" s="140"/>
      <c r="AV1537" s="140"/>
      <c r="AW1537" s="140"/>
      <c r="AX1537" s="140"/>
      <c r="AY1537" s="140"/>
      <c r="AZ1537" s="140"/>
      <c r="BA1537" s="140"/>
      <c r="BB1537" s="140"/>
      <c r="BC1537" s="140"/>
      <c r="BD1537" s="140"/>
      <c r="BE1537" s="140"/>
      <c r="BF1537" s="140"/>
      <c r="BG1537" s="140"/>
      <c r="BH1537" s="140"/>
      <c r="BI1537" s="140"/>
      <c r="BJ1537" s="140"/>
      <c r="BK1537" s="140"/>
      <c r="BL1537" s="140"/>
      <c r="BM1537" s="140"/>
      <c r="BN1537" s="140"/>
    </row>
    <row r="1538" spans="1:91" s="162" customFormat="1" ht="50.1" customHeight="1">
      <c r="A1538" s="24" t="s">
        <v>5172</v>
      </c>
      <c r="B1538" s="5" t="s">
        <v>2720</v>
      </c>
      <c r="C1538" s="23" t="s">
        <v>5173</v>
      </c>
      <c r="D1538" s="23" t="s">
        <v>5174</v>
      </c>
      <c r="E1538" s="23" t="s">
        <v>5174</v>
      </c>
      <c r="F1538" s="22" t="s">
        <v>5175</v>
      </c>
      <c r="G1538" s="24" t="s">
        <v>2712</v>
      </c>
      <c r="H1538" s="24">
        <v>100</v>
      </c>
      <c r="I1538" s="24">
        <v>590000000</v>
      </c>
      <c r="J1538" s="24" t="s">
        <v>2714</v>
      </c>
      <c r="K1538" s="24" t="s">
        <v>2245</v>
      </c>
      <c r="L1538" s="24" t="s">
        <v>2714</v>
      </c>
      <c r="M1538" s="24"/>
      <c r="N1538" s="24" t="s">
        <v>5133</v>
      </c>
      <c r="O1538" s="24" t="s">
        <v>422</v>
      </c>
      <c r="P1538" s="24"/>
      <c r="Q1538" s="24"/>
      <c r="R1538" s="173"/>
      <c r="S1538" s="173"/>
      <c r="T1538" s="95">
        <v>8928571.4299999997</v>
      </c>
      <c r="U1538" s="161">
        <f>T1538*1.12</f>
        <v>10000000.001600001</v>
      </c>
      <c r="V1538" s="24"/>
      <c r="W1538" s="24">
        <v>2017</v>
      </c>
      <c r="X1538" s="24"/>
      <c r="Y1538" s="137"/>
      <c r="Z1538" s="138"/>
      <c r="AA1538" s="139"/>
      <c r="AB1538" s="138"/>
      <c r="AC1538" s="137"/>
      <c r="AD1538" s="137"/>
      <c r="AE1538" s="137"/>
      <c r="AF1538" s="137"/>
      <c r="AG1538" s="137"/>
      <c r="AH1538" s="137"/>
      <c r="AI1538" s="137"/>
      <c r="AJ1538" s="137"/>
      <c r="AK1538" s="137"/>
      <c r="AL1538" s="137"/>
      <c r="AM1538" s="137"/>
      <c r="AN1538" s="137"/>
      <c r="AO1538" s="137"/>
      <c r="AP1538" s="140"/>
      <c r="AQ1538" s="140"/>
      <c r="AR1538" s="140"/>
      <c r="AS1538" s="140"/>
      <c r="AT1538" s="140"/>
      <c r="AU1538" s="140"/>
      <c r="AV1538" s="140"/>
      <c r="AW1538" s="140"/>
      <c r="AX1538" s="140"/>
      <c r="AY1538" s="140"/>
      <c r="AZ1538" s="140"/>
      <c r="BA1538" s="140"/>
      <c r="BB1538" s="140"/>
      <c r="BC1538" s="140"/>
      <c r="BD1538" s="140"/>
      <c r="BE1538" s="140"/>
      <c r="BF1538" s="140"/>
      <c r="BG1538" s="140"/>
      <c r="BH1538" s="140"/>
      <c r="BI1538" s="140"/>
      <c r="BJ1538" s="140"/>
      <c r="BK1538" s="140"/>
      <c r="BL1538" s="140"/>
      <c r="BM1538" s="140"/>
      <c r="BN1538" s="140"/>
    </row>
    <row r="1539" spans="1:91" s="162" customFormat="1" ht="50.1" customHeight="1">
      <c r="A1539" s="24" t="s">
        <v>5176</v>
      </c>
      <c r="B1539" s="5" t="s">
        <v>2720</v>
      </c>
      <c r="C1539" s="23" t="s">
        <v>5151</v>
      </c>
      <c r="D1539" s="163" t="s">
        <v>5152</v>
      </c>
      <c r="E1539" s="163" t="s">
        <v>5153</v>
      </c>
      <c r="F1539" s="22" t="s">
        <v>5177</v>
      </c>
      <c r="G1539" s="24" t="s">
        <v>2712</v>
      </c>
      <c r="H1539" s="24">
        <v>100</v>
      </c>
      <c r="I1539" s="24">
        <v>590000000</v>
      </c>
      <c r="J1539" s="24" t="s">
        <v>2714</v>
      </c>
      <c r="K1539" s="24" t="s">
        <v>2245</v>
      </c>
      <c r="L1539" s="24" t="s">
        <v>2725</v>
      </c>
      <c r="M1539" s="24"/>
      <c r="N1539" s="24" t="s">
        <v>5133</v>
      </c>
      <c r="O1539" s="24" t="s">
        <v>422</v>
      </c>
      <c r="P1539" s="24"/>
      <c r="Q1539" s="24"/>
      <c r="R1539" s="173"/>
      <c r="S1539" s="173"/>
      <c r="T1539" s="95">
        <v>8928571.4299999997</v>
      </c>
      <c r="U1539" s="161">
        <f>T1539*1.12</f>
        <v>10000000.001600001</v>
      </c>
      <c r="V1539" s="24"/>
      <c r="W1539" s="24">
        <v>2017</v>
      </c>
      <c r="X1539" s="24"/>
      <c r="Y1539" s="137"/>
      <c r="Z1539" s="138"/>
      <c r="AA1539" s="139"/>
      <c r="AB1539" s="138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40"/>
      <c r="AQ1539" s="140"/>
      <c r="AR1539" s="140"/>
      <c r="AS1539" s="140"/>
      <c r="AT1539" s="140"/>
      <c r="AU1539" s="140"/>
      <c r="AV1539" s="140"/>
      <c r="AW1539" s="140"/>
      <c r="AX1539" s="140"/>
      <c r="AY1539" s="140"/>
      <c r="AZ1539" s="140"/>
      <c r="BA1539" s="140"/>
      <c r="BB1539" s="140"/>
      <c r="BC1539" s="140"/>
      <c r="BD1539" s="140"/>
      <c r="BE1539" s="140"/>
      <c r="BF1539" s="140"/>
      <c r="BG1539" s="140"/>
      <c r="BH1539" s="140"/>
      <c r="BI1539" s="140"/>
      <c r="BJ1539" s="140"/>
      <c r="BK1539" s="140"/>
      <c r="BL1539" s="140"/>
      <c r="BM1539" s="140"/>
      <c r="BN1539" s="140"/>
    </row>
    <row r="1540" spans="1:91" s="162" customFormat="1" ht="50.1" customHeight="1">
      <c r="A1540" s="24" t="s">
        <v>5178</v>
      </c>
      <c r="B1540" s="5" t="s">
        <v>2720</v>
      </c>
      <c r="C1540" s="23" t="s">
        <v>5179</v>
      </c>
      <c r="D1540" s="163" t="s">
        <v>5180</v>
      </c>
      <c r="E1540" s="163" t="s">
        <v>5180</v>
      </c>
      <c r="F1540" s="22" t="s">
        <v>5181</v>
      </c>
      <c r="G1540" s="24" t="s">
        <v>3174</v>
      </c>
      <c r="H1540" s="24">
        <v>100</v>
      </c>
      <c r="I1540" s="24">
        <v>590000000</v>
      </c>
      <c r="J1540" s="24" t="s">
        <v>2714</v>
      </c>
      <c r="K1540" s="24" t="s">
        <v>5182</v>
      </c>
      <c r="L1540" s="24" t="s">
        <v>5183</v>
      </c>
      <c r="M1540" s="24"/>
      <c r="N1540" s="24" t="s">
        <v>5133</v>
      </c>
      <c r="O1540" s="24" t="s">
        <v>5140</v>
      </c>
      <c r="P1540" s="24"/>
      <c r="Q1540" s="24"/>
      <c r="R1540" s="173"/>
      <c r="S1540" s="173"/>
      <c r="T1540" s="95">
        <v>7589285.71</v>
      </c>
      <c r="U1540" s="161">
        <f>T1540*1.12</f>
        <v>8499999.9952000007</v>
      </c>
      <c r="V1540" s="24"/>
      <c r="W1540" s="24">
        <v>2017</v>
      </c>
      <c r="X1540" s="24"/>
      <c r="Y1540" s="137"/>
      <c r="Z1540" s="138"/>
      <c r="AA1540" s="139"/>
      <c r="AB1540" s="138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40"/>
      <c r="AQ1540" s="140"/>
      <c r="AR1540" s="140"/>
      <c r="AS1540" s="140"/>
      <c r="AT1540" s="140"/>
      <c r="AU1540" s="140"/>
      <c r="AV1540" s="140"/>
      <c r="AW1540" s="140"/>
      <c r="AX1540" s="140"/>
      <c r="AY1540" s="140"/>
      <c r="AZ1540" s="140"/>
      <c r="BA1540" s="140"/>
      <c r="BB1540" s="140"/>
      <c r="BC1540" s="140"/>
      <c r="BD1540" s="140"/>
      <c r="BE1540" s="140"/>
      <c r="BF1540" s="140"/>
      <c r="BG1540" s="140"/>
      <c r="BH1540" s="140"/>
      <c r="BI1540" s="140"/>
      <c r="BJ1540" s="140"/>
      <c r="BK1540" s="140"/>
      <c r="BL1540" s="140"/>
      <c r="BM1540" s="140"/>
      <c r="BN1540" s="140"/>
    </row>
    <row r="1541" spans="1:91" s="162" customFormat="1" ht="50.1" customHeight="1">
      <c r="A1541" s="24" t="s">
        <v>5184</v>
      </c>
      <c r="B1541" s="5" t="s">
        <v>2720</v>
      </c>
      <c r="C1541" s="23" t="s">
        <v>5185</v>
      </c>
      <c r="D1541" s="23" t="s">
        <v>5186</v>
      </c>
      <c r="E1541" s="23" t="s">
        <v>5186</v>
      </c>
      <c r="F1541" s="22" t="s">
        <v>5187</v>
      </c>
      <c r="G1541" s="24" t="s">
        <v>2712</v>
      </c>
      <c r="H1541" s="24">
        <v>100</v>
      </c>
      <c r="I1541" s="24">
        <v>590000000</v>
      </c>
      <c r="J1541" s="24" t="s">
        <v>2714</v>
      </c>
      <c r="K1541" s="24" t="s">
        <v>5182</v>
      </c>
      <c r="L1541" s="24" t="s">
        <v>2714</v>
      </c>
      <c r="M1541" s="24"/>
      <c r="N1541" s="24" t="s">
        <v>5133</v>
      </c>
      <c r="O1541" s="24" t="s">
        <v>422</v>
      </c>
      <c r="P1541" s="24"/>
      <c r="Q1541" s="24"/>
      <c r="R1541" s="173"/>
      <c r="S1541" s="173"/>
      <c r="T1541" s="95">
        <v>446428.57</v>
      </c>
      <c r="U1541" s="161">
        <f t="shared" si="66"/>
        <v>499999.99840000004</v>
      </c>
      <c r="V1541" s="24"/>
      <c r="W1541" s="24">
        <v>2017</v>
      </c>
      <c r="X1541" s="24"/>
      <c r="Y1541" s="137"/>
      <c r="Z1541" s="138"/>
      <c r="AA1541" s="139"/>
      <c r="AB1541" s="138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40"/>
      <c r="AQ1541" s="140"/>
      <c r="AR1541" s="140"/>
      <c r="AS1541" s="140"/>
      <c r="AT1541" s="140"/>
      <c r="AU1541" s="140"/>
      <c r="AV1541" s="140"/>
      <c r="AW1541" s="140"/>
      <c r="AX1541" s="140"/>
      <c r="AY1541" s="140"/>
      <c r="AZ1541" s="140"/>
      <c r="BA1541" s="140"/>
      <c r="BB1541" s="140"/>
      <c r="BC1541" s="140"/>
      <c r="BD1541" s="140"/>
      <c r="BE1541" s="140"/>
      <c r="BF1541" s="140"/>
      <c r="BG1541" s="140"/>
      <c r="BH1541" s="140"/>
      <c r="BI1541" s="140"/>
      <c r="BJ1541" s="140"/>
      <c r="BK1541" s="140"/>
      <c r="BL1541" s="140"/>
      <c r="BM1541" s="140"/>
      <c r="BN1541" s="140"/>
    </row>
    <row r="1542" spans="1:91" s="162" customFormat="1" ht="50.1" customHeight="1">
      <c r="A1542" s="24" t="s">
        <v>5188</v>
      </c>
      <c r="B1542" s="5" t="s">
        <v>2720</v>
      </c>
      <c r="C1542" s="164" t="s">
        <v>5189</v>
      </c>
      <c r="D1542" s="163" t="s">
        <v>5190</v>
      </c>
      <c r="E1542" s="163" t="s">
        <v>5190</v>
      </c>
      <c r="F1542" s="22" t="s">
        <v>5191</v>
      </c>
      <c r="G1542" s="24" t="s">
        <v>2712</v>
      </c>
      <c r="H1542" s="24">
        <v>100</v>
      </c>
      <c r="I1542" s="24">
        <v>590000000</v>
      </c>
      <c r="J1542" s="24" t="s">
        <v>2714</v>
      </c>
      <c r="K1542" s="24" t="s">
        <v>1839</v>
      </c>
      <c r="L1542" s="24" t="s">
        <v>2714</v>
      </c>
      <c r="M1542" s="24"/>
      <c r="N1542" s="24" t="s">
        <v>5133</v>
      </c>
      <c r="O1542" s="24" t="s">
        <v>422</v>
      </c>
      <c r="P1542" s="24"/>
      <c r="Q1542" s="24"/>
      <c r="R1542" s="173"/>
      <c r="S1542" s="173"/>
      <c r="T1542" s="95">
        <v>653571.43000000005</v>
      </c>
      <c r="U1542" s="161">
        <f t="shared" si="66"/>
        <v>732000.00160000008</v>
      </c>
      <c r="V1542" s="24"/>
      <c r="W1542" s="24">
        <v>2017</v>
      </c>
      <c r="X1542" s="24"/>
      <c r="Y1542" s="137"/>
      <c r="Z1542" s="138"/>
      <c r="AA1542" s="139"/>
      <c r="AB1542" s="138"/>
      <c r="AC1542" s="137"/>
      <c r="AD1542" s="137"/>
      <c r="AE1542" s="137"/>
      <c r="AF1542" s="137"/>
      <c r="AG1542" s="137"/>
      <c r="AH1542" s="137"/>
      <c r="AI1542" s="137"/>
      <c r="AJ1542" s="137"/>
      <c r="AK1542" s="137"/>
      <c r="AL1542" s="137"/>
      <c r="AM1542" s="137"/>
      <c r="AN1542" s="137"/>
      <c r="AO1542" s="137"/>
      <c r="AP1542" s="140"/>
      <c r="AQ1542" s="140"/>
      <c r="AR1542" s="140"/>
      <c r="AS1542" s="140"/>
      <c r="AT1542" s="140"/>
      <c r="AU1542" s="140"/>
      <c r="AV1542" s="140"/>
      <c r="AW1542" s="140"/>
      <c r="AX1542" s="140"/>
      <c r="AY1542" s="140"/>
      <c r="AZ1542" s="140"/>
      <c r="BA1542" s="140"/>
      <c r="BB1542" s="140"/>
      <c r="BC1542" s="140"/>
      <c r="BD1542" s="140"/>
      <c r="BE1542" s="140"/>
      <c r="BF1542" s="140"/>
      <c r="BG1542" s="140"/>
      <c r="BH1542" s="140"/>
      <c r="BI1542" s="140"/>
      <c r="BJ1542" s="140"/>
      <c r="BK1542" s="140"/>
      <c r="BL1542" s="140"/>
      <c r="BM1542" s="140"/>
      <c r="BN1542" s="140"/>
    </row>
    <row r="1543" spans="1:91" s="162" customFormat="1" ht="50.1" customHeight="1">
      <c r="A1543" s="24" t="s">
        <v>5192</v>
      </c>
      <c r="B1543" s="5" t="s">
        <v>2720</v>
      </c>
      <c r="C1543" s="259" t="s">
        <v>633</v>
      </c>
      <c r="D1543" s="259" t="s">
        <v>634</v>
      </c>
      <c r="E1543" s="259" t="s">
        <v>634</v>
      </c>
      <c r="F1543" s="259" t="s">
        <v>5193</v>
      </c>
      <c r="G1543" s="8" t="s">
        <v>2820</v>
      </c>
      <c r="H1543" s="9">
        <v>0</v>
      </c>
      <c r="I1543" s="10">
        <v>590000000</v>
      </c>
      <c r="J1543" s="8" t="s">
        <v>2714</v>
      </c>
      <c r="K1543" s="8" t="s">
        <v>2241</v>
      </c>
      <c r="L1543" s="8" t="s">
        <v>2725</v>
      </c>
      <c r="M1543" s="8" t="s">
        <v>2706</v>
      </c>
      <c r="N1543" s="8" t="s">
        <v>5194</v>
      </c>
      <c r="O1543" s="8" t="s">
        <v>5195</v>
      </c>
      <c r="P1543" s="127" t="s">
        <v>2706</v>
      </c>
      <c r="Q1543" s="127" t="s">
        <v>2706</v>
      </c>
      <c r="R1543" s="155" t="s">
        <v>2706</v>
      </c>
      <c r="S1543" s="155"/>
      <c r="T1543" s="35">
        <v>25650000</v>
      </c>
      <c r="U1543" s="261">
        <f t="shared" si="66"/>
        <v>28728000.000000004</v>
      </c>
      <c r="V1543" s="294" t="s">
        <v>2706</v>
      </c>
      <c r="W1543" s="4">
        <v>2017</v>
      </c>
      <c r="X1543" s="74"/>
      <c r="Y1543" s="165"/>
      <c r="Z1543" s="138"/>
      <c r="AA1543" s="139"/>
      <c r="AB1543" s="138"/>
      <c r="AC1543" s="137"/>
      <c r="AD1543" s="137"/>
      <c r="AE1543" s="137"/>
      <c r="AF1543" s="137"/>
      <c r="AG1543" s="137"/>
      <c r="AH1543" s="137"/>
      <c r="AI1543" s="137"/>
      <c r="AJ1543" s="137"/>
      <c r="AK1543" s="137"/>
      <c r="AL1543" s="137"/>
      <c r="AM1543" s="137"/>
      <c r="AN1543" s="137"/>
      <c r="AO1543" s="137"/>
      <c r="AP1543" s="140"/>
      <c r="AQ1543" s="140"/>
      <c r="AR1543" s="140"/>
      <c r="AS1543" s="140"/>
      <c r="AT1543" s="140"/>
      <c r="AU1543" s="140"/>
      <c r="AV1543" s="140"/>
      <c r="AW1543" s="140"/>
      <c r="AX1543" s="140"/>
      <c r="AY1543" s="140"/>
      <c r="AZ1543" s="140"/>
      <c r="BA1543" s="140"/>
      <c r="BB1543" s="140"/>
      <c r="BC1543" s="140"/>
      <c r="BD1543" s="140"/>
      <c r="BE1543" s="140"/>
      <c r="BF1543" s="140"/>
      <c r="BG1543" s="140"/>
      <c r="BH1543" s="140"/>
      <c r="BI1543" s="140"/>
      <c r="BJ1543" s="140"/>
      <c r="BK1543" s="140"/>
      <c r="BL1543" s="140"/>
      <c r="BM1543" s="140"/>
      <c r="BN1543" s="140"/>
    </row>
    <row r="1544" spans="1:91" s="162" customFormat="1" ht="50.1" customHeight="1">
      <c r="A1544" s="24" t="s">
        <v>5219</v>
      </c>
      <c r="B1544" s="5" t="s">
        <v>2720</v>
      </c>
      <c r="C1544" s="23" t="s">
        <v>5220</v>
      </c>
      <c r="D1544" s="23" t="s">
        <v>5221</v>
      </c>
      <c r="E1544" s="23" t="s">
        <v>5221</v>
      </c>
      <c r="F1544" s="23" t="s">
        <v>5222</v>
      </c>
      <c r="G1544" s="5" t="s">
        <v>2712</v>
      </c>
      <c r="H1544" s="5">
        <v>100</v>
      </c>
      <c r="I1544" s="10">
        <v>590000000</v>
      </c>
      <c r="J1544" s="8" t="s">
        <v>2714</v>
      </c>
      <c r="K1544" s="8" t="s">
        <v>2241</v>
      </c>
      <c r="L1544" s="8" t="s">
        <v>2725</v>
      </c>
      <c r="M1544" s="5"/>
      <c r="N1544" s="5" t="s">
        <v>5223</v>
      </c>
      <c r="O1544" s="5" t="s">
        <v>767</v>
      </c>
      <c r="P1544" s="5"/>
      <c r="Q1544" s="5"/>
      <c r="R1544" s="196"/>
      <c r="S1544" s="196"/>
      <c r="T1544" s="196">
        <v>1630000</v>
      </c>
      <c r="U1544" s="196">
        <f>T1544*1.12</f>
        <v>1825600.0000000002</v>
      </c>
      <c r="V1544" s="22"/>
      <c r="W1544" s="5">
        <v>2017</v>
      </c>
      <c r="X1544" s="22"/>
      <c r="Y1544" s="199"/>
      <c r="Z1544" s="138"/>
      <c r="AA1544" s="139"/>
      <c r="AB1544" s="138"/>
      <c r="AC1544" s="137"/>
      <c r="AD1544" s="137"/>
      <c r="AE1544" s="137"/>
      <c r="AF1544" s="137"/>
      <c r="AG1544" s="137"/>
      <c r="AH1544" s="137"/>
      <c r="AI1544" s="137"/>
      <c r="AJ1544" s="137"/>
      <c r="AK1544" s="137"/>
      <c r="AL1544" s="137"/>
      <c r="AM1544" s="137"/>
      <c r="AN1544" s="137"/>
      <c r="AO1544" s="137"/>
      <c r="AP1544" s="140"/>
      <c r="AQ1544" s="140"/>
      <c r="AR1544" s="140"/>
      <c r="AS1544" s="140"/>
      <c r="AT1544" s="140"/>
      <c r="AU1544" s="140"/>
      <c r="AV1544" s="140"/>
      <c r="AW1544" s="140"/>
      <c r="AX1544" s="140"/>
      <c r="AY1544" s="140"/>
      <c r="AZ1544" s="140"/>
      <c r="BA1544" s="140"/>
      <c r="BB1544" s="140"/>
      <c r="BC1544" s="140"/>
      <c r="BD1544" s="140"/>
      <c r="BE1544" s="140"/>
      <c r="BF1544" s="140"/>
      <c r="BG1544" s="140"/>
      <c r="BH1544" s="140"/>
      <c r="BI1544" s="140"/>
      <c r="BJ1544" s="140"/>
      <c r="BK1544" s="140"/>
      <c r="BL1544" s="140"/>
      <c r="BM1544" s="140"/>
      <c r="BN1544" s="140"/>
    </row>
    <row r="1545" spans="1:91" s="57" customFormat="1" ht="42.75" customHeight="1">
      <c r="A1545" s="58"/>
      <c r="B1545" s="2"/>
      <c r="C1545" s="64"/>
      <c r="D1545" s="23"/>
      <c r="E1545" s="23"/>
      <c r="F1545" s="23"/>
      <c r="G1545" s="5"/>
      <c r="H1545" s="5"/>
      <c r="I1545" s="74"/>
      <c r="J1545" s="24"/>
      <c r="K1545" s="5"/>
      <c r="L1545" s="5"/>
      <c r="M1545" s="5"/>
      <c r="N1545" s="5"/>
      <c r="O1545" s="8"/>
      <c r="P1545" s="5"/>
      <c r="Q1545" s="5"/>
      <c r="R1545" s="166"/>
      <c r="S1545" s="37"/>
      <c r="T1545" s="26"/>
      <c r="U1545" s="35"/>
      <c r="V1545" s="59"/>
      <c r="W1545" s="24"/>
      <c r="X1545" s="74"/>
      <c r="Y1545" s="149"/>
      <c r="Z1545" s="149"/>
      <c r="AA1545" s="149"/>
      <c r="AB1545" s="149"/>
      <c r="AC1545" s="149"/>
      <c r="AD1545" s="149"/>
      <c r="AE1545" s="149"/>
      <c r="AF1545" s="149"/>
      <c r="AG1545" s="149"/>
      <c r="AH1545" s="149"/>
      <c r="AI1545" s="149"/>
      <c r="AJ1545" s="149"/>
      <c r="AK1545" s="149"/>
      <c r="AL1545" s="149"/>
      <c r="AM1545" s="149"/>
      <c r="AN1545" s="149"/>
      <c r="AO1545" s="149"/>
      <c r="AP1545" s="149"/>
      <c r="AQ1545" s="149"/>
      <c r="AR1545" s="149"/>
      <c r="AS1545" s="149"/>
      <c r="AT1545" s="149"/>
      <c r="AU1545" s="149"/>
      <c r="AV1545" s="149"/>
      <c r="AW1545" s="149"/>
      <c r="AX1545" s="149"/>
      <c r="AY1545" s="149"/>
      <c r="AZ1545" s="149"/>
      <c r="BA1545" s="149"/>
      <c r="BB1545" s="149"/>
      <c r="BC1545" s="149"/>
      <c r="BD1545" s="149"/>
      <c r="BE1545" s="149"/>
      <c r="BF1545" s="149"/>
      <c r="BG1545" s="149"/>
      <c r="BH1545" s="149"/>
      <c r="BI1545" s="149"/>
      <c r="BJ1545" s="149"/>
      <c r="BK1545" s="149"/>
      <c r="BL1545" s="149"/>
      <c r="BM1545" s="149"/>
      <c r="BN1545" s="149"/>
      <c r="BO1545" s="149"/>
      <c r="BP1545" s="149"/>
      <c r="BQ1545" s="149"/>
      <c r="BR1545" s="149"/>
      <c r="BS1545" s="149"/>
      <c r="BT1545" s="149"/>
      <c r="BU1545" s="149"/>
      <c r="BV1545" s="149"/>
      <c r="BW1545" s="149"/>
      <c r="BX1545" s="149"/>
      <c r="BY1545" s="149"/>
      <c r="BZ1545" s="149"/>
      <c r="CA1545" s="149"/>
      <c r="CB1545" s="149"/>
      <c r="CC1545" s="149"/>
      <c r="CD1545" s="149"/>
      <c r="CE1545" s="149"/>
      <c r="CF1545" s="149"/>
      <c r="CG1545" s="149"/>
      <c r="CH1545" s="149"/>
      <c r="CI1545" s="149"/>
      <c r="CJ1545" s="149"/>
      <c r="CK1545" s="149"/>
      <c r="CL1545" s="149"/>
      <c r="CM1545" s="149"/>
    </row>
    <row r="1546" spans="1:91" s="125" customFormat="1" ht="18" customHeight="1">
      <c r="A1546" s="5"/>
      <c r="B1546" s="122" t="s">
        <v>415</v>
      </c>
      <c r="D1546" s="23"/>
      <c r="E1546" s="5"/>
      <c r="F1546" s="5"/>
      <c r="G1546" s="5"/>
      <c r="H1546" s="5"/>
      <c r="I1546" s="8"/>
      <c r="J1546" s="24"/>
      <c r="K1546" s="24"/>
      <c r="L1546" s="5"/>
      <c r="M1546" s="5"/>
      <c r="N1546" s="5"/>
      <c r="O1546" s="5"/>
      <c r="P1546" s="8"/>
      <c r="Q1546" s="22"/>
      <c r="R1546" s="150"/>
      <c r="S1546" s="150"/>
      <c r="T1546" s="37">
        <f>SUM(T1470:T1545)</f>
        <v>143432592.31857145</v>
      </c>
      <c r="U1546" s="37">
        <f>SUM(U1470:U1545)</f>
        <v>160644503.39680001</v>
      </c>
      <c r="V1546" s="51"/>
      <c r="W1546" s="5"/>
      <c r="X1546" s="74"/>
    </row>
    <row r="1547" spans="1:91" s="130" customFormat="1" ht="12.75" customHeight="1">
      <c r="A1547" s="126"/>
      <c r="B1547" s="126"/>
      <c r="C1547" s="127"/>
      <c r="D1547" s="127"/>
      <c r="E1547" s="127"/>
      <c r="F1547" s="127"/>
      <c r="G1547" s="127"/>
      <c r="H1547" s="127"/>
      <c r="I1547" s="127"/>
      <c r="J1547" s="127"/>
      <c r="K1547" s="127"/>
      <c r="L1547" s="127"/>
      <c r="M1547" s="127"/>
      <c r="N1547" s="127"/>
      <c r="O1547" s="127"/>
      <c r="P1547" s="127"/>
      <c r="Q1547" s="127"/>
      <c r="R1547" s="155"/>
      <c r="S1547" s="155"/>
      <c r="T1547" s="155"/>
      <c r="U1547" s="88"/>
      <c r="V1547" s="128"/>
      <c r="W1547" s="126"/>
      <c r="X1547" s="74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</row>
    <row r="1548" spans="1:91" s="130" customFormat="1" ht="12.75" customHeight="1">
      <c r="A1548" s="126"/>
      <c r="B1548" s="129" t="s">
        <v>414</v>
      </c>
      <c r="C1548" s="127"/>
      <c r="D1548" s="129"/>
      <c r="E1548" s="127"/>
      <c r="F1548" s="127"/>
      <c r="G1548" s="127"/>
      <c r="H1548" s="127"/>
      <c r="I1548" s="127"/>
      <c r="J1548" s="127"/>
      <c r="K1548" s="127"/>
      <c r="L1548" s="127"/>
      <c r="M1548" s="127"/>
      <c r="N1548" s="127"/>
      <c r="O1548" s="127"/>
      <c r="P1548" s="127"/>
      <c r="Q1548" s="127"/>
      <c r="R1548" s="155"/>
      <c r="S1548" s="155"/>
      <c r="T1548" s="35">
        <f>T1449+T1468+T1546</f>
        <v>1505771348.5610003</v>
      </c>
      <c r="U1548" s="35">
        <f>U1449+U1468+U1546</f>
        <v>1686463910.3883197</v>
      </c>
      <c r="V1548" s="128"/>
      <c r="W1548" s="126"/>
      <c r="X1548" s="72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</row>
    <row r="1549" spans="1:91" s="130" customFormat="1">
      <c r="C1549" s="131"/>
      <c r="D1549" s="67"/>
      <c r="E1549" s="67"/>
      <c r="F1549" s="178"/>
      <c r="R1549" s="156"/>
      <c r="S1549" s="156"/>
      <c r="T1549" s="156"/>
      <c r="U1549" s="157"/>
      <c r="X1549" s="131"/>
    </row>
    <row r="1550" spans="1:91" s="130" customFormat="1">
      <c r="C1550" s="131"/>
      <c r="D1550" s="67"/>
      <c r="E1550" s="67"/>
      <c r="F1550" s="178"/>
      <c r="R1550" s="156"/>
      <c r="S1550" s="156"/>
      <c r="T1550" s="156"/>
      <c r="U1550" s="157"/>
      <c r="X1550" s="131"/>
    </row>
    <row r="1551" spans="1:91" s="130" customFormat="1">
      <c r="C1551" s="131"/>
      <c r="D1551" s="67"/>
      <c r="E1551" s="67"/>
      <c r="F1551" s="178"/>
      <c r="R1551" s="156"/>
      <c r="S1551" s="156"/>
      <c r="T1551" s="156"/>
      <c r="U1551" s="157"/>
      <c r="X1551" s="131"/>
    </row>
    <row r="1552" spans="1:91" s="130" customFormat="1">
      <c r="C1552" s="131"/>
      <c r="D1552" s="67"/>
      <c r="E1552" s="67"/>
      <c r="F1552" s="178"/>
      <c r="R1552" s="156"/>
      <c r="S1552" s="156"/>
      <c r="T1552" s="156"/>
      <c r="U1552" s="157"/>
      <c r="X1552" s="131"/>
    </row>
  </sheetData>
  <mergeCells count="30">
    <mergeCell ref="A12:A13"/>
    <mergeCell ref="B12:B13"/>
    <mergeCell ref="C12:C13"/>
    <mergeCell ref="A3:W3"/>
    <mergeCell ref="A4:B4"/>
    <mergeCell ref="C4:W4"/>
    <mergeCell ref="S5:W6"/>
    <mergeCell ref="S7:W8"/>
    <mergeCell ref="C9:W9"/>
    <mergeCell ref="R12:R13"/>
    <mergeCell ref="G12:G13"/>
    <mergeCell ref="H12:H13"/>
    <mergeCell ref="I12:I13"/>
    <mergeCell ref="J12:J13"/>
    <mergeCell ref="K12:K13"/>
    <mergeCell ref="L12:L13"/>
    <mergeCell ref="D12:D13"/>
    <mergeCell ref="E12:E13"/>
    <mergeCell ref="F12:F13"/>
    <mergeCell ref="X12:X13"/>
    <mergeCell ref="S12:S13"/>
    <mergeCell ref="T12:T13"/>
    <mergeCell ref="U12:U13"/>
    <mergeCell ref="V12:V13"/>
    <mergeCell ref="W12:W13"/>
    <mergeCell ref="M12:M13"/>
    <mergeCell ref="N12:N13"/>
    <mergeCell ref="O12:O13"/>
    <mergeCell ref="P12:P13"/>
    <mergeCell ref="Q12:Q13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2016-12-23T08:18:11Z</dcterms:created>
  <dcterms:modified xsi:type="dcterms:W3CDTF">2017-02-06T07:46:37Z</dcterms:modified>
</cp:coreProperties>
</file>